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A7B207D6-27CD-43BC-B36C-AE26F571CF9B}" xr6:coauthVersionLast="47" xr6:coauthVersionMax="47" xr10:uidLastSave="{00000000-0000-0000-0000-000000000000}"/>
  <bookViews>
    <workbookView xWindow="-23148" yWindow="-108" windowWidth="23256" windowHeight="12576" activeTab="1"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data_set!$A$1:$CW$1755</definedName>
    <definedName name="ExternalData_1" localSheetId="5" hidden="1">impact_factors!#REF!</definedName>
    <definedName name="ImpactFactors">Table3[]</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13" l="1"/>
  <c r="C102" i="13"/>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790" i="12"/>
  <c r="S29" i="10"/>
  <c r="S28" i="10"/>
  <c r="S27" i="10"/>
  <c r="S26" i="10"/>
  <c r="S25" i="10"/>
  <c r="S24" i="10"/>
  <c r="S23" i="10"/>
  <c r="S22" i="10"/>
  <c r="S21" i="10"/>
  <c r="S20" i="10"/>
  <c r="S19" i="10"/>
  <c r="S18" i="10"/>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8" i="12"/>
  <c r="AR1755" i="10"/>
  <c r="W1755" i="10"/>
  <c r="V1755" i="10"/>
  <c r="U1755" i="10"/>
  <c r="H1755" i="10"/>
  <c r="G1755" i="10"/>
  <c r="AR1754" i="10"/>
  <c r="W1754" i="10"/>
  <c r="V1754" i="10"/>
  <c r="U1754" i="10"/>
  <c r="I1754" i="10" s="1"/>
  <c r="J1754" i="10" s="1"/>
  <c r="K1754" i="10" s="1"/>
  <c r="H1754" i="10"/>
  <c r="G1754" i="10"/>
  <c r="AR1753" i="10"/>
  <c r="W1753" i="10"/>
  <c r="V1753" i="10"/>
  <c r="U1753" i="10"/>
  <c r="I1753" i="10" s="1"/>
  <c r="J1753" i="10" s="1"/>
  <c r="K1753" i="10" s="1"/>
  <c r="H1753" i="10"/>
  <c r="G1753" i="10"/>
  <c r="AR1752" i="10"/>
  <c r="W1752" i="10"/>
  <c r="V1752" i="10"/>
  <c r="U1752" i="10"/>
  <c r="H1752" i="10"/>
  <c r="G1752" i="10"/>
  <c r="AR1751" i="10"/>
  <c r="W1751" i="10"/>
  <c r="V1751" i="10"/>
  <c r="U1751" i="10"/>
  <c r="I1751" i="10" s="1"/>
  <c r="J1751" i="10" s="1"/>
  <c r="K1751" i="10" s="1"/>
  <c r="H1751" i="10"/>
  <c r="G1751" i="10"/>
  <c r="AR1750" i="10"/>
  <c r="W1750" i="10"/>
  <c r="V1750" i="10"/>
  <c r="U1750" i="10"/>
  <c r="I1750" i="10" s="1"/>
  <c r="J1750" i="10" s="1"/>
  <c r="K1750" i="10" s="1"/>
  <c r="H1750" i="10"/>
  <c r="G1750" i="10"/>
  <c r="AR1749" i="10"/>
  <c r="W1749" i="10"/>
  <c r="V1749" i="10"/>
  <c r="U1749" i="10"/>
  <c r="I1749" i="10" s="1"/>
  <c r="J1749" i="10" s="1"/>
  <c r="K1749" i="10" s="1"/>
  <c r="H1749" i="10"/>
  <c r="G1749" i="10"/>
  <c r="AR1748" i="10"/>
  <c r="W1748" i="10"/>
  <c r="V1748" i="10"/>
  <c r="U1748" i="10"/>
  <c r="I1748" i="10" s="1"/>
  <c r="J1748" i="10" s="1"/>
  <c r="K1748" i="10" s="1"/>
  <c r="H1748" i="10"/>
  <c r="G1748" i="10"/>
  <c r="AR1747" i="10"/>
  <c r="W1747" i="10"/>
  <c r="V1747" i="10"/>
  <c r="U1747" i="10"/>
  <c r="H1747" i="10"/>
  <c r="G1747" i="10"/>
  <c r="AR1746" i="10"/>
  <c r="W1746" i="10"/>
  <c r="V1746" i="10"/>
  <c r="U1746" i="10"/>
  <c r="I1746" i="10" s="1"/>
  <c r="J1746" i="10" s="1"/>
  <c r="K1746" i="10" s="1"/>
  <c r="H1746" i="10"/>
  <c r="G1746" i="10"/>
  <c r="AR1745" i="10"/>
  <c r="W1745" i="10"/>
  <c r="V1745" i="10"/>
  <c r="U1745" i="10"/>
  <c r="I1745" i="10" s="1"/>
  <c r="J1745" i="10" s="1"/>
  <c r="K1745" i="10" s="1"/>
  <c r="H1745" i="10"/>
  <c r="G1745" i="10"/>
  <c r="AR1744" i="10"/>
  <c r="W1744" i="10"/>
  <c r="V1744" i="10"/>
  <c r="U1744" i="10"/>
  <c r="H1744" i="10"/>
  <c r="G1744" i="10"/>
  <c r="AM1743" i="10"/>
  <c r="AL1743" i="10" s="1"/>
  <c r="V1743" i="10"/>
  <c r="U1743" i="10"/>
  <c r="H1743" i="10"/>
  <c r="G1743" i="10"/>
  <c r="F1743" i="10"/>
  <c r="AM1742" i="10"/>
  <c r="AL1742" i="10" s="1"/>
  <c r="V1742" i="10"/>
  <c r="U1742" i="10"/>
  <c r="H1742" i="10"/>
  <c r="G1742" i="10"/>
  <c r="F1742" i="10"/>
  <c r="AM1741" i="10"/>
  <c r="AK1741" i="10" s="1"/>
  <c r="V1741" i="10"/>
  <c r="U1741" i="10"/>
  <c r="H1741" i="10"/>
  <c r="G1741" i="10"/>
  <c r="F1741" i="10"/>
  <c r="AM1740" i="10"/>
  <c r="AK1740" i="10" s="1"/>
  <c r="V1740" i="10"/>
  <c r="U1740" i="10"/>
  <c r="H1740" i="10"/>
  <c r="G1740" i="10"/>
  <c r="F1740" i="10"/>
  <c r="AM1739" i="10"/>
  <c r="AL1739" i="10" s="1"/>
  <c r="V1739" i="10"/>
  <c r="U1739" i="10"/>
  <c r="H1739" i="10"/>
  <c r="G1739" i="10"/>
  <c r="F1739" i="10"/>
  <c r="AM1738" i="10"/>
  <c r="AL1738" i="10" s="1"/>
  <c r="V1738" i="10"/>
  <c r="U1738" i="10"/>
  <c r="H1738" i="10"/>
  <c r="G1738" i="10"/>
  <c r="F1738" i="10"/>
  <c r="AM1737" i="10"/>
  <c r="AK1737" i="10" s="1"/>
  <c r="V1737" i="10"/>
  <c r="U1737" i="10"/>
  <c r="H1737" i="10"/>
  <c r="G1737" i="10"/>
  <c r="F1737" i="10"/>
  <c r="AM1736" i="10"/>
  <c r="AL1736" i="10" s="1"/>
  <c r="V1736" i="10"/>
  <c r="U1736" i="10"/>
  <c r="H1736" i="10"/>
  <c r="G1736" i="10"/>
  <c r="F1736" i="10"/>
  <c r="AM1735" i="10"/>
  <c r="AL1735" i="10" s="1"/>
  <c r="V1735" i="10"/>
  <c r="U1735" i="10"/>
  <c r="H1735" i="10"/>
  <c r="G1735" i="10"/>
  <c r="F1735" i="10"/>
  <c r="AM1734" i="10"/>
  <c r="AL1734" i="10" s="1"/>
  <c r="V1734" i="10"/>
  <c r="U1734" i="10"/>
  <c r="H1734" i="10"/>
  <c r="G1734" i="10"/>
  <c r="F1734" i="10"/>
  <c r="AM1733" i="10"/>
  <c r="AK1733" i="10" s="1"/>
  <c r="V1733" i="10"/>
  <c r="U1733" i="10"/>
  <c r="H1733" i="10"/>
  <c r="G1733" i="10"/>
  <c r="F1733" i="10"/>
  <c r="AM1732" i="10"/>
  <c r="AK1732" i="10" s="1"/>
  <c r="V1732" i="10"/>
  <c r="U1732" i="10"/>
  <c r="H1732" i="10"/>
  <c r="G1732" i="10"/>
  <c r="F1732" i="10"/>
  <c r="AR1731" i="10"/>
  <c r="AM1731" i="10"/>
  <c r="AK1731" i="10" s="1"/>
  <c r="X1731" i="10"/>
  <c r="V1731" i="10"/>
  <c r="U1731" i="10"/>
  <c r="H1731" i="10"/>
  <c r="G1731" i="10"/>
  <c r="F1731" i="10"/>
  <c r="AR1730" i="10"/>
  <c r="AM1730" i="10"/>
  <c r="AL1730" i="10" s="1"/>
  <c r="X1730" i="10"/>
  <c r="V1730" i="10"/>
  <c r="U1730" i="10"/>
  <c r="H1730" i="10"/>
  <c r="G1730" i="10"/>
  <c r="F1730" i="10"/>
  <c r="AR1729" i="10"/>
  <c r="AM1729" i="10"/>
  <c r="AL1729" i="10" s="1"/>
  <c r="X1729" i="10"/>
  <c r="V1729" i="10"/>
  <c r="U1729" i="10"/>
  <c r="H1729" i="10"/>
  <c r="G1729" i="10"/>
  <c r="F1729" i="10"/>
  <c r="AR1728" i="10"/>
  <c r="AM1728" i="10"/>
  <c r="AK1728" i="10" s="1"/>
  <c r="X1728" i="10"/>
  <c r="V1728" i="10"/>
  <c r="U1728" i="10"/>
  <c r="H1728" i="10"/>
  <c r="G1728" i="10"/>
  <c r="F1728" i="10"/>
  <c r="AM1727" i="10"/>
  <c r="AL1727" i="10" s="1"/>
  <c r="X1727" i="10"/>
  <c r="V1727" i="10"/>
  <c r="U1727" i="10"/>
  <c r="H1727" i="10"/>
  <c r="G1727" i="10"/>
  <c r="F1727" i="10"/>
  <c r="AM1726" i="10"/>
  <c r="AL1726" i="10" s="1"/>
  <c r="X1726" i="10"/>
  <c r="V1726" i="10"/>
  <c r="U1726" i="10"/>
  <c r="H1726" i="10"/>
  <c r="G1726" i="10"/>
  <c r="F1726" i="10"/>
  <c r="AM1725" i="10"/>
  <c r="AL1725" i="10" s="1"/>
  <c r="X1725" i="10"/>
  <c r="V1725" i="10"/>
  <c r="U1725" i="10"/>
  <c r="H1725" i="10"/>
  <c r="G1725" i="10"/>
  <c r="F1725" i="10"/>
  <c r="AM1724" i="10"/>
  <c r="AL1724" i="10" s="1"/>
  <c r="X1724" i="10"/>
  <c r="V1724" i="10"/>
  <c r="U1724" i="10"/>
  <c r="H1724" i="10"/>
  <c r="G1724" i="10"/>
  <c r="F1724" i="10"/>
  <c r="AM1723" i="10"/>
  <c r="AL1723" i="10" s="1"/>
  <c r="X1723" i="10"/>
  <c r="V1723" i="10"/>
  <c r="U1723" i="10"/>
  <c r="H1723" i="10"/>
  <c r="G1723" i="10"/>
  <c r="F1723" i="10"/>
  <c r="AM1722" i="10"/>
  <c r="AL1722" i="10" s="1"/>
  <c r="X1722" i="10"/>
  <c r="V1722" i="10"/>
  <c r="U1722" i="10"/>
  <c r="H1722" i="10"/>
  <c r="G1722" i="10"/>
  <c r="F1722" i="10"/>
  <c r="AM1721" i="10"/>
  <c r="AL1721" i="10" s="1"/>
  <c r="X1721" i="10"/>
  <c r="V1721" i="10"/>
  <c r="U1721" i="10"/>
  <c r="H1721" i="10"/>
  <c r="G1721" i="10"/>
  <c r="F1721" i="10"/>
  <c r="AM1720" i="10"/>
  <c r="AL1720" i="10" s="1"/>
  <c r="X1720" i="10"/>
  <c r="V1720" i="10"/>
  <c r="U1720" i="10"/>
  <c r="H1720" i="10"/>
  <c r="G1720" i="10"/>
  <c r="F1720" i="10"/>
  <c r="AM1719" i="10"/>
  <c r="AL1719" i="10" s="1"/>
  <c r="X1719" i="10"/>
  <c r="V1719" i="10"/>
  <c r="U1719" i="10"/>
  <c r="H1719" i="10"/>
  <c r="G1719" i="10"/>
  <c r="F1719" i="10"/>
  <c r="AM1718" i="10"/>
  <c r="AL1718" i="10" s="1"/>
  <c r="X1718" i="10"/>
  <c r="V1718" i="10"/>
  <c r="U1718" i="10"/>
  <c r="H1718" i="10"/>
  <c r="G1718" i="10"/>
  <c r="F1718" i="10"/>
  <c r="AM1717" i="10"/>
  <c r="AL1717" i="10" s="1"/>
  <c r="X1717" i="10"/>
  <c r="V1717" i="10"/>
  <c r="U1717" i="10"/>
  <c r="H1717" i="10"/>
  <c r="G1717" i="10"/>
  <c r="F1717" i="10"/>
  <c r="AM1716" i="10"/>
  <c r="AL1716" i="10" s="1"/>
  <c r="X1716" i="10"/>
  <c r="V1716" i="10"/>
  <c r="U1716" i="10"/>
  <c r="H1716" i="10"/>
  <c r="G1716" i="10"/>
  <c r="F1716" i="10"/>
  <c r="AM1715" i="10"/>
  <c r="AL1715" i="10" s="1"/>
  <c r="X1715" i="10"/>
  <c r="V1715" i="10"/>
  <c r="U1715" i="10"/>
  <c r="H1715" i="10"/>
  <c r="G1715" i="10"/>
  <c r="F1715" i="10"/>
  <c r="AM1714" i="10"/>
  <c r="AL1714" i="10" s="1"/>
  <c r="X1714" i="10"/>
  <c r="V1714" i="10"/>
  <c r="U1714" i="10"/>
  <c r="H1714" i="10"/>
  <c r="G1714" i="10"/>
  <c r="F1714" i="10"/>
  <c r="AM1713" i="10"/>
  <c r="AL1713" i="10" s="1"/>
  <c r="X1713" i="10"/>
  <c r="V1713" i="10"/>
  <c r="U1713" i="10"/>
  <c r="H1713" i="10"/>
  <c r="G1713" i="10"/>
  <c r="F1713" i="10"/>
  <c r="AM1712" i="10"/>
  <c r="AL1712" i="10" s="1"/>
  <c r="X1712" i="10"/>
  <c r="V1712" i="10"/>
  <c r="U1712" i="10"/>
  <c r="H1712" i="10"/>
  <c r="G1712" i="10"/>
  <c r="F1712" i="10"/>
  <c r="AM1711" i="10"/>
  <c r="AL1711" i="10" s="1"/>
  <c r="X1711" i="10"/>
  <c r="V1711" i="10"/>
  <c r="U1711" i="10"/>
  <c r="H1711" i="10"/>
  <c r="G1711" i="10"/>
  <c r="F1711" i="10"/>
  <c r="AM1710" i="10"/>
  <c r="AL1710" i="10" s="1"/>
  <c r="X1710" i="10"/>
  <c r="V1710" i="10"/>
  <c r="U1710" i="10"/>
  <c r="H1710" i="10"/>
  <c r="G1710" i="10"/>
  <c r="F1710" i="10"/>
  <c r="AM1709" i="10"/>
  <c r="AL1709" i="10" s="1"/>
  <c r="X1709" i="10"/>
  <c r="V1709" i="10"/>
  <c r="U1709" i="10"/>
  <c r="H1709" i="10"/>
  <c r="G1709" i="10"/>
  <c r="F1709" i="10"/>
  <c r="AM1708" i="10"/>
  <c r="AL1708" i="10" s="1"/>
  <c r="X1708" i="10"/>
  <c r="V1708" i="10"/>
  <c r="U1708" i="10"/>
  <c r="H1708" i="10"/>
  <c r="G1708" i="10"/>
  <c r="F1708" i="10"/>
  <c r="AM1707" i="10"/>
  <c r="AL1707" i="10" s="1"/>
  <c r="X1707" i="10"/>
  <c r="V1707" i="10"/>
  <c r="U1707" i="10"/>
  <c r="H1707" i="10"/>
  <c r="G1707" i="10"/>
  <c r="F1707" i="10"/>
  <c r="AM1706" i="10"/>
  <c r="X1706" i="10"/>
  <c r="V1706" i="10"/>
  <c r="U1706" i="10"/>
  <c r="H1706" i="10"/>
  <c r="G1706" i="10"/>
  <c r="F1706" i="10"/>
  <c r="AM1705" i="10"/>
  <c r="X1705" i="10"/>
  <c r="V1705" i="10"/>
  <c r="U1705" i="10"/>
  <c r="H1705" i="10"/>
  <c r="G1705" i="10"/>
  <c r="F1705" i="10"/>
  <c r="AM1704" i="10"/>
  <c r="X1704" i="10"/>
  <c r="V1704" i="10"/>
  <c r="U1704" i="10"/>
  <c r="H1704" i="10"/>
  <c r="G1704" i="10"/>
  <c r="F1704" i="10"/>
  <c r="AM1703" i="10"/>
  <c r="X1703" i="10"/>
  <c r="V1703" i="10"/>
  <c r="U1703" i="10"/>
  <c r="H1703" i="10"/>
  <c r="G1703" i="10"/>
  <c r="F1703" i="10"/>
  <c r="AM1702" i="10"/>
  <c r="X1702" i="10"/>
  <c r="V1702" i="10"/>
  <c r="U1702" i="10"/>
  <c r="H1702" i="10"/>
  <c r="G1702" i="10"/>
  <c r="F1702" i="10"/>
  <c r="AM1701" i="10"/>
  <c r="X1701" i="10"/>
  <c r="V1701" i="10"/>
  <c r="U1701" i="10"/>
  <c r="H1701" i="10"/>
  <c r="G1701" i="10"/>
  <c r="F1701" i="10"/>
  <c r="AM1700" i="10"/>
  <c r="X1700" i="10"/>
  <c r="V1700" i="10"/>
  <c r="U1700" i="10"/>
  <c r="H1700" i="10"/>
  <c r="G1700" i="10"/>
  <c r="F1700" i="10"/>
  <c r="BM1699" i="10"/>
  <c r="V1699" i="10"/>
  <c r="U1699" i="10"/>
  <c r="H1699" i="10"/>
  <c r="G1699" i="10"/>
  <c r="F1699" i="10"/>
  <c r="BM1698" i="10"/>
  <c r="V1698" i="10"/>
  <c r="U1698" i="10"/>
  <c r="H1698" i="10"/>
  <c r="G1698" i="10"/>
  <c r="F1698" i="10"/>
  <c r="BM1697" i="10"/>
  <c r="V1697" i="10"/>
  <c r="U1697" i="10"/>
  <c r="H1697" i="10"/>
  <c r="G1697" i="10"/>
  <c r="F1697" i="10"/>
  <c r="BM1696" i="10"/>
  <c r="V1696" i="10"/>
  <c r="U1696" i="10"/>
  <c r="H1696" i="10"/>
  <c r="G1696" i="10"/>
  <c r="F1696" i="10"/>
  <c r="AM1695" i="10"/>
  <c r="AL1695" i="10"/>
  <c r="AK1695" i="10"/>
  <c r="V1695" i="10"/>
  <c r="U1695" i="10"/>
  <c r="I1695" i="10" s="1"/>
  <c r="J1695" i="10" s="1"/>
  <c r="K1695" i="10" s="1"/>
  <c r="E1695" i="10"/>
  <c r="G1695" i="10" s="1"/>
  <c r="AM1694" i="10"/>
  <c r="AL1694" i="10"/>
  <c r="AK1694" i="10"/>
  <c r="V1694" i="10"/>
  <c r="U1694" i="10"/>
  <c r="E1694" i="10"/>
  <c r="G1694" i="10" s="1"/>
  <c r="AM1693" i="10"/>
  <c r="AL1693" i="10"/>
  <c r="AK1693" i="10"/>
  <c r="V1693" i="10"/>
  <c r="U1693" i="10"/>
  <c r="E1693" i="10"/>
  <c r="V1692" i="10"/>
  <c r="U1692" i="10"/>
  <c r="H1692" i="10"/>
  <c r="G1692" i="10"/>
  <c r="F1692" i="10"/>
  <c r="V1691" i="10"/>
  <c r="U1691" i="10"/>
  <c r="H1691" i="10"/>
  <c r="G1691" i="10"/>
  <c r="F1691" i="10"/>
  <c r="BM1690" i="10"/>
  <c r="AO1690" i="10"/>
  <c r="AK1690" i="10"/>
  <c r="V1690" i="10"/>
  <c r="U1690" i="10"/>
  <c r="H1690" i="10"/>
  <c r="G1690" i="10"/>
  <c r="F1690" i="10"/>
  <c r="BM1689" i="10"/>
  <c r="AO1689" i="10"/>
  <c r="AK1689" i="10"/>
  <c r="V1689" i="10"/>
  <c r="U1689" i="10"/>
  <c r="H1689" i="10"/>
  <c r="G1689" i="10"/>
  <c r="F1689" i="10"/>
  <c r="BM1688" i="10"/>
  <c r="AO1688" i="10"/>
  <c r="AK1688" i="10"/>
  <c r="V1688" i="10"/>
  <c r="U1688" i="10"/>
  <c r="H1688" i="10"/>
  <c r="G1688" i="10"/>
  <c r="F1688" i="10"/>
  <c r="BM1687" i="10"/>
  <c r="AO1687" i="10"/>
  <c r="AK1687" i="10"/>
  <c r="V1687" i="10"/>
  <c r="U1687" i="10"/>
  <c r="H1687" i="10"/>
  <c r="G1687" i="10"/>
  <c r="F1687" i="10"/>
  <c r="BM1686" i="10"/>
  <c r="AO1686" i="10"/>
  <c r="AK1686" i="10"/>
  <c r="V1686" i="10"/>
  <c r="U1686" i="10"/>
  <c r="H1686" i="10"/>
  <c r="G1686" i="10"/>
  <c r="F1686" i="10"/>
  <c r="BM1685" i="10"/>
  <c r="AO1685" i="10"/>
  <c r="AK1685" i="10"/>
  <c r="V1685" i="10"/>
  <c r="U1685" i="10"/>
  <c r="H1685" i="10"/>
  <c r="G1685" i="10"/>
  <c r="F1685" i="10"/>
  <c r="BM1684" i="10"/>
  <c r="AO1684" i="10"/>
  <c r="AK1684" i="10"/>
  <c r="V1684" i="10"/>
  <c r="U1684" i="10"/>
  <c r="H1684" i="10"/>
  <c r="G1684" i="10"/>
  <c r="F1684" i="10"/>
  <c r="BM1683" i="10"/>
  <c r="AM1683" i="10"/>
  <c r="AL1683" i="10"/>
  <c r="AK1683" i="10"/>
  <c r="V1683" i="10"/>
  <c r="U1683" i="10"/>
  <c r="H1683" i="10"/>
  <c r="G1683" i="10"/>
  <c r="F1683" i="10"/>
  <c r="BM1682" i="10"/>
  <c r="AM1682" i="10"/>
  <c r="AL1682" i="10"/>
  <c r="AK1682" i="10"/>
  <c r="V1682" i="10"/>
  <c r="U1682" i="10"/>
  <c r="H1682" i="10"/>
  <c r="G1682" i="10"/>
  <c r="F1682" i="10"/>
  <c r="BM1681" i="10"/>
  <c r="AM1681" i="10"/>
  <c r="AL1681" i="10"/>
  <c r="AK1681" i="10"/>
  <c r="V1681" i="10"/>
  <c r="U1681" i="10"/>
  <c r="H1681" i="10"/>
  <c r="G1681" i="10"/>
  <c r="F1681" i="10"/>
  <c r="BM1680" i="10"/>
  <c r="AM1680" i="10"/>
  <c r="AL1680" i="10"/>
  <c r="AK1680" i="10"/>
  <c r="V1680" i="10"/>
  <c r="U1680" i="10"/>
  <c r="H1680" i="10"/>
  <c r="G1680" i="10"/>
  <c r="F1680" i="10"/>
  <c r="BM1679" i="10"/>
  <c r="AM1679" i="10"/>
  <c r="AL1679" i="10"/>
  <c r="AK1679" i="10"/>
  <c r="V1679" i="10"/>
  <c r="U1679" i="10"/>
  <c r="H1679" i="10"/>
  <c r="G1679" i="10"/>
  <c r="F1679" i="10"/>
  <c r="BM1678" i="10"/>
  <c r="AM1678" i="10"/>
  <c r="AL1678" i="10"/>
  <c r="AK1678" i="10"/>
  <c r="V1678" i="10"/>
  <c r="U1678" i="10"/>
  <c r="H1678" i="10"/>
  <c r="G1678" i="10"/>
  <c r="F1678" i="10"/>
  <c r="BM1677" i="10"/>
  <c r="AM1677" i="10"/>
  <c r="AL1677" i="10"/>
  <c r="AK1677" i="10"/>
  <c r="V1677" i="10"/>
  <c r="U1677" i="10"/>
  <c r="H1677" i="10"/>
  <c r="G1677" i="10"/>
  <c r="F1677" i="10"/>
  <c r="BM1676" i="10"/>
  <c r="AM1676" i="10"/>
  <c r="AL1676" i="10"/>
  <c r="AK1676" i="10"/>
  <c r="V1676" i="10"/>
  <c r="U1676" i="10"/>
  <c r="H1676" i="10"/>
  <c r="G1676" i="10"/>
  <c r="F1676" i="10"/>
  <c r="BM1675" i="10"/>
  <c r="AM1675" i="10"/>
  <c r="AL1675" i="10"/>
  <c r="AK1675" i="10"/>
  <c r="V1675" i="10"/>
  <c r="U1675" i="10"/>
  <c r="H1675" i="10"/>
  <c r="G1675" i="10"/>
  <c r="F1675" i="10"/>
  <c r="BM1674" i="10"/>
  <c r="AM1674" i="10"/>
  <c r="AL1674" i="10"/>
  <c r="AK1674" i="10"/>
  <c r="V1674" i="10"/>
  <c r="U1674" i="10"/>
  <c r="H1674" i="10"/>
  <c r="G1674" i="10"/>
  <c r="F1674" i="10"/>
  <c r="BM1673" i="10"/>
  <c r="AM1673" i="10"/>
  <c r="AL1673" i="10"/>
  <c r="AK1673" i="10"/>
  <c r="V1673" i="10"/>
  <c r="U1673" i="10"/>
  <c r="H1673" i="10"/>
  <c r="G1673" i="10"/>
  <c r="F1673" i="10"/>
  <c r="BM1672" i="10"/>
  <c r="AM1672" i="10"/>
  <c r="AL1672" i="10"/>
  <c r="AK1672" i="10"/>
  <c r="V1672" i="10"/>
  <c r="U1672" i="10"/>
  <c r="H1672" i="10"/>
  <c r="G1672" i="10"/>
  <c r="F1672" i="10"/>
  <c r="I1672" i="10" s="1"/>
  <c r="J1672" i="10" s="1"/>
  <c r="K1672" i="10" s="1"/>
  <c r="BM1671" i="10"/>
  <c r="AM1671" i="10"/>
  <c r="AL1671" i="10"/>
  <c r="AK1671" i="10"/>
  <c r="V1671" i="10"/>
  <c r="U1671" i="10"/>
  <c r="H1671" i="10"/>
  <c r="G1671" i="10"/>
  <c r="F1671" i="10"/>
  <c r="BM1670" i="10"/>
  <c r="AM1670" i="10"/>
  <c r="AL1670" i="10"/>
  <c r="AK1670" i="10"/>
  <c r="V1670" i="10"/>
  <c r="U1670" i="10"/>
  <c r="H1670" i="10"/>
  <c r="G1670" i="10"/>
  <c r="F1670" i="10"/>
  <c r="BM1669" i="10"/>
  <c r="AM1669" i="10"/>
  <c r="AL1669" i="10"/>
  <c r="AK1669" i="10"/>
  <c r="V1669" i="10"/>
  <c r="U1669" i="10"/>
  <c r="H1669" i="10"/>
  <c r="G1669" i="10"/>
  <c r="F1669" i="10"/>
  <c r="BM1668" i="10"/>
  <c r="AM1668" i="10"/>
  <c r="AL1668" i="10"/>
  <c r="AK1668" i="10"/>
  <c r="V1668" i="10"/>
  <c r="U1668" i="10"/>
  <c r="H1668" i="10"/>
  <c r="G1668" i="10"/>
  <c r="F1668" i="10"/>
  <c r="BM1667" i="10"/>
  <c r="V1667" i="10"/>
  <c r="U1667" i="10"/>
  <c r="H1667" i="10"/>
  <c r="G1667" i="10"/>
  <c r="BM1666" i="10"/>
  <c r="V1666" i="10"/>
  <c r="U1666" i="10"/>
  <c r="H1666" i="10"/>
  <c r="G1666" i="10"/>
  <c r="BM1665" i="10"/>
  <c r="V1665" i="10"/>
  <c r="U1665" i="10"/>
  <c r="I1665" i="10" s="1"/>
  <c r="J1665" i="10" s="1"/>
  <c r="K1665" i="10" s="1"/>
  <c r="H1665" i="10"/>
  <c r="G1665" i="10"/>
  <c r="BM1664" i="10"/>
  <c r="V1664" i="10"/>
  <c r="U1664" i="10"/>
  <c r="H1664" i="10"/>
  <c r="G1664" i="10"/>
  <c r="BM1663" i="10"/>
  <c r="V1663" i="10"/>
  <c r="U1663" i="10"/>
  <c r="I1663" i="10" s="1"/>
  <c r="J1663" i="10" s="1"/>
  <c r="K1663" i="10" s="1"/>
  <c r="H1663" i="10"/>
  <c r="G1663" i="10"/>
  <c r="BM1662" i="10"/>
  <c r="V1662" i="10"/>
  <c r="U1662" i="10"/>
  <c r="H1662" i="10"/>
  <c r="G1662" i="10"/>
  <c r="BM1661" i="10"/>
  <c r="V1661" i="10"/>
  <c r="U1661" i="10"/>
  <c r="H1661" i="10"/>
  <c r="G1661" i="10"/>
  <c r="BM1660" i="10"/>
  <c r="V1660" i="10"/>
  <c r="U1660" i="10"/>
  <c r="I1660" i="10" s="1"/>
  <c r="J1660" i="10" s="1"/>
  <c r="K1660" i="10" s="1"/>
  <c r="H1660" i="10"/>
  <c r="G1660" i="10"/>
  <c r="BM1659" i="10"/>
  <c r="V1659" i="10"/>
  <c r="U1659" i="10"/>
  <c r="H1659" i="10"/>
  <c r="G1659" i="10"/>
  <c r="BM1658" i="10"/>
  <c r="V1658" i="10"/>
  <c r="U1658" i="10"/>
  <c r="H1658" i="10"/>
  <c r="G1658" i="10"/>
  <c r="AM1657" i="10"/>
  <c r="AL1657" i="10"/>
  <c r="AK1657" i="10"/>
  <c r="X1657" i="10"/>
  <c r="V1657" i="10"/>
  <c r="U1657" i="10"/>
  <c r="H1657" i="10"/>
  <c r="G1657" i="10"/>
  <c r="F1657" i="10"/>
  <c r="AM1656" i="10"/>
  <c r="AL1656" i="10"/>
  <c r="AK1656" i="10"/>
  <c r="X1656" i="10"/>
  <c r="V1656" i="10"/>
  <c r="U1656" i="10"/>
  <c r="H1656" i="10"/>
  <c r="G1656" i="10"/>
  <c r="F1656" i="10"/>
  <c r="AM1655" i="10"/>
  <c r="AL1655" i="10"/>
  <c r="AK1655" i="10"/>
  <c r="X1655" i="10"/>
  <c r="V1655" i="10"/>
  <c r="U1655" i="10"/>
  <c r="H1655" i="10"/>
  <c r="G1655" i="10"/>
  <c r="F1655" i="10"/>
  <c r="AM1654" i="10"/>
  <c r="AL1654" i="10"/>
  <c r="AK1654" i="10"/>
  <c r="X1654" i="10"/>
  <c r="V1654" i="10"/>
  <c r="U1654" i="10"/>
  <c r="H1654" i="10"/>
  <c r="G1654" i="10"/>
  <c r="F1654" i="10"/>
  <c r="AM1653" i="10"/>
  <c r="AL1653" i="10"/>
  <c r="AK1653" i="10"/>
  <c r="X1653" i="10"/>
  <c r="V1653" i="10"/>
  <c r="U1653" i="10"/>
  <c r="H1653" i="10"/>
  <c r="G1653" i="10"/>
  <c r="F1653" i="10"/>
  <c r="AM1652" i="10"/>
  <c r="AL1652" i="10"/>
  <c r="AK1652" i="10"/>
  <c r="X1652" i="10"/>
  <c r="V1652" i="10"/>
  <c r="U1652" i="10"/>
  <c r="H1652" i="10"/>
  <c r="G1652" i="10"/>
  <c r="F1652" i="10"/>
  <c r="AM1651" i="10"/>
  <c r="AL1651" i="10"/>
  <c r="AK1651" i="10"/>
  <c r="X1651" i="10"/>
  <c r="V1651" i="10"/>
  <c r="U1651" i="10"/>
  <c r="H1651" i="10"/>
  <c r="G1651" i="10"/>
  <c r="F1651" i="10"/>
  <c r="AM1650" i="10"/>
  <c r="AL1650" i="10"/>
  <c r="AK1650" i="10"/>
  <c r="X1650" i="10"/>
  <c r="V1650" i="10"/>
  <c r="U1650" i="10"/>
  <c r="H1650" i="10"/>
  <c r="G1650" i="10"/>
  <c r="F1650" i="10"/>
  <c r="AM1649" i="10"/>
  <c r="AL1649" i="10"/>
  <c r="AK1649" i="10"/>
  <c r="X1649" i="10"/>
  <c r="V1649" i="10"/>
  <c r="U1649" i="10"/>
  <c r="H1649" i="10"/>
  <c r="G1649" i="10"/>
  <c r="F1649" i="10"/>
  <c r="AM1648" i="10"/>
  <c r="AL1648" i="10"/>
  <c r="AK1648" i="10"/>
  <c r="X1648" i="10"/>
  <c r="V1648" i="10"/>
  <c r="U1648" i="10"/>
  <c r="H1648" i="10"/>
  <c r="G1648" i="10"/>
  <c r="F1648" i="10"/>
  <c r="AM1647" i="10"/>
  <c r="AL1647" i="10"/>
  <c r="AK1647" i="10"/>
  <c r="X1647" i="10"/>
  <c r="V1647" i="10"/>
  <c r="U1647" i="10"/>
  <c r="H1647" i="10"/>
  <c r="G1647" i="10"/>
  <c r="F1647" i="10"/>
  <c r="AM1646" i="10"/>
  <c r="AL1646" i="10"/>
  <c r="AK1646" i="10"/>
  <c r="X1646" i="10"/>
  <c r="V1646" i="10"/>
  <c r="U1646" i="10"/>
  <c r="H1646" i="10"/>
  <c r="G1646" i="10"/>
  <c r="F1646" i="10"/>
  <c r="X1645" i="10"/>
  <c r="V1645" i="10"/>
  <c r="U1645" i="10"/>
  <c r="H1645" i="10"/>
  <c r="G1645" i="10"/>
  <c r="F1645" i="10"/>
  <c r="X1644" i="10"/>
  <c r="V1644" i="10"/>
  <c r="U1644" i="10"/>
  <c r="H1644" i="10"/>
  <c r="G1644" i="10"/>
  <c r="F1644" i="10"/>
  <c r="X1643" i="10"/>
  <c r="V1643" i="10"/>
  <c r="U1643" i="10"/>
  <c r="H1643" i="10"/>
  <c r="G1643" i="10"/>
  <c r="F1643" i="10"/>
  <c r="X1642" i="10"/>
  <c r="V1642" i="10"/>
  <c r="U1642" i="10"/>
  <c r="H1642" i="10"/>
  <c r="G1642" i="10"/>
  <c r="F1642" i="10"/>
  <c r="X1641" i="10"/>
  <c r="V1641" i="10"/>
  <c r="U1641" i="10"/>
  <c r="H1641" i="10"/>
  <c r="G1641" i="10"/>
  <c r="F1641" i="10"/>
  <c r="X1640" i="10"/>
  <c r="V1640" i="10"/>
  <c r="U1640" i="10"/>
  <c r="H1640" i="10"/>
  <c r="G1640" i="10"/>
  <c r="F1640" i="10"/>
  <c r="X1639" i="10"/>
  <c r="V1639" i="10"/>
  <c r="U1639" i="10"/>
  <c r="H1639" i="10"/>
  <c r="G1639" i="10"/>
  <c r="F1639" i="10"/>
  <c r="X1638" i="10"/>
  <c r="V1638" i="10"/>
  <c r="U1638" i="10"/>
  <c r="H1638" i="10"/>
  <c r="G1638" i="10"/>
  <c r="F1638" i="10"/>
  <c r="X1637" i="10"/>
  <c r="V1637" i="10"/>
  <c r="U1637" i="10"/>
  <c r="H1637" i="10"/>
  <c r="G1637" i="10"/>
  <c r="F1637" i="10"/>
  <c r="X1636" i="10"/>
  <c r="V1636" i="10"/>
  <c r="U1636" i="10"/>
  <c r="H1636" i="10"/>
  <c r="G1636" i="10"/>
  <c r="F1636" i="10"/>
  <c r="X1635" i="10"/>
  <c r="V1635" i="10"/>
  <c r="U1635" i="10"/>
  <c r="H1635" i="10"/>
  <c r="G1635" i="10"/>
  <c r="F1635" i="10"/>
  <c r="X1634" i="10"/>
  <c r="V1634" i="10"/>
  <c r="U1634" i="10"/>
  <c r="H1634" i="10"/>
  <c r="G1634" i="10"/>
  <c r="F1634" i="10"/>
  <c r="X1633" i="10"/>
  <c r="V1633" i="10"/>
  <c r="U1633" i="10"/>
  <c r="H1633" i="10"/>
  <c r="G1633" i="10"/>
  <c r="F1633" i="10"/>
  <c r="X1632" i="10"/>
  <c r="V1632" i="10"/>
  <c r="U1632" i="10"/>
  <c r="H1632" i="10"/>
  <c r="G1632" i="10"/>
  <c r="F1632" i="10"/>
  <c r="X1631" i="10"/>
  <c r="V1631" i="10"/>
  <c r="U1631" i="10"/>
  <c r="H1631" i="10"/>
  <c r="G1631" i="10"/>
  <c r="F1631" i="10"/>
  <c r="X1630" i="10"/>
  <c r="V1630" i="10"/>
  <c r="U1630" i="10"/>
  <c r="H1630" i="10"/>
  <c r="G1630" i="10"/>
  <c r="F1630" i="10"/>
  <c r="X1629" i="10"/>
  <c r="V1629" i="10"/>
  <c r="U1629" i="10"/>
  <c r="H1629" i="10"/>
  <c r="G1629" i="10"/>
  <c r="F1629" i="10"/>
  <c r="BM1628" i="10"/>
  <c r="AN1628" i="10"/>
  <c r="V1628" i="10"/>
  <c r="U1628" i="10"/>
  <c r="I1628" i="10" s="1"/>
  <c r="J1628" i="10" s="1"/>
  <c r="K1628" i="10" s="1"/>
  <c r="E1628" i="10"/>
  <c r="H1628" i="10" s="1"/>
  <c r="BM1627" i="10"/>
  <c r="AN1627" i="10"/>
  <c r="V1627" i="10"/>
  <c r="U1627" i="10"/>
  <c r="E1627" i="10"/>
  <c r="G1627" i="10" s="1"/>
  <c r="BM1626" i="10"/>
  <c r="AN1626" i="10"/>
  <c r="V1626" i="10"/>
  <c r="U1626" i="10"/>
  <c r="E1626" i="10"/>
  <c r="G1626" i="10" s="1"/>
  <c r="BM1625" i="10"/>
  <c r="AN1625" i="10"/>
  <c r="V1625" i="10"/>
  <c r="U1625" i="10"/>
  <c r="I1625" i="10" s="1"/>
  <c r="J1625" i="10" s="1"/>
  <c r="K1625" i="10" s="1"/>
  <c r="E1625" i="10"/>
  <c r="G1625" i="10" s="1"/>
  <c r="BM1624" i="10"/>
  <c r="AN1624" i="10"/>
  <c r="V1624" i="10"/>
  <c r="U1624" i="10"/>
  <c r="E1624" i="10"/>
  <c r="G1624" i="10" s="1"/>
  <c r="BM1623" i="10"/>
  <c r="AN1623" i="10"/>
  <c r="V1623" i="10"/>
  <c r="U1623" i="10"/>
  <c r="I1623" i="10" s="1"/>
  <c r="J1623" i="10" s="1"/>
  <c r="K1623" i="10" s="1"/>
  <c r="E1623" i="10"/>
  <c r="G1623" i="10" s="1"/>
  <c r="BM1622" i="10"/>
  <c r="AN1622" i="10"/>
  <c r="V1622" i="10"/>
  <c r="U1622" i="10"/>
  <c r="E1622" i="10"/>
  <c r="G1622" i="10" s="1"/>
  <c r="BM1621" i="10"/>
  <c r="AN1621" i="10"/>
  <c r="V1621" i="10"/>
  <c r="U1621" i="10"/>
  <c r="E1621" i="10"/>
  <c r="G1621" i="10" s="1"/>
  <c r="AS1620" i="10"/>
  <c r="W1620" i="10"/>
  <c r="V1620" i="10"/>
  <c r="U1620" i="10"/>
  <c r="I1620" i="10" s="1"/>
  <c r="J1620" i="10" s="1"/>
  <c r="K1620" i="10" s="1"/>
  <c r="H1620" i="10"/>
  <c r="G1620" i="10"/>
  <c r="AS1619" i="10"/>
  <c r="W1619" i="10"/>
  <c r="V1619" i="10"/>
  <c r="U1619" i="10"/>
  <c r="H1619" i="10"/>
  <c r="G1619" i="10"/>
  <c r="AS1618" i="10"/>
  <c r="W1618" i="10"/>
  <c r="V1618" i="10"/>
  <c r="U1618" i="10"/>
  <c r="H1618" i="10"/>
  <c r="G1618" i="10"/>
  <c r="AS1617" i="10"/>
  <c r="W1617" i="10"/>
  <c r="V1617" i="10"/>
  <c r="U1617" i="10"/>
  <c r="I1617" i="10" s="1"/>
  <c r="J1617" i="10" s="1"/>
  <c r="K1617" i="10" s="1"/>
  <c r="H1617" i="10"/>
  <c r="G1617" i="10"/>
  <c r="AS1616" i="10"/>
  <c r="W1616" i="10"/>
  <c r="V1616" i="10"/>
  <c r="U1616" i="10"/>
  <c r="H1616" i="10"/>
  <c r="G1616" i="10"/>
  <c r="AS1615" i="10"/>
  <c r="W1615" i="10"/>
  <c r="V1615" i="10"/>
  <c r="U1615" i="10"/>
  <c r="I1615" i="10" s="1"/>
  <c r="J1615" i="10" s="1"/>
  <c r="K1615" i="10" s="1"/>
  <c r="H1615" i="10"/>
  <c r="G1615" i="10"/>
  <c r="AS1614" i="10"/>
  <c r="W1614" i="10"/>
  <c r="V1614" i="10"/>
  <c r="U1614" i="10"/>
  <c r="H1614" i="10"/>
  <c r="G1614" i="10"/>
  <c r="AS1613" i="10"/>
  <c r="W1613" i="10"/>
  <c r="V1613" i="10"/>
  <c r="U1613" i="10"/>
  <c r="H1613" i="10"/>
  <c r="G1613" i="10"/>
  <c r="AS1612" i="10"/>
  <c r="W1612" i="10"/>
  <c r="V1612" i="10"/>
  <c r="U1612" i="10"/>
  <c r="I1612" i="10" s="1"/>
  <c r="J1612" i="10" s="1"/>
  <c r="K1612" i="10" s="1"/>
  <c r="H1612" i="10"/>
  <c r="G1612" i="10"/>
  <c r="AS1611" i="10"/>
  <c r="W1611" i="10"/>
  <c r="V1611" i="10"/>
  <c r="U1611" i="10"/>
  <c r="H1611" i="10"/>
  <c r="G1611" i="10"/>
  <c r="AS1610" i="10"/>
  <c r="W1610" i="10"/>
  <c r="V1610" i="10"/>
  <c r="U1610" i="10"/>
  <c r="H1610" i="10"/>
  <c r="G1610" i="10"/>
  <c r="AS1609" i="10"/>
  <c r="W1609" i="10"/>
  <c r="V1609" i="10"/>
  <c r="U1609" i="10"/>
  <c r="I1609" i="10" s="1"/>
  <c r="J1609" i="10" s="1"/>
  <c r="K1609" i="10" s="1"/>
  <c r="H1609" i="10"/>
  <c r="G1609" i="10"/>
  <c r="AS1608" i="10"/>
  <c r="W1608" i="10"/>
  <c r="V1608" i="10"/>
  <c r="U1608" i="10"/>
  <c r="H1608" i="10"/>
  <c r="G1608" i="10"/>
  <c r="AS1607" i="10"/>
  <c r="W1607" i="10"/>
  <c r="V1607" i="10"/>
  <c r="U1607" i="10"/>
  <c r="I1607" i="10" s="1"/>
  <c r="J1607" i="10" s="1"/>
  <c r="K1607" i="10" s="1"/>
  <c r="H1607" i="10"/>
  <c r="G1607" i="10"/>
  <c r="AS1606" i="10"/>
  <c r="W1606" i="10"/>
  <c r="V1606" i="10"/>
  <c r="U1606" i="10"/>
  <c r="H1606" i="10"/>
  <c r="G1606" i="10"/>
  <c r="AS1605" i="10"/>
  <c r="W1605" i="10"/>
  <c r="V1605" i="10"/>
  <c r="U1605" i="10"/>
  <c r="H1605" i="10"/>
  <c r="G1605" i="10"/>
  <c r="AS1604" i="10"/>
  <c r="W1604" i="10"/>
  <c r="V1604" i="10"/>
  <c r="U1604" i="10"/>
  <c r="I1604" i="10" s="1"/>
  <c r="J1604" i="10" s="1"/>
  <c r="K1604" i="10" s="1"/>
  <c r="H1604" i="10"/>
  <c r="G1604" i="10"/>
  <c r="AS1603" i="10"/>
  <c r="W1603" i="10"/>
  <c r="V1603" i="10"/>
  <c r="U1603" i="10"/>
  <c r="H1603" i="10"/>
  <c r="G1603" i="10"/>
  <c r="AS1602" i="10"/>
  <c r="W1602" i="10"/>
  <c r="V1602" i="10"/>
  <c r="U1602" i="10"/>
  <c r="H1602" i="10"/>
  <c r="G1602" i="10"/>
  <c r="AS1601" i="10"/>
  <c r="W1601" i="10"/>
  <c r="V1601" i="10"/>
  <c r="U1601" i="10"/>
  <c r="I1601" i="10" s="1"/>
  <c r="J1601" i="10" s="1"/>
  <c r="K1601" i="10" s="1"/>
  <c r="H1601" i="10"/>
  <c r="G1601" i="10"/>
  <c r="AS1600" i="10"/>
  <c r="W1600" i="10"/>
  <c r="V1600" i="10"/>
  <c r="U1600" i="10"/>
  <c r="H1600" i="10"/>
  <c r="G1600" i="10"/>
  <c r="AS1599" i="10"/>
  <c r="W1599" i="10"/>
  <c r="V1599" i="10"/>
  <c r="U1599" i="10"/>
  <c r="I1599" i="10" s="1"/>
  <c r="J1599" i="10" s="1"/>
  <c r="K1599" i="10" s="1"/>
  <c r="H1599" i="10"/>
  <c r="G1599" i="10"/>
  <c r="AS1598" i="10"/>
  <c r="W1598" i="10"/>
  <c r="V1598" i="10"/>
  <c r="U1598" i="10"/>
  <c r="H1598" i="10"/>
  <c r="G1598" i="10"/>
  <c r="AS1597" i="10"/>
  <c r="W1597" i="10"/>
  <c r="V1597" i="10"/>
  <c r="U1597" i="10"/>
  <c r="H1597" i="10"/>
  <c r="G1597" i="10"/>
  <c r="AR1596" i="10"/>
  <c r="V1596" i="10"/>
  <c r="U1596" i="10"/>
  <c r="I1596" i="10" s="1"/>
  <c r="J1596" i="10" s="1"/>
  <c r="K1596" i="10" s="1"/>
  <c r="H1596" i="10"/>
  <c r="G1596" i="10"/>
  <c r="AR1595" i="10"/>
  <c r="V1595" i="10"/>
  <c r="U1595" i="10"/>
  <c r="H1595" i="10"/>
  <c r="G1595" i="10"/>
  <c r="AR1594" i="10"/>
  <c r="V1594" i="10"/>
  <c r="U1594" i="10"/>
  <c r="H1594" i="10"/>
  <c r="G1594" i="10"/>
  <c r="AR1593" i="10"/>
  <c r="V1593" i="10"/>
  <c r="U1593" i="10"/>
  <c r="I1593" i="10" s="1"/>
  <c r="J1593" i="10" s="1"/>
  <c r="K1593" i="10" s="1"/>
  <c r="H1593" i="10"/>
  <c r="G1593" i="10"/>
  <c r="AR1592" i="10"/>
  <c r="V1592" i="10"/>
  <c r="U1592" i="10"/>
  <c r="H1592" i="10"/>
  <c r="G1592" i="10"/>
  <c r="AR1591" i="10"/>
  <c r="V1591" i="10"/>
  <c r="U1591" i="10"/>
  <c r="I1591" i="10" s="1"/>
  <c r="J1591" i="10" s="1"/>
  <c r="K1591" i="10" s="1"/>
  <c r="H1591" i="10"/>
  <c r="G1591" i="10"/>
  <c r="AR1590" i="10"/>
  <c r="V1590" i="10"/>
  <c r="U1590" i="10"/>
  <c r="H1590" i="10"/>
  <c r="G1590" i="10"/>
  <c r="AR1589" i="10"/>
  <c r="V1589" i="10"/>
  <c r="U1589" i="10"/>
  <c r="H1589" i="10"/>
  <c r="G1589" i="10"/>
  <c r="AR1588" i="10"/>
  <c r="V1588" i="10"/>
  <c r="U1588" i="10"/>
  <c r="I1588" i="10" s="1"/>
  <c r="J1588" i="10" s="1"/>
  <c r="K1588" i="10" s="1"/>
  <c r="H1588" i="10"/>
  <c r="G1588" i="10"/>
  <c r="AR1587" i="10"/>
  <c r="V1587" i="10"/>
  <c r="U1587" i="10"/>
  <c r="H1587" i="10"/>
  <c r="G1587" i="10"/>
  <c r="AR1586" i="10"/>
  <c r="V1586" i="10"/>
  <c r="U1586" i="10"/>
  <c r="H1586" i="10"/>
  <c r="G1586" i="10"/>
  <c r="AR1585" i="10"/>
  <c r="V1585" i="10"/>
  <c r="U1585" i="10"/>
  <c r="H1585" i="10"/>
  <c r="G1585" i="10"/>
  <c r="AR1584" i="10"/>
  <c r="V1584" i="10"/>
  <c r="U1584" i="10"/>
  <c r="H1584" i="10"/>
  <c r="G1584" i="10"/>
  <c r="AR1583" i="10"/>
  <c r="V1583" i="10"/>
  <c r="U1583" i="10"/>
  <c r="I1583" i="10" s="1"/>
  <c r="J1583" i="10" s="1"/>
  <c r="K1583" i="10" s="1"/>
  <c r="H1583" i="10"/>
  <c r="G1583" i="10"/>
  <c r="AR1582" i="10"/>
  <c r="V1582" i="10"/>
  <c r="U1582" i="10"/>
  <c r="H1582" i="10"/>
  <c r="G1582" i="10"/>
  <c r="AR1581" i="10"/>
  <c r="V1581" i="10"/>
  <c r="U1581" i="10"/>
  <c r="H1581" i="10"/>
  <c r="G1581" i="10"/>
  <c r="V1580" i="10"/>
  <c r="U1580" i="10"/>
  <c r="H1580" i="10"/>
  <c r="G1580" i="10"/>
  <c r="F1580" i="10"/>
  <c r="V1579" i="10"/>
  <c r="U1579" i="10"/>
  <c r="H1579" i="10"/>
  <c r="G1579" i="10"/>
  <c r="F1579" i="10"/>
  <c r="V1578" i="10"/>
  <c r="U1578" i="10"/>
  <c r="H1578" i="10"/>
  <c r="G1578" i="10"/>
  <c r="F1578" i="10"/>
  <c r="V1577" i="10"/>
  <c r="U1577" i="10"/>
  <c r="H1577" i="10"/>
  <c r="G1577" i="10"/>
  <c r="F1577" i="10"/>
  <c r="BM1576" i="10"/>
  <c r="AK1576" i="10"/>
  <c r="V1576" i="10"/>
  <c r="U1576" i="10"/>
  <c r="H1576" i="10"/>
  <c r="G1576" i="10"/>
  <c r="F1576" i="10"/>
  <c r="BM1575" i="10"/>
  <c r="AK1575" i="10"/>
  <c r="V1575" i="10"/>
  <c r="U1575" i="10"/>
  <c r="H1575" i="10"/>
  <c r="G1575" i="10"/>
  <c r="F1575" i="10"/>
  <c r="BM1574" i="10"/>
  <c r="AK1574" i="10"/>
  <c r="V1574" i="10"/>
  <c r="U1574" i="10"/>
  <c r="H1574" i="10"/>
  <c r="G1574" i="10"/>
  <c r="F1574" i="10"/>
  <c r="BM1573" i="10"/>
  <c r="AK1573" i="10"/>
  <c r="V1573" i="10"/>
  <c r="U1573" i="10"/>
  <c r="H1573" i="10"/>
  <c r="G1573" i="10"/>
  <c r="F1573" i="10"/>
  <c r="BM1572" i="10"/>
  <c r="AK1572" i="10"/>
  <c r="V1572" i="10"/>
  <c r="U1572" i="10"/>
  <c r="H1572" i="10"/>
  <c r="G1572" i="10"/>
  <c r="F1572" i="10"/>
  <c r="X1571" i="10"/>
  <c r="V1571" i="10"/>
  <c r="U1571" i="10"/>
  <c r="H1571" i="10"/>
  <c r="G1571" i="10"/>
  <c r="F1571" i="10"/>
  <c r="X1570" i="10"/>
  <c r="V1570" i="10"/>
  <c r="U1570" i="10"/>
  <c r="H1570" i="10"/>
  <c r="G1570" i="10"/>
  <c r="F1570" i="10"/>
  <c r="X1569" i="10"/>
  <c r="V1569" i="10"/>
  <c r="U1569" i="10"/>
  <c r="H1569" i="10"/>
  <c r="G1569" i="10"/>
  <c r="F1569" i="10"/>
  <c r="X1568" i="10"/>
  <c r="V1568" i="10"/>
  <c r="U1568" i="10"/>
  <c r="H1568" i="10"/>
  <c r="G1568" i="10"/>
  <c r="F1568" i="10"/>
  <c r="X1567" i="10"/>
  <c r="V1567" i="10"/>
  <c r="U1567" i="10"/>
  <c r="H1567" i="10"/>
  <c r="G1567" i="10"/>
  <c r="F1567" i="10"/>
  <c r="X1566" i="10"/>
  <c r="V1566" i="10"/>
  <c r="U1566" i="10"/>
  <c r="H1566" i="10"/>
  <c r="G1566" i="10"/>
  <c r="F1566" i="10"/>
  <c r="X1565" i="10"/>
  <c r="V1565" i="10"/>
  <c r="U1565" i="10"/>
  <c r="H1565" i="10"/>
  <c r="G1565" i="10"/>
  <c r="F1565" i="10"/>
  <c r="X1564" i="10"/>
  <c r="V1564" i="10"/>
  <c r="U1564" i="10"/>
  <c r="H1564" i="10"/>
  <c r="G1564" i="10"/>
  <c r="F1564" i="10"/>
  <c r="X1563" i="10"/>
  <c r="V1563" i="10"/>
  <c r="U1563" i="10"/>
  <c r="H1563" i="10"/>
  <c r="G1563" i="10"/>
  <c r="F1563" i="10"/>
  <c r="X1562" i="10"/>
  <c r="V1562" i="10"/>
  <c r="U1562" i="10"/>
  <c r="H1562" i="10"/>
  <c r="G1562" i="10"/>
  <c r="F1562" i="10"/>
  <c r="X1561" i="10"/>
  <c r="V1561" i="10"/>
  <c r="U1561" i="10"/>
  <c r="H1561" i="10"/>
  <c r="G1561" i="10"/>
  <c r="F1561" i="10"/>
  <c r="V1560" i="10"/>
  <c r="U1560" i="10"/>
  <c r="H1560" i="10"/>
  <c r="G1560" i="10"/>
  <c r="F1560" i="10"/>
  <c r="V1559" i="10"/>
  <c r="U1559" i="10"/>
  <c r="H1559" i="10"/>
  <c r="G1559" i="10"/>
  <c r="F1559" i="10"/>
  <c r="V1558" i="10"/>
  <c r="U1558" i="10"/>
  <c r="H1558" i="10"/>
  <c r="G1558" i="10"/>
  <c r="F1558" i="10"/>
  <c r="V1557" i="10"/>
  <c r="U1557" i="10"/>
  <c r="H1557" i="10"/>
  <c r="G1557" i="10"/>
  <c r="F1557" i="10"/>
  <c r="V1556" i="10"/>
  <c r="U1556" i="10"/>
  <c r="H1556" i="10"/>
  <c r="G1556" i="10"/>
  <c r="F1556" i="10"/>
  <c r="AQ1555" i="10"/>
  <c r="AM1555" i="10"/>
  <c r="X1555" i="10"/>
  <c r="V1555" i="10"/>
  <c r="U1555" i="10"/>
  <c r="H1555" i="10"/>
  <c r="G1555" i="10"/>
  <c r="AQ1554" i="10"/>
  <c r="AM1554" i="10"/>
  <c r="X1554" i="10"/>
  <c r="V1554" i="10"/>
  <c r="U1554" i="10"/>
  <c r="H1554" i="10"/>
  <c r="G1554" i="10"/>
  <c r="AQ1553" i="10"/>
  <c r="AM1553" i="10"/>
  <c r="X1553" i="10"/>
  <c r="V1553" i="10"/>
  <c r="U1553" i="10"/>
  <c r="H1553" i="10"/>
  <c r="G1553" i="10"/>
  <c r="AQ1552" i="10"/>
  <c r="AM1552" i="10"/>
  <c r="X1552" i="10"/>
  <c r="V1552" i="10"/>
  <c r="U1552" i="10"/>
  <c r="H1552" i="10"/>
  <c r="G1552" i="10"/>
  <c r="AQ1551" i="10"/>
  <c r="AM1551" i="10"/>
  <c r="X1551" i="10"/>
  <c r="V1551" i="10"/>
  <c r="U1551" i="10"/>
  <c r="I1551" i="10" s="1"/>
  <c r="J1551" i="10" s="1"/>
  <c r="K1551" i="10" s="1"/>
  <c r="H1551" i="10"/>
  <c r="G1551" i="10"/>
  <c r="AQ1550" i="10"/>
  <c r="AM1550" i="10"/>
  <c r="X1550" i="10"/>
  <c r="V1550" i="10"/>
  <c r="U1550" i="10"/>
  <c r="H1550" i="10"/>
  <c r="G1550" i="10"/>
  <c r="AQ1549" i="10"/>
  <c r="AM1549" i="10"/>
  <c r="X1549" i="10"/>
  <c r="V1549" i="10"/>
  <c r="U1549" i="10"/>
  <c r="H1549" i="10"/>
  <c r="G1549" i="10"/>
  <c r="AQ1548" i="10"/>
  <c r="AM1548" i="10"/>
  <c r="X1548" i="10"/>
  <c r="V1548" i="10"/>
  <c r="U1548" i="10"/>
  <c r="I1548" i="10" s="1"/>
  <c r="J1548" i="10" s="1"/>
  <c r="K1548" i="10" s="1"/>
  <c r="H1548" i="10"/>
  <c r="G1548" i="10"/>
  <c r="AQ1547" i="10"/>
  <c r="AM1547" i="10"/>
  <c r="X1547" i="10"/>
  <c r="V1547" i="10"/>
  <c r="U1547" i="10"/>
  <c r="H1547" i="10"/>
  <c r="G1547" i="10"/>
  <c r="AQ1546" i="10"/>
  <c r="AM1546" i="10"/>
  <c r="X1546" i="10"/>
  <c r="V1546" i="10"/>
  <c r="U1546" i="10"/>
  <c r="H1546" i="10"/>
  <c r="G1546" i="10"/>
  <c r="AQ1545" i="10"/>
  <c r="AM1545" i="10"/>
  <c r="X1545" i="10"/>
  <c r="V1545" i="10"/>
  <c r="U1545" i="10"/>
  <c r="H1545" i="10"/>
  <c r="G1545" i="10"/>
  <c r="AQ1544" i="10"/>
  <c r="AM1544" i="10"/>
  <c r="X1544" i="10"/>
  <c r="V1544" i="10"/>
  <c r="U1544" i="10"/>
  <c r="H1544" i="10"/>
  <c r="G1544" i="10"/>
  <c r="AQ1543" i="10"/>
  <c r="AM1543" i="10"/>
  <c r="X1543" i="10"/>
  <c r="V1543" i="10"/>
  <c r="U1543" i="10"/>
  <c r="I1543" i="10" s="1"/>
  <c r="J1543" i="10" s="1"/>
  <c r="K1543" i="10" s="1"/>
  <c r="H1543" i="10"/>
  <c r="G1543" i="10"/>
  <c r="AQ1542" i="10"/>
  <c r="AM1542" i="10"/>
  <c r="X1542" i="10"/>
  <c r="V1542" i="10"/>
  <c r="U1542" i="10"/>
  <c r="H1542" i="10"/>
  <c r="G1542" i="10"/>
  <c r="AQ1541" i="10"/>
  <c r="AM1541" i="10"/>
  <c r="X1541" i="10"/>
  <c r="V1541" i="10"/>
  <c r="U1541" i="10"/>
  <c r="H1541" i="10"/>
  <c r="G1541" i="10"/>
  <c r="AQ1540" i="10"/>
  <c r="AM1540" i="10"/>
  <c r="X1540" i="10"/>
  <c r="V1540" i="10"/>
  <c r="U1540" i="10"/>
  <c r="I1540" i="10" s="1"/>
  <c r="J1540" i="10" s="1"/>
  <c r="K1540" i="10" s="1"/>
  <c r="H1540" i="10"/>
  <c r="G1540" i="10"/>
  <c r="AQ1539" i="10"/>
  <c r="AM1539" i="10"/>
  <c r="X1539" i="10"/>
  <c r="V1539" i="10"/>
  <c r="U1539" i="10"/>
  <c r="H1539" i="10"/>
  <c r="G1539" i="10"/>
  <c r="AQ1538" i="10"/>
  <c r="AM1538" i="10"/>
  <c r="X1538" i="10"/>
  <c r="V1538" i="10"/>
  <c r="U1538" i="10"/>
  <c r="H1538" i="10"/>
  <c r="G1538" i="10"/>
  <c r="AQ1537" i="10"/>
  <c r="AM1537" i="10"/>
  <c r="X1537" i="10"/>
  <c r="V1537" i="10"/>
  <c r="U1537" i="10"/>
  <c r="H1537" i="10"/>
  <c r="G1537" i="10"/>
  <c r="AQ1536" i="10"/>
  <c r="AM1536" i="10"/>
  <c r="X1536" i="10"/>
  <c r="V1536" i="10"/>
  <c r="U1536" i="10"/>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s="1"/>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H1496" i="10"/>
  <c r="G1496" i="10"/>
  <c r="AR1495" i="10"/>
  <c r="X1495" i="10"/>
  <c r="V1495" i="10"/>
  <c r="U1495" i="10"/>
  <c r="I1495" i="10" s="1"/>
  <c r="J1495" i="10" s="1"/>
  <c r="K1495" i="10" s="1"/>
  <c r="H1495" i="10"/>
  <c r="G1495" i="10"/>
  <c r="AR1494" i="10"/>
  <c r="X1494" i="10"/>
  <c r="V1494" i="10"/>
  <c r="U1494" i="10"/>
  <c r="H1494" i="10"/>
  <c r="G1494" i="10"/>
  <c r="AR1493" i="10"/>
  <c r="X1493" i="10"/>
  <c r="V1493" i="10"/>
  <c r="U1493" i="10"/>
  <c r="H1493" i="10"/>
  <c r="G1493" i="10"/>
  <c r="AR1492" i="10"/>
  <c r="X1492" i="10"/>
  <c r="V1492" i="10"/>
  <c r="U1492" i="10"/>
  <c r="I1492" i="10" s="1"/>
  <c r="J1492" i="10" s="1"/>
  <c r="K1492" i="10" s="1"/>
  <c r="H1492" i="10"/>
  <c r="G1492" i="10"/>
  <c r="AR1491" i="10"/>
  <c r="X1491" i="10"/>
  <c r="V1491" i="10"/>
  <c r="U1491" i="10"/>
  <c r="H1491" i="10"/>
  <c r="G1491" i="10"/>
  <c r="AR1490" i="10"/>
  <c r="X1490" i="10"/>
  <c r="V1490" i="10"/>
  <c r="U1490" i="10"/>
  <c r="H1490" i="10"/>
  <c r="G1490" i="10"/>
  <c r="AR1489" i="10"/>
  <c r="X1489" i="10"/>
  <c r="V1489" i="10"/>
  <c r="U1489" i="10"/>
  <c r="H1489" i="10"/>
  <c r="G1489" i="10"/>
  <c r="AR1488" i="10"/>
  <c r="X1488" i="10"/>
  <c r="V1488" i="10"/>
  <c r="U1488" i="10"/>
  <c r="H1488" i="10"/>
  <c r="G1488" i="10"/>
  <c r="AR1487" i="10"/>
  <c r="X1487" i="10"/>
  <c r="V1487" i="10"/>
  <c r="U1487" i="10"/>
  <c r="I1487" i="10" s="1"/>
  <c r="J1487" i="10" s="1"/>
  <c r="K1487" i="10" s="1"/>
  <c r="H1487" i="10"/>
  <c r="G1487" i="10"/>
  <c r="AR1486" i="10"/>
  <c r="X1486" i="10"/>
  <c r="V1486" i="10"/>
  <c r="U1486" i="10"/>
  <c r="H1486" i="10"/>
  <c r="G1486" i="10"/>
  <c r="AR1485" i="10"/>
  <c r="X1485" i="10"/>
  <c r="V1485" i="10"/>
  <c r="U1485" i="10"/>
  <c r="H1485" i="10"/>
  <c r="G1485" i="10"/>
  <c r="AR1484" i="10"/>
  <c r="X1484" i="10"/>
  <c r="V1484" i="10"/>
  <c r="U1484" i="10"/>
  <c r="I1484" i="10" s="1"/>
  <c r="J1484" i="10" s="1"/>
  <c r="K1484" i="10" s="1"/>
  <c r="H1484" i="10"/>
  <c r="G1484" i="10"/>
  <c r="AR1483" i="10"/>
  <c r="X1483" i="10"/>
  <c r="V1483" i="10"/>
  <c r="U1483" i="10"/>
  <c r="H1483" i="10"/>
  <c r="G1483" i="10"/>
  <c r="AR1482" i="10"/>
  <c r="X1482" i="10"/>
  <c r="V1482" i="10"/>
  <c r="U1482" i="10"/>
  <c r="H1482" i="10"/>
  <c r="G1482" i="10"/>
  <c r="AR1481" i="10"/>
  <c r="X1481" i="10"/>
  <c r="V1481" i="10"/>
  <c r="U1481" i="10"/>
  <c r="H1481" i="10"/>
  <c r="G1481" i="10"/>
  <c r="AR1480" i="10"/>
  <c r="X1480" i="10"/>
  <c r="V1480" i="10"/>
  <c r="U1480" i="10"/>
  <c r="H1480" i="10"/>
  <c r="G1480" i="10"/>
  <c r="AR1479" i="10"/>
  <c r="X1479" i="10"/>
  <c r="V1479" i="10"/>
  <c r="U1479" i="10"/>
  <c r="I1479" i="10" s="1"/>
  <c r="J1479" i="10" s="1"/>
  <c r="K1479" i="10" s="1"/>
  <c r="H1479" i="10"/>
  <c r="G1479" i="10"/>
  <c r="AR1478" i="10"/>
  <c r="X1478" i="10"/>
  <c r="V1478" i="10"/>
  <c r="U1478" i="10"/>
  <c r="H1478" i="10"/>
  <c r="G1478" i="10"/>
  <c r="AR1477" i="10"/>
  <c r="X1477" i="10"/>
  <c r="V1477" i="10"/>
  <c r="U1477" i="10"/>
  <c r="H1477" i="10"/>
  <c r="G1477" i="10"/>
  <c r="BM1476" i="10"/>
  <c r="AT1476" i="10"/>
  <c r="AQ1476" i="10"/>
  <c r="AO1476" i="10"/>
  <c r="V1476" i="10"/>
  <c r="U1476" i="10"/>
  <c r="H1476" i="10"/>
  <c r="G1476" i="10"/>
  <c r="F1476" i="10"/>
  <c r="BM1475" i="10"/>
  <c r="AT1475" i="10"/>
  <c r="AQ1475" i="10"/>
  <c r="AO1475" i="10"/>
  <c r="V1475" i="10"/>
  <c r="U1475" i="10"/>
  <c r="H1475" i="10"/>
  <c r="G1475" i="10"/>
  <c r="F1475" i="10"/>
  <c r="BM1474" i="10"/>
  <c r="AT1474" i="10"/>
  <c r="AQ1474" i="10"/>
  <c r="AO1474" i="10"/>
  <c r="V1474" i="10"/>
  <c r="U1474" i="10"/>
  <c r="H1474" i="10"/>
  <c r="G1474" i="10"/>
  <c r="F1474" i="10"/>
  <c r="BM1473" i="10"/>
  <c r="AT1473" i="10"/>
  <c r="AQ1473" i="10"/>
  <c r="AO1473" i="10"/>
  <c r="V1473" i="10"/>
  <c r="U1473" i="10"/>
  <c r="H1473" i="10"/>
  <c r="G1473" i="10"/>
  <c r="F1473" i="10"/>
  <c r="BM1472" i="10"/>
  <c r="AT1472" i="10"/>
  <c r="AQ1472" i="10"/>
  <c r="AO1472" i="10"/>
  <c r="V1472" i="10"/>
  <c r="U1472" i="10"/>
  <c r="H1472" i="10"/>
  <c r="G1472" i="10"/>
  <c r="F1472" i="10"/>
  <c r="BM1471" i="10"/>
  <c r="AT1471" i="10"/>
  <c r="AQ1471" i="10"/>
  <c r="AO1471" i="10"/>
  <c r="V1471" i="10"/>
  <c r="U1471" i="10"/>
  <c r="H1471" i="10"/>
  <c r="G1471" i="10"/>
  <c r="F1471" i="10"/>
  <c r="BM1470" i="10"/>
  <c r="AT1470" i="10"/>
  <c r="AQ1470" i="10"/>
  <c r="AO1470" i="10"/>
  <c r="V1470" i="10"/>
  <c r="U1470" i="10"/>
  <c r="H1470" i="10"/>
  <c r="G1470" i="10"/>
  <c r="F1470" i="10"/>
  <c r="BM1469" i="10"/>
  <c r="AT1469" i="10"/>
  <c r="AQ1469" i="10"/>
  <c r="AO1469" i="10"/>
  <c r="V1469" i="10"/>
  <c r="U1469" i="10"/>
  <c r="H1469" i="10"/>
  <c r="G1469" i="10"/>
  <c r="F1469" i="10"/>
  <c r="BM1468" i="10"/>
  <c r="AT1468" i="10"/>
  <c r="AQ1468" i="10"/>
  <c r="AO1468" i="10"/>
  <c r="V1468" i="10"/>
  <c r="U1468" i="10"/>
  <c r="H1468" i="10"/>
  <c r="G1468" i="10"/>
  <c r="F1468" i="10"/>
  <c r="BM1467" i="10"/>
  <c r="AT1467" i="10"/>
  <c r="AQ1467" i="10"/>
  <c r="AO1467" i="10"/>
  <c r="V1467" i="10"/>
  <c r="U1467" i="10"/>
  <c r="H1467" i="10"/>
  <c r="G1467" i="10"/>
  <c r="F1467" i="10"/>
  <c r="BM1466" i="10"/>
  <c r="AT1466" i="10"/>
  <c r="AQ1466" i="10"/>
  <c r="AO1466" i="10"/>
  <c r="V1466" i="10"/>
  <c r="U1466" i="10"/>
  <c r="H1466" i="10"/>
  <c r="G1466" i="10"/>
  <c r="F1466" i="10"/>
  <c r="BM1465" i="10"/>
  <c r="AT1465" i="10"/>
  <c r="AQ1465" i="10"/>
  <c r="AO1465" i="10"/>
  <c r="V1465" i="10"/>
  <c r="U1465" i="10"/>
  <c r="H1465" i="10"/>
  <c r="G1465" i="10"/>
  <c r="F1465" i="10"/>
  <c r="BM1464" i="10"/>
  <c r="AT1464" i="10"/>
  <c r="AQ1464" i="10"/>
  <c r="AO1464" i="10"/>
  <c r="V1464" i="10"/>
  <c r="U1464" i="10"/>
  <c r="H1464" i="10"/>
  <c r="G1464" i="10"/>
  <c r="F1464" i="10"/>
  <c r="BM1463" i="10"/>
  <c r="AT1463" i="10"/>
  <c r="AQ1463" i="10"/>
  <c r="AO1463" i="10"/>
  <c r="V1463" i="10"/>
  <c r="U1463" i="10"/>
  <c r="H1463" i="10"/>
  <c r="G1463" i="10"/>
  <c r="F1463" i="10"/>
  <c r="BM1462" i="10"/>
  <c r="AT1462" i="10"/>
  <c r="AQ1462" i="10"/>
  <c r="AO1462" i="10"/>
  <c r="V1462" i="10"/>
  <c r="U1462" i="10"/>
  <c r="H1462" i="10"/>
  <c r="G1462" i="10"/>
  <c r="F1462" i="10"/>
  <c r="BM1461" i="10"/>
  <c r="AT1461" i="10"/>
  <c r="AQ1461" i="10"/>
  <c r="AO1461" i="10"/>
  <c r="V1461" i="10"/>
  <c r="U1461" i="10"/>
  <c r="H1461" i="10"/>
  <c r="G1461" i="10"/>
  <c r="F1461" i="10"/>
  <c r="BM1460" i="10"/>
  <c r="AT1460" i="10"/>
  <c r="AQ1460" i="10"/>
  <c r="AO1460" i="10"/>
  <c r="V1460" i="10"/>
  <c r="U1460" i="10"/>
  <c r="H1460" i="10"/>
  <c r="G1460" i="10"/>
  <c r="F1460" i="10"/>
  <c r="BM1459" i="10"/>
  <c r="AT1459" i="10"/>
  <c r="AQ1459" i="10"/>
  <c r="AO1459" i="10"/>
  <c r="V1459" i="10"/>
  <c r="U1459" i="10"/>
  <c r="H1459" i="10"/>
  <c r="G1459" i="10"/>
  <c r="F1459" i="10"/>
  <c r="BM1458" i="10"/>
  <c r="AT1458" i="10"/>
  <c r="AQ1458" i="10"/>
  <c r="AO1458" i="10"/>
  <c r="V1458" i="10"/>
  <c r="U1458" i="10"/>
  <c r="H1458" i="10"/>
  <c r="G1458" i="10"/>
  <c r="F1458" i="10"/>
  <c r="BM1457" i="10"/>
  <c r="AT1457" i="10"/>
  <c r="AQ1457" i="10"/>
  <c r="AO1457" i="10"/>
  <c r="V1457" i="10"/>
  <c r="U1457" i="10"/>
  <c r="H1457" i="10"/>
  <c r="G1457" i="10"/>
  <c r="F1457" i="10"/>
  <c r="AR1456" i="10"/>
  <c r="AN1456" i="10"/>
  <c r="X1456" i="10"/>
  <c r="V1456" i="10"/>
  <c r="U1456" i="10"/>
  <c r="H1456" i="10"/>
  <c r="G1456" i="10"/>
  <c r="AR1455" i="10"/>
  <c r="AN1455" i="10"/>
  <c r="X1455" i="10"/>
  <c r="V1455" i="10"/>
  <c r="U1455" i="10"/>
  <c r="I1455" i="10" s="1"/>
  <c r="J1455" i="10" s="1"/>
  <c r="K1455" i="10" s="1"/>
  <c r="H1455" i="10"/>
  <c r="G1455" i="10"/>
  <c r="AR1454" i="10"/>
  <c r="AN1454" i="10"/>
  <c r="X1454" i="10"/>
  <c r="V1454" i="10"/>
  <c r="U1454" i="10"/>
  <c r="H1454" i="10"/>
  <c r="G1454" i="10"/>
  <c r="AR1453" i="10"/>
  <c r="AN1453" i="10"/>
  <c r="X1453" i="10"/>
  <c r="V1453" i="10"/>
  <c r="U1453" i="10"/>
  <c r="H1453" i="10"/>
  <c r="G1453" i="10"/>
  <c r="AR1452" i="10"/>
  <c r="AN1452" i="10"/>
  <c r="X1452" i="10"/>
  <c r="V1452" i="10"/>
  <c r="U1452" i="10"/>
  <c r="I1452" i="10" s="1"/>
  <c r="J1452" i="10" s="1"/>
  <c r="K1452" i="10" s="1"/>
  <c r="H1452" i="10"/>
  <c r="G1452" i="10"/>
  <c r="AR1451" i="10"/>
  <c r="AN1451" i="10"/>
  <c r="X1451" i="10"/>
  <c r="V1451" i="10"/>
  <c r="U1451" i="10"/>
  <c r="H1451" i="10"/>
  <c r="G1451" i="10"/>
  <c r="AR1450" i="10"/>
  <c r="AN1450" i="10"/>
  <c r="X1450" i="10"/>
  <c r="V1450" i="10"/>
  <c r="U1450" i="10"/>
  <c r="H1450" i="10"/>
  <c r="G1450" i="10"/>
  <c r="AR1449" i="10"/>
  <c r="AN1449" i="10"/>
  <c r="X1449" i="10"/>
  <c r="V1449" i="10"/>
  <c r="U1449" i="10"/>
  <c r="H1449" i="10"/>
  <c r="G1449" i="10"/>
  <c r="AR1448" i="10"/>
  <c r="AN1448" i="10"/>
  <c r="X1448" i="10"/>
  <c r="V1448" i="10"/>
  <c r="U1448" i="10"/>
  <c r="H1448" i="10"/>
  <c r="G1448" i="10"/>
  <c r="AR1447" i="10"/>
  <c r="AN1447" i="10"/>
  <c r="X1447" i="10"/>
  <c r="V1447" i="10"/>
  <c r="U1447" i="10"/>
  <c r="I1447" i="10" s="1"/>
  <c r="J1447" i="10" s="1"/>
  <c r="K1447" i="10" s="1"/>
  <c r="H1447" i="10"/>
  <c r="G1447" i="10"/>
  <c r="AR1446" i="10"/>
  <c r="AN1446" i="10"/>
  <c r="X1446" i="10"/>
  <c r="V1446" i="10"/>
  <c r="U1446" i="10"/>
  <c r="H1446" i="10"/>
  <c r="G1446" i="10"/>
  <c r="AR1445" i="10"/>
  <c r="AN1445" i="10"/>
  <c r="X1445" i="10"/>
  <c r="V1445" i="10"/>
  <c r="U1445" i="10"/>
  <c r="H1445" i="10"/>
  <c r="G1445" i="10"/>
  <c r="AR1444" i="10"/>
  <c r="AN1444" i="10"/>
  <c r="X1444" i="10"/>
  <c r="V1444" i="10"/>
  <c r="U1444" i="10"/>
  <c r="I1444" i="10" s="1"/>
  <c r="J1444" i="10" s="1"/>
  <c r="K1444" i="10" s="1"/>
  <c r="H1444" i="10"/>
  <c r="G1444" i="10"/>
  <c r="AR1443" i="10"/>
  <c r="AN1443" i="10"/>
  <c r="X1443" i="10"/>
  <c r="V1443" i="10"/>
  <c r="U1443" i="10"/>
  <c r="H1443" i="10"/>
  <c r="G1443" i="10"/>
  <c r="AR1442" i="10"/>
  <c r="AN1442" i="10"/>
  <c r="X1442" i="10"/>
  <c r="V1442" i="10"/>
  <c r="U1442" i="10"/>
  <c r="H1442" i="10"/>
  <c r="G1442" i="10"/>
  <c r="AR1441" i="10"/>
  <c r="AN1441" i="10"/>
  <c r="X1441" i="10"/>
  <c r="V1441" i="10"/>
  <c r="U1441" i="10"/>
  <c r="H1441" i="10"/>
  <c r="G1441" i="10"/>
  <c r="AR1440" i="10"/>
  <c r="AN1440" i="10"/>
  <c r="X1440" i="10"/>
  <c r="V1440" i="10"/>
  <c r="U1440" i="10"/>
  <c r="H1440" i="10"/>
  <c r="G1440" i="10"/>
  <c r="AR1439" i="10"/>
  <c r="AN1439" i="10"/>
  <c r="X1439" i="10"/>
  <c r="V1439" i="10"/>
  <c r="U1439" i="10"/>
  <c r="I1439" i="10" s="1"/>
  <c r="J1439" i="10" s="1"/>
  <c r="K1439" i="10" s="1"/>
  <c r="H1439" i="10"/>
  <c r="G1439" i="10"/>
  <c r="AR1438" i="10"/>
  <c r="AM1438" i="10"/>
  <c r="V1438" i="10"/>
  <c r="U1438" i="10"/>
  <c r="H1438" i="10"/>
  <c r="G1438" i="10"/>
  <c r="AR1437" i="10"/>
  <c r="AM1437" i="10"/>
  <c r="V1437" i="10"/>
  <c r="U1437" i="10"/>
  <c r="H1437" i="10"/>
  <c r="G1437" i="10"/>
  <c r="AR1436" i="10"/>
  <c r="AM1436" i="10"/>
  <c r="V1436" i="10"/>
  <c r="U1436" i="10"/>
  <c r="I1436" i="10" s="1"/>
  <c r="J1436" i="10" s="1"/>
  <c r="K1436" i="10" s="1"/>
  <c r="H1436" i="10"/>
  <c r="G1436" i="10"/>
  <c r="AR1435" i="10"/>
  <c r="AM1435" i="10"/>
  <c r="V1435" i="10"/>
  <c r="U1435" i="10"/>
  <c r="H1435" i="10"/>
  <c r="G1435" i="10"/>
  <c r="AR1434" i="10"/>
  <c r="AM1434" i="10"/>
  <c r="V1434" i="10"/>
  <c r="U1434" i="10"/>
  <c r="H1434" i="10"/>
  <c r="G1434" i="10"/>
  <c r="AR1433" i="10"/>
  <c r="AM1433" i="10"/>
  <c r="V1433" i="10"/>
  <c r="U1433" i="10"/>
  <c r="H1433" i="10"/>
  <c r="G1433" i="10"/>
  <c r="AR1432" i="10"/>
  <c r="AM1432" i="10"/>
  <c r="V1432" i="10"/>
  <c r="U1432" i="10"/>
  <c r="H1432" i="10"/>
  <c r="G1432" i="10"/>
  <c r="AR1431" i="10"/>
  <c r="AM1431" i="10"/>
  <c r="V1431" i="10"/>
  <c r="U1431" i="10"/>
  <c r="I1431" i="10" s="1"/>
  <c r="J1431" i="10" s="1"/>
  <c r="K1431" i="10" s="1"/>
  <c r="H1431" i="10"/>
  <c r="G1431" i="10"/>
  <c r="AR1430" i="10"/>
  <c r="AM1430" i="10"/>
  <c r="V1430" i="10"/>
  <c r="U1430" i="10"/>
  <c r="H1430" i="10"/>
  <c r="G1430" i="10"/>
  <c r="AR1429" i="10"/>
  <c r="AM1429" i="10"/>
  <c r="V1429" i="10"/>
  <c r="U1429" i="10"/>
  <c r="H1429" i="10"/>
  <c r="G1429" i="10"/>
  <c r="AR1428" i="10"/>
  <c r="AM1428" i="10"/>
  <c r="V1428" i="10"/>
  <c r="U1428" i="10"/>
  <c r="I1428" i="10" s="1"/>
  <c r="J1428" i="10" s="1"/>
  <c r="K1428" i="10" s="1"/>
  <c r="H1428" i="10"/>
  <c r="G1428" i="10"/>
  <c r="AR1427" i="10"/>
  <c r="AM1427" i="10"/>
  <c r="V1427" i="10"/>
  <c r="U1427" i="10"/>
  <c r="H1427" i="10"/>
  <c r="G1427" i="10"/>
  <c r="AR1426" i="10"/>
  <c r="AM1426" i="10"/>
  <c r="V1426" i="10"/>
  <c r="U1426" i="10"/>
  <c r="H1426" i="10"/>
  <c r="G1426" i="10"/>
  <c r="AR1425" i="10"/>
  <c r="AM1425" i="10"/>
  <c r="V1425" i="10"/>
  <c r="U1425" i="10"/>
  <c r="H1425" i="10"/>
  <c r="G1425" i="10"/>
  <c r="AR1424" i="10"/>
  <c r="AM1424" i="10"/>
  <c r="V1424" i="10"/>
  <c r="U1424" i="10"/>
  <c r="H1424" i="10"/>
  <c r="G1424" i="10"/>
  <c r="AR1423" i="10"/>
  <c r="AM1423" i="10"/>
  <c r="V1423" i="10"/>
  <c r="U1423" i="10"/>
  <c r="I1423" i="10" s="1"/>
  <c r="J1423" i="10" s="1"/>
  <c r="K1423" i="10" s="1"/>
  <c r="H1423" i="10"/>
  <c r="G1423" i="10"/>
  <c r="AR1422" i="10"/>
  <c r="AM1422" i="10"/>
  <c r="V1422" i="10"/>
  <c r="U1422" i="10"/>
  <c r="H1422" i="10"/>
  <c r="G1422" i="10"/>
  <c r="AR1421" i="10"/>
  <c r="AM1421" i="10"/>
  <c r="V1421" i="10"/>
  <c r="U1421" i="10"/>
  <c r="H1421" i="10"/>
  <c r="G1421" i="10"/>
  <c r="AR1420" i="10"/>
  <c r="AM1420" i="10"/>
  <c r="V1420" i="10"/>
  <c r="U1420" i="10"/>
  <c r="I1420" i="10" s="1"/>
  <c r="J1420" i="10" s="1"/>
  <c r="K1420" i="10" s="1"/>
  <c r="H1420" i="10"/>
  <c r="G1420" i="10"/>
  <c r="AR1419" i="10"/>
  <c r="AM1419" i="10"/>
  <c r="V1419" i="10"/>
  <c r="U1419" i="10"/>
  <c r="H1419" i="10"/>
  <c r="G1419" i="10"/>
  <c r="AR1418" i="10"/>
  <c r="AM1418" i="10"/>
  <c r="V1418" i="10"/>
  <c r="U1418" i="10"/>
  <c r="H1418" i="10"/>
  <c r="G1418" i="10"/>
  <c r="AR1417" i="10"/>
  <c r="AM1417" i="10"/>
  <c r="V1417" i="10"/>
  <c r="U1417" i="10"/>
  <c r="H1417" i="10"/>
  <c r="G1417" i="10"/>
  <c r="AR1416" i="10"/>
  <c r="AM1416" i="10"/>
  <c r="V1416" i="10"/>
  <c r="U1416" i="10"/>
  <c r="H1416" i="10"/>
  <c r="G1416" i="10"/>
  <c r="AR1415" i="10"/>
  <c r="AM1415" i="10"/>
  <c r="V1415" i="10"/>
  <c r="U1415" i="10"/>
  <c r="I1415" i="10" s="1"/>
  <c r="J1415" i="10" s="1"/>
  <c r="K1415" i="10" s="1"/>
  <c r="H1415" i="10"/>
  <c r="G1415" i="10"/>
  <c r="AR1414" i="10"/>
  <c r="AL1414" i="10"/>
  <c r="AK1414" i="10"/>
  <c r="V1414" i="10"/>
  <c r="U1414" i="10"/>
  <c r="H1414" i="10"/>
  <c r="G1414" i="10"/>
  <c r="AR1413" i="10"/>
  <c r="AL1413" i="10"/>
  <c r="AK1413" i="10"/>
  <c r="V1413" i="10"/>
  <c r="U1413" i="10"/>
  <c r="H1413" i="10"/>
  <c r="G1413" i="10"/>
  <c r="AR1412" i="10"/>
  <c r="AL1412" i="10"/>
  <c r="AK1412" i="10"/>
  <c r="V1412" i="10"/>
  <c r="U1412" i="10"/>
  <c r="I1412" i="10" s="1"/>
  <c r="J1412" i="10" s="1"/>
  <c r="K1412" i="10" s="1"/>
  <c r="H1412" i="10"/>
  <c r="G1412" i="10"/>
  <c r="AR1411" i="10"/>
  <c r="AL1411" i="10"/>
  <c r="AK1411" i="10"/>
  <c r="V1411" i="10"/>
  <c r="U1411" i="10"/>
  <c r="H1411" i="10"/>
  <c r="G1411" i="10"/>
  <c r="AR1410" i="10"/>
  <c r="AL1410" i="10"/>
  <c r="AK1410" i="10"/>
  <c r="V1410" i="10"/>
  <c r="U1410" i="10"/>
  <c r="H1410" i="10"/>
  <c r="G1410" i="10"/>
  <c r="AR1409" i="10"/>
  <c r="AL1409" i="10"/>
  <c r="AK1409" i="10"/>
  <c r="V1409" i="10"/>
  <c r="U1409" i="10"/>
  <c r="H1409" i="10"/>
  <c r="G1409" i="10"/>
  <c r="AR1408" i="10"/>
  <c r="AL1408" i="10"/>
  <c r="AK1408" i="10"/>
  <c r="V1408" i="10"/>
  <c r="U1408" i="10"/>
  <c r="H1408" i="10"/>
  <c r="G1408" i="10"/>
  <c r="AR1407" i="10"/>
  <c r="AL1407" i="10"/>
  <c r="AK1407" i="10"/>
  <c r="V1407" i="10"/>
  <c r="U1407" i="10"/>
  <c r="I1407" i="10" s="1"/>
  <c r="J1407" i="10" s="1"/>
  <c r="K1407" i="10" s="1"/>
  <c r="H1407" i="10"/>
  <c r="G1407" i="10"/>
  <c r="AR1406" i="10"/>
  <c r="AL1406" i="10"/>
  <c r="AK1406" i="10"/>
  <c r="V1406" i="10"/>
  <c r="U1406" i="10"/>
  <c r="H1406" i="10"/>
  <c r="G1406" i="10"/>
  <c r="AR1405" i="10"/>
  <c r="AL1405" i="10"/>
  <c r="AK1405" i="10"/>
  <c r="V1405" i="10"/>
  <c r="U1405" i="10"/>
  <c r="H1405" i="10"/>
  <c r="G1405" i="10"/>
  <c r="AR1404" i="10"/>
  <c r="AL1404" i="10"/>
  <c r="AK1404" i="10"/>
  <c r="V1404" i="10"/>
  <c r="U1404" i="10"/>
  <c r="I1404" i="10" s="1"/>
  <c r="J1404" i="10" s="1"/>
  <c r="K1404" i="10" s="1"/>
  <c r="H1404" i="10"/>
  <c r="G1404" i="10"/>
  <c r="AR1403" i="10"/>
  <c r="AL1403" i="10"/>
  <c r="AK1403" i="10"/>
  <c r="V1403" i="10"/>
  <c r="U1403" i="10"/>
  <c r="H1403" i="10"/>
  <c r="G1403" i="10"/>
  <c r="AW1402" i="10"/>
  <c r="AR1402" i="10"/>
  <c r="AO1402" i="10"/>
  <c r="AM1402" i="10"/>
  <c r="W1402" i="10" s="1"/>
  <c r="BM1402" i="10" s="1"/>
  <c r="V1402" i="10"/>
  <c r="U1402" i="10"/>
  <c r="H1402" i="10"/>
  <c r="G1402" i="10"/>
  <c r="AW1401" i="10"/>
  <c r="AR1401" i="10"/>
  <c r="AO1401" i="10"/>
  <c r="AM1401" i="10"/>
  <c r="W1401" i="10" s="1"/>
  <c r="BM1401" i="10" s="1"/>
  <c r="V1401" i="10"/>
  <c r="U1401" i="10"/>
  <c r="H1401" i="10"/>
  <c r="G1401" i="10"/>
  <c r="AW1400" i="10"/>
  <c r="AR1400" i="10"/>
  <c r="AO1400" i="10"/>
  <c r="AM1400" i="10"/>
  <c r="W1400" i="10" s="1"/>
  <c r="BM1400" i="10" s="1"/>
  <c r="V1400" i="10"/>
  <c r="U1400" i="10"/>
  <c r="H1400" i="10"/>
  <c r="G1400" i="10"/>
  <c r="AW1399" i="10"/>
  <c r="AR1399" i="10"/>
  <c r="AO1399" i="10"/>
  <c r="AM1399" i="10"/>
  <c r="V1399" i="10"/>
  <c r="U1399" i="10"/>
  <c r="I1399" i="10" s="1"/>
  <c r="J1399" i="10" s="1"/>
  <c r="K1399" i="10" s="1"/>
  <c r="H1399" i="10"/>
  <c r="G1399" i="10"/>
  <c r="AW1398" i="10"/>
  <c r="AR1398" i="10"/>
  <c r="AO1398" i="10"/>
  <c r="AM1398" i="10"/>
  <c r="W1398" i="10" s="1"/>
  <c r="BM1398" i="10" s="1"/>
  <c r="V1398" i="10"/>
  <c r="U1398" i="10"/>
  <c r="H1398" i="10"/>
  <c r="G1398" i="10"/>
  <c r="AW1397" i="10"/>
  <c r="AR1397" i="10"/>
  <c r="AO1397" i="10"/>
  <c r="AM1397" i="10"/>
  <c r="V1397" i="10"/>
  <c r="U1397" i="10"/>
  <c r="H1397" i="10"/>
  <c r="G1397" i="10"/>
  <c r="AW1396" i="10"/>
  <c r="AR1396" i="10"/>
  <c r="AO1396" i="10"/>
  <c r="AM1396" i="10"/>
  <c r="AM1376" i="10" s="1"/>
  <c r="V1396" i="10"/>
  <c r="U1396" i="10"/>
  <c r="I1396" i="10" s="1"/>
  <c r="J1396" i="10" s="1"/>
  <c r="K1396" i="10" s="1"/>
  <c r="H1396" i="10"/>
  <c r="G1396" i="10"/>
  <c r="AW1395" i="10"/>
  <c r="AR1395" i="10"/>
  <c r="AO1395" i="10"/>
  <c r="AM1395" i="10"/>
  <c r="W1395" i="10" s="1"/>
  <c r="BM1395" i="10" s="1"/>
  <c r="V1395" i="10"/>
  <c r="U1395" i="10"/>
  <c r="H1395" i="10"/>
  <c r="G1395" i="10"/>
  <c r="AW1394" i="10"/>
  <c r="AR1394" i="10"/>
  <c r="AO1394" i="10"/>
  <c r="AM1394" i="10"/>
  <c r="W1394" i="10" s="1"/>
  <c r="BM1394" i="10" s="1"/>
  <c r="V1394" i="10"/>
  <c r="U1394" i="10"/>
  <c r="H1394" i="10"/>
  <c r="G1394" i="10"/>
  <c r="AW1393" i="10"/>
  <c r="AR1393" i="10"/>
  <c r="AO1393" i="10"/>
  <c r="AM1393" i="10"/>
  <c r="W1393" i="10" s="1"/>
  <c r="BM1393" i="10" s="1"/>
  <c r="V1393" i="10"/>
  <c r="U1393" i="10"/>
  <c r="H1393" i="10"/>
  <c r="G1393" i="10"/>
  <c r="AW1392" i="10"/>
  <c r="AR1392" i="10"/>
  <c r="AO1392" i="10"/>
  <c r="AM1392" i="10"/>
  <c r="W1392" i="10" s="1"/>
  <c r="BM1392" i="10" s="1"/>
  <c r="V1392" i="10"/>
  <c r="U1392" i="10"/>
  <c r="H1392" i="10"/>
  <c r="G1392" i="10"/>
  <c r="AW1391" i="10"/>
  <c r="AR1391" i="10"/>
  <c r="AO1391" i="10"/>
  <c r="AM1391" i="10"/>
  <c r="W1391" i="10" s="1"/>
  <c r="BM1391" i="10" s="1"/>
  <c r="V1391" i="10"/>
  <c r="U1391" i="10"/>
  <c r="I1391" i="10" s="1"/>
  <c r="J1391" i="10" s="1"/>
  <c r="K1391" i="10" s="1"/>
  <c r="H1391" i="10"/>
  <c r="G1391" i="10"/>
  <c r="AW1390" i="10"/>
  <c r="AR1390" i="10"/>
  <c r="AO1390" i="10"/>
  <c r="AM1390" i="10"/>
  <c r="V1390" i="10"/>
  <c r="U1390" i="10"/>
  <c r="H1390" i="10"/>
  <c r="G1390" i="10"/>
  <c r="AW1389" i="10"/>
  <c r="AR1389" i="10"/>
  <c r="AO1389" i="10"/>
  <c r="AM1389" i="10"/>
  <c r="W1389" i="10" s="1"/>
  <c r="BM1389" i="10" s="1"/>
  <c r="V1389" i="10"/>
  <c r="U1389" i="10"/>
  <c r="H1389" i="10"/>
  <c r="G1389" i="10"/>
  <c r="AW1388" i="10"/>
  <c r="AR1388" i="10"/>
  <c r="AO1388" i="10"/>
  <c r="AM1388" i="10"/>
  <c r="V1388" i="10"/>
  <c r="U1388" i="10"/>
  <c r="I1388" i="10" s="1"/>
  <c r="J1388" i="10" s="1"/>
  <c r="K1388" i="10" s="1"/>
  <c r="H1388" i="10"/>
  <c r="G1388" i="10"/>
  <c r="AW1387" i="10"/>
  <c r="AR1387" i="10"/>
  <c r="AO1387" i="10"/>
  <c r="AN1387" i="10"/>
  <c r="W1387" i="10" s="1"/>
  <c r="BM1387" i="10" s="1"/>
  <c r="V1387" i="10"/>
  <c r="U1387" i="10"/>
  <c r="H1387" i="10"/>
  <c r="G1387" i="10"/>
  <c r="AW1386" i="10"/>
  <c r="AR1386" i="10"/>
  <c r="AO1386" i="10"/>
  <c r="AN1386" i="10"/>
  <c r="AN1376" i="10" s="1"/>
  <c r="V1386" i="10"/>
  <c r="U1386" i="10"/>
  <c r="H1386" i="10"/>
  <c r="G1386" i="10"/>
  <c r="AW1385" i="10"/>
  <c r="AR1385" i="10"/>
  <c r="AO1385" i="10"/>
  <c r="AN1385" i="10"/>
  <c r="W1385" i="10" s="1"/>
  <c r="BM1385" i="10" s="1"/>
  <c r="V1385" i="10"/>
  <c r="U1385" i="10"/>
  <c r="H1385" i="10"/>
  <c r="G1385" i="10"/>
  <c r="AW1384" i="10"/>
  <c r="AR1384" i="10"/>
  <c r="AO1384" i="10"/>
  <c r="AN1384" i="10"/>
  <c r="W1384" i="10" s="1"/>
  <c r="BM1384" i="10" s="1"/>
  <c r="V1384" i="10"/>
  <c r="U1384" i="10"/>
  <c r="H1384" i="10"/>
  <c r="G1384" i="10"/>
  <c r="AW1383" i="10"/>
  <c r="AR1383" i="10"/>
  <c r="AO1383" i="10"/>
  <c r="AN1383" i="10"/>
  <c r="W1383" i="10" s="1"/>
  <c r="BM1383" i="10" s="1"/>
  <c r="V1383" i="10"/>
  <c r="U1383" i="10"/>
  <c r="I1383" i="10" s="1"/>
  <c r="J1383" i="10" s="1"/>
  <c r="K1383" i="10" s="1"/>
  <c r="H1383" i="10"/>
  <c r="G1383" i="10"/>
  <c r="AX1382" i="10"/>
  <c r="AW1382" i="10" s="1"/>
  <c r="AR1382" i="10"/>
  <c r="AP1382" i="10"/>
  <c r="AO1382" i="10" s="1"/>
  <c r="AN1382" i="10"/>
  <c r="AL1382" i="10"/>
  <c r="AK1382" i="10"/>
  <c r="X1382" i="10"/>
  <c r="V1382" i="10"/>
  <c r="U1382" i="10"/>
  <c r="H1382" i="10"/>
  <c r="G1382" i="10"/>
  <c r="AX1381" i="10"/>
  <c r="AW1381" i="10" s="1"/>
  <c r="AR1381" i="10"/>
  <c r="AP1381" i="10"/>
  <c r="AO1381" i="10" s="1"/>
  <c r="AN1381" i="10"/>
  <c r="AL1381" i="10"/>
  <c r="AK1381" i="10"/>
  <c r="X1381" i="10"/>
  <c r="V1381" i="10"/>
  <c r="U1381" i="10"/>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H1379" i="10"/>
  <c r="G1379" i="10"/>
  <c r="AX1378" i="10"/>
  <c r="AW1378" i="10" s="1"/>
  <c r="AR1378" i="10"/>
  <c r="AP1378" i="10"/>
  <c r="AO1378" i="10" s="1"/>
  <c r="AN1378" i="10"/>
  <c r="AL1378" i="10"/>
  <c r="AK1378" i="10"/>
  <c r="X1378" i="10"/>
  <c r="V1378" i="10"/>
  <c r="U1378" i="10"/>
  <c r="H1378" i="10"/>
  <c r="G1378" i="10"/>
  <c r="AX1377" i="10"/>
  <c r="AW1377" i="10" s="1"/>
  <c r="AR1377" i="10"/>
  <c r="AP1377" i="10"/>
  <c r="AO1377" i="10" s="1"/>
  <c r="AL1377" i="10"/>
  <c r="AK1377" i="10"/>
  <c r="X1377" i="10"/>
  <c r="V1377" i="10"/>
  <c r="U1377" i="10"/>
  <c r="H1377" i="10"/>
  <c r="G1377" i="10"/>
  <c r="AX1376" i="10"/>
  <c r="AW1376" i="10" s="1"/>
  <c r="AR1376" i="10"/>
  <c r="AP1376" i="10"/>
  <c r="AO1376" i="10" s="1"/>
  <c r="AL1376" i="10"/>
  <c r="AK1376" i="10"/>
  <c r="X1376" i="10"/>
  <c r="V1376" i="10"/>
  <c r="U1376" i="10"/>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L1374" i="10"/>
  <c r="AK1374" i="10"/>
  <c r="X1374" i="10"/>
  <c r="V1374" i="10"/>
  <c r="U1374" i="10"/>
  <c r="H1374" i="10"/>
  <c r="G1374" i="10"/>
  <c r="AX1373" i="10"/>
  <c r="AW1373" i="10" s="1"/>
  <c r="AR1373" i="10"/>
  <c r="AP1373" i="10"/>
  <c r="AO1373" i="10" s="1"/>
  <c r="AL1373" i="10"/>
  <c r="AK1373" i="10"/>
  <c r="X1373" i="10"/>
  <c r="V1373" i="10"/>
  <c r="U1373" i="10"/>
  <c r="H1373" i="10"/>
  <c r="G1373" i="10"/>
  <c r="AP1372" i="10"/>
  <c r="AN1372" i="10"/>
  <c r="AM1372" i="10"/>
  <c r="AL1372" i="10"/>
  <c r="X1372" i="10"/>
  <c r="V1372" i="10"/>
  <c r="U1372" i="10"/>
  <c r="H1372" i="10"/>
  <c r="G1372" i="10"/>
  <c r="F1372" i="10"/>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M1349" i="10" s="1"/>
  <c r="V1349" i="10"/>
  <c r="U1349" i="10"/>
  <c r="H1349" i="10"/>
  <c r="G1349" i="10"/>
  <c r="AN1348" i="10"/>
  <c r="W1348" i="10" s="1"/>
  <c r="BM1348" i="10" s="1"/>
  <c r="V1348" i="10"/>
  <c r="U1348" i="10"/>
  <c r="I1348" i="10" s="1"/>
  <c r="J1348" i="10" s="1"/>
  <c r="K1348" i="10" s="1"/>
  <c r="H1348" i="10"/>
  <c r="G1348" i="10"/>
  <c r="AN1347" i="10"/>
  <c r="W1347" i="10" s="1"/>
  <c r="BM1347" i="10" s="1"/>
  <c r="V1347" i="10"/>
  <c r="U1347" i="10"/>
  <c r="H1347" i="10"/>
  <c r="G1347" i="10"/>
  <c r="AN1346" i="10"/>
  <c r="W1346" i="10" s="1"/>
  <c r="BM1346" i="10" s="1"/>
  <c r="V1346" i="10"/>
  <c r="U1346" i="10"/>
  <c r="H1346" i="10"/>
  <c r="G1346" i="10"/>
  <c r="AN1345" i="10"/>
  <c r="W1345" i="10" s="1"/>
  <c r="BM1345" i="10" s="1"/>
  <c r="V1345" i="10"/>
  <c r="U1345" i="10"/>
  <c r="H1345" i="10"/>
  <c r="G1345" i="10"/>
  <c r="AN1344" i="10"/>
  <c r="W1344" i="10" s="1"/>
  <c r="BM1344" i="10" s="1"/>
  <c r="V1344" i="10"/>
  <c r="U1344" i="10"/>
  <c r="H1344" i="10"/>
  <c r="G1344" i="10"/>
  <c r="AN1343" i="10"/>
  <c r="W1343" i="10" s="1"/>
  <c r="BM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H1337" i="10"/>
  <c r="G1337" i="10"/>
  <c r="F1337" i="10"/>
  <c r="AN1336" i="10"/>
  <c r="AM1336" i="10"/>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V1333" i="10"/>
  <c r="U1333" i="10"/>
  <c r="H1333" i="10"/>
  <c r="G1333" i="10"/>
  <c r="F1333" i="10"/>
  <c r="AN1332" i="10"/>
  <c r="AM1332" i="10"/>
  <c r="V1332" i="10"/>
  <c r="U1332" i="10"/>
  <c r="H1332" i="10"/>
  <c r="G1332" i="10"/>
  <c r="F1332" i="10"/>
  <c r="AN1331" i="10"/>
  <c r="AM1331" i="10"/>
  <c r="V1331" i="10"/>
  <c r="U1331" i="10"/>
  <c r="H1331" i="10"/>
  <c r="G1331" i="10"/>
  <c r="F1331" i="10"/>
  <c r="AN1330" i="10"/>
  <c r="AM1330" i="10"/>
  <c r="V1330" i="10"/>
  <c r="U1330" i="10"/>
  <c r="H1330" i="10"/>
  <c r="G1330" i="10"/>
  <c r="F1330" i="10"/>
  <c r="AN1329" i="10"/>
  <c r="AM1329" i="10"/>
  <c r="V1329" i="10"/>
  <c r="U1329" i="10"/>
  <c r="H1329" i="10"/>
  <c r="G1329" i="10"/>
  <c r="F1329" i="10"/>
  <c r="AN1328" i="10"/>
  <c r="AM1328" i="10"/>
  <c r="V1328" i="10"/>
  <c r="U1328" i="10"/>
  <c r="H1328" i="10"/>
  <c r="G1328" i="10"/>
  <c r="F1328" i="10"/>
  <c r="BM1327" i="10"/>
  <c r="AR1327" i="10"/>
  <c r="AM1327" i="10"/>
  <c r="V1327" i="10"/>
  <c r="U1327" i="10"/>
  <c r="I1327" i="10" s="1"/>
  <c r="J1327" i="10" s="1"/>
  <c r="K1327" i="10" s="1"/>
  <c r="E1327" i="10"/>
  <c r="BM1326" i="10"/>
  <c r="AR1326" i="10"/>
  <c r="AM1326" i="10"/>
  <c r="V1326" i="10"/>
  <c r="U1326" i="10"/>
  <c r="E1326" i="10"/>
  <c r="H1326" i="10" s="1"/>
  <c r="BM1325" i="10"/>
  <c r="AR1325" i="10"/>
  <c r="AM1325" i="10"/>
  <c r="V1325" i="10"/>
  <c r="U1325" i="10"/>
  <c r="E1325" i="10"/>
  <c r="G1325" i="10" s="1"/>
  <c r="BM1324" i="10"/>
  <c r="AR1324" i="10"/>
  <c r="AM1324" i="10"/>
  <c r="V1324" i="10"/>
  <c r="U1324" i="10"/>
  <c r="I1324" i="10" s="1"/>
  <c r="J1324" i="10" s="1"/>
  <c r="K1324" i="10" s="1"/>
  <c r="E1324" i="10"/>
  <c r="BM1323" i="10"/>
  <c r="AR1323" i="10"/>
  <c r="AM1323" i="10"/>
  <c r="V1323" i="10"/>
  <c r="U1323" i="10"/>
  <c r="E1323" i="10"/>
  <c r="G1323" i="10" s="1"/>
  <c r="BM1322" i="10"/>
  <c r="AR1322" i="10"/>
  <c r="AM1322" i="10"/>
  <c r="V1322" i="10"/>
  <c r="U1322" i="10"/>
  <c r="E1322" i="10"/>
  <c r="H1322" i="10" s="1"/>
  <c r="BM1321" i="10"/>
  <c r="AR1321" i="10"/>
  <c r="AM1321" i="10"/>
  <c r="V1321" i="10"/>
  <c r="U1321" i="10"/>
  <c r="E1321" i="10"/>
  <c r="G1321" i="10" s="1"/>
  <c r="BM1320" i="10"/>
  <c r="AR1320" i="10"/>
  <c r="AM1320" i="10"/>
  <c r="V1320" i="10"/>
  <c r="U1320" i="10"/>
  <c r="E1320" i="10"/>
  <c r="G1320" i="10" s="1"/>
  <c r="BM1319" i="10"/>
  <c r="AR1319" i="10"/>
  <c r="AM1319" i="10"/>
  <c r="V1319" i="10"/>
  <c r="U1319" i="10"/>
  <c r="I1319" i="10" s="1"/>
  <c r="J1319" i="10" s="1"/>
  <c r="K1319" i="10" s="1"/>
  <c r="E1319" i="10"/>
  <c r="H1319" i="10" s="1"/>
  <c r="BM1318" i="10"/>
  <c r="AR1318" i="10"/>
  <c r="AM1318" i="10"/>
  <c r="V1318" i="10"/>
  <c r="U1318" i="10"/>
  <c r="E1318" i="10"/>
  <c r="BM1317" i="10"/>
  <c r="AR1317" i="10"/>
  <c r="AM1317" i="10"/>
  <c r="V1317" i="10"/>
  <c r="U1317" i="10"/>
  <c r="E1317" i="10"/>
  <c r="BM1316" i="10"/>
  <c r="AR1316" i="10"/>
  <c r="AM1316" i="10"/>
  <c r="V1316" i="10"/>
  <c r="U1316" i="10"/>
  <c r="I1316" i="10" s="1"/>
  <c r="J1316" i="10" s="1"/>
  <c r="K1316" i="10" s="1"/>
  <c r="E1316" i="10"/>
  <c r="G1316" i="10" s="1"/>
  <c r="BM1315" i="10"/>
  <c r="AR1315" i="10"/>
  <c r="AM1315" i="10"/>
  <c r="V1315" i="10"/>
  <c r="U1315" i="10"/>
  <c r="E1315" i="10"/>
  <c r="G1315" i="10" s="1"/>
  <c r="BM1314" i="10"/>
  <c r="AR1314" i="10"/>
  <c r="AM1314" i="10"/>
  <c r="V1314" i="10"/>
  <c r="U1314" i="10"/>
  <c r="E1314" i="10"/>
  <c r="BM1313" i="10"/>
  <c r="AR1313" i="10"/>
  <c r="AM1313" i="10"/>
  <c r="V1313" i="10"/>
  <c r="U1313" i="10"/>
  <c r="E1313" i="10"/>
  <c r="BM1312" i="10"/>
  <c r="AR1312" i="10"/>
  <c r="AM1312" i="10"/>
  <c r="V1312" i="10"/>
  <c r="U1312" i="10"/>
  <c r="E1312" i="10"/>
  <c r="G1312" i="10" s="1"/>
  <c r="BM1311" i="10"/>
  <c r="AR1311" i="10"/>
  <c r="AM1311" i="10"/>
  <c r="V1311" i="10"/>
  <c r="U1311" i="10"/>
  <c r="I1311" i="10" s="1"/>
  <c r="J1311" i="10" s="1"/>
  <c r="K1311" i="10" s="1"/>
  <c r="E1311" i="10"/>
  <c r="G1311" i="10" s="1"/>
  <c r="BM1310" i="10"/>
  <c r="AR1310" i="10"/>
  <c r="AM1310" i="10"/>
  <c r="V1310" i="10"/>
  <c r="U1310" i="10"/>
  <c r="E1310" i="10"/>
  <c r="H1310" i="10" s="1"/>
  <c r="BM1309" i="10"/>
  <c r="AR1309" i="10"/>
  <c r="AM1309" i="10"/>
  <c r="V1309" i="10"/>
  <c r="U1309" i="10"/>
  <c r="E1309" i="10"/>
  <c r="G1309" i="10" s="1"/>
  <c r="BM1308" i="10"/>
  <c r="AR1308" i="10"/>
  <c r="AM1308" i="10"/>
  <c r="V1308" i="10"/>
  <c r="U1308" i="10"/>
  <c r="I1308" i="10" s="1"/>
  <c r="J1308" i="10" s="1"/>
  <c r="K1308" i="10" s="1"/>
  <c r="E1308" i="10"/>
  <c r="H1308" i="10" s="1"/>
  <c r="BM1307" i="10"/>
  <c r="AR1307" i="10"/>
  <c r="AM1307" i="10"/>
  <c r="V1307" i="10"/>
  <c r="U1307" i="10"/>
  <c r="E1307" i="10"/>
  <c r="G1307" i="10" s="1"/>
  <c r="BM1306" i="10"/>
  <c r="AR1306" i="10"/>
  <c r="AM1306" i="10"/>
  <c r="V1306" i="10"/>
  <c r="U1306" i="10"/>
  <c r="E1306" i="10"/>
  <c r="H1306" i="10" s="1"/>
  <c r="BM1305" i="10"/>
  <c r="AR1305" i="10"/>
  <c r="AM1305" i="10"/>
  <c r="V1305" i="10"/>
  <c r="U1305" i="10"/>
  <c r="E1305" i="10"/>
  <c r="G1305" i="10" s="1"/>
  <c r="BM1304" i="10"/>
  <c r="AR1304" i="10"/>
  <c r="AM1304" i="10"/>
  <c r="V1304" i="10"/>
  <c r="U1304" i="10"/>
  <c r="E1304" i="10"/>
  <c r="H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AW1299" i="10"/>
  <c r="W1299" i="10"/>
  <c r="V1299" i="10"/>
  <c r="U1299" i="10"/>
  <c r="H1299" i="10"/>
  <c r="G1299" i="10"/>
  <c r="F1299" i="10"/>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M1286" i="10"/>
  <c r="V1286" i="10"/>
  <c r="U1286" i="10"/>
  <c r="H1286" i="10"/>
  <c r="G1286" i="10"/>
  <c r="F1286" i="10"/>
  <c r="BM1285" i="10"/>
  <c r="V1285" i="10"/>
  <c r="U1285" i="10"/>
  <c r="H1285" i="10"/>
  <c r="G1285" i="10"/>
  <c r="F1285" i="10"/>
  <c r="V1284" i="10"/>
  <c r="U1284" i="10"/>
  <c r="H1284" i="10"/>
  <c r="G1284" i="10"/>
  <c r="F1284" i="10"/>
  <c r="BM1283" i="10"/>
  <c r="V1283" i="10"/>
  <c r="U1283" i="10"/>
  <c r="H1283" i="10"/>
  <c r="G1283" i="10"/>
  <c r="F1283" i="10"/>
  <c r="BM1282" i="10"/>
  <c r="V1282" i="10"/>
  <c r="U1282" i="10"/>
  <c r="H1282" i="10"/>
  <c r="G1282" i="10"/>
  <c r="F1282" i="10"/>
  <c r="BM1281" i="10"/>
  <c r="V1281" i="10"/>
  <c r="U1281" i="10"/>
  <c r="H1281" i="10"/>
  <c r="G1281" i="10"/>
  <c r="F1281" i="10"/>
  <c r="BM1280" i="10"/>
  <c r="V1280" i="10"/>
  <c r="U1280" i="10"/>
  <c r="H1280" i="10"/>
  <c r="G1280" i="10"/>
  <c r="F1280" i="10"/>
  <c r="BM1279" i="10"/>
  <c r="V1279" i="10"/>
  <c r="U1279" i="10"/>
  <c r="H1279" i="10"/>
  <c r="G1279" i="10"/>
  <c r="F1279" i="10"/>
  <c r="BM1278" i="10"/>
  <c r="V1278" i="10"/>
  <c r="U1278" i="10"/>
  <c r="H1278" i="10"/>
  <c r="G1278" i="10"/>
  <c r="F1278" i="10"/>
  <c r="V1277" i="10"/>
  <c r="U1277" i="10"/>
  <c r="H1277" i="10"/>
  <c r="G1277" i="10"/>
  <c r="F1277" i="10"/>
  <c r="BM1276" i="10"/>
  <c r="V1276" i="10"/>
  <c r="U1276" i="10"/>
  <c r="H1276" i="10"/>
  <c r="G1276" i="10"/>
  <c r="F1276" i="10"/>
  <c r="BM1275" i="10"/>
  <c r="V1275" i="10"/>
  <c r="U1275" i="10"/>
  <c r="H1275" i="10"/>
  <c r="G1275" i="10"/>
  <c r="F1275" i="10"/>
  <c r="BM1274" i="10"/>
  <c r="V1274" i="10"/>
  <c r="U1274" i="10"/>
  <c r="H1274" i="10"/>
  <c r="G1274" i="10"/>
  <c r="F1274" i="10"/>
  <c r="BM1273" i="10"/>
  <c r="V1273" i="10"/>
  <c r="U1273" i="10"/>
  <c r="H1273" i="10"/>
  <c r="G1273" i="10"/>
  <c r="F1273" i="10"/>
  <c r="BM1272" i="10"/>
  <c r="V1272" i="10"/>
  <c r="U1272" i="10"/>
  <c r="H1272" i="10"/>
  <c r="G1272" i="10"/>
  <c r="F1272" i="10"/>
  <c r="BM1271" i="10"/>
  <c r="V1271" i="10"/>
  <c r="U1271" i="10"/>
  <c r="H1271" i="10"/>
  <c r="G1271" i="10"/>
  <c r="F1271" i="10"/>
  <c r="BM1270" i="10"/>
  <c r="V1270" i="10"/>
  <c r="U1270" i="10"/>
  <c r="H1270" i="10"/>
  <c r="G1270" i="10"/>
  <c r="F1270" i="10"/>
  <c r="BM1269" i="10"/>
  <c r="V1269" i="10"/>
  <c r="U1269" i="10"/>
  <c r="H1269" i="10"/>
  <c r="G1269" i="10"/>
  <c r="F1269" i="10"/>
  <c r="BM1268" i="10"/>
  <c r="V1268" i="10"/>
  <c r="U1268" i="10"/>
  <c r="H1268" i="10"/>
  <c r="G1268" i="10"/>
  <c r="F1268" i="10"/>
  <c r="BM1267" i="10"/>
  <c r="V1267" i="10"/>
  <c r="U1267" i="10"/>
  <c r="H1267" i="10"/>
  <c r="G1267" i="10"/>
  <c r="F1267" i="10"/>
  <c r="BM1266" i="10"/>
  <c r="V1266" i="10"/>
  <c r="U1266" i="10"/>
  <c r="H1266" i="10"/>
  <c r="G1266" i="10"/>
  <c r="F1266" i="10"/>
  <c r="BM1265" i="10"/>
  <c r="V1265" i="10"/>
  <c r="U1265" i="10"/>
  <c r="H1265" i="10"/>
  <c r="G1265" i="10"/>
  <c r="F1265" i="10"/>
  <c r="BM1264" i="10"/>
  <c r="V1264" i="10"/>
  <c r="U1264" i="10"/>
  <c r="H1264" i="10"/>
  <c r="G1264" i="10"/>
  <c r="F1264" i="10"/>
  <c r="BM1263" i="10"/>
  <c r="V1263" i="10"/>
  <c r="U1263" i="10"/>
  <c r="H1263" i="10"/>
  <c r="G1263" i="10"/>
  <c r="F1263" i="10"/>
  <c r="X1262" i="10"/>
  <c r="V1262" i="10"/>
  <c r="U1262" i="10"/>
  <c r="H1262" i="10"/>
  <c r="G1262" i="10"/>
  <c r="X1261" i="10"/>
  <c r="V1261" i="10"/>
  <c r="U1261" i="10"/>
  <c r="H1261" i="10"/>
  <c r="G1261" i="10"/>
  <c r="X1260" i="10"/>
  <c r="V1260" i="10"/>
  <c r="U1260" i="10"/>
  <c r="H1260" i="10"/>
  <c r="G1260" i="10"/>
  <c r="X1259" i="10"/>
  <c r="V1259" i="10"/>
  <c r="U1259" i="10"/>
  <c r="H1259" i="10"/>
  <c r="G1259" i="10"/>
  <c r="X1258" i="10"/>
  <c r="V1258" i="10"/>
  <c r="U1258" i="10"/>
  <c r="H1258" i="10"/>
  <c r="G1258" i="10"/>
  <c r="X1257" i="10"/>
  <c r="V1257" i="10"/>
  <c r="U1257" i="10"/>
  <c r="H1257" i="10"/>
  <c r="G1257" i="10"/>
  <c r="X1256" i="10"/>
  <c r="V1256" i="10"/>
  <c r="U1256" i="10"/>
  <c r="H1256" i="10"/>
  <c r="G1256" i="10"/>
  <c r="X1255" i="10"/>
  <c r="V1255" i="10"/>
  <c r="U1255" i="10"/>
  <c r="I1255" i="10" s="1"/>
  <c r="J1255" i="10" s="1"/>
  <c r="K1255" i="10" s="1"/>
  <c r="H1255" i="10"/>
  <c r="G1255" i="10"/>
  <c r="X1254" i="10"/>
  <c r="V1254" i="10"/>
  <c r="U1254" i="10"/>
  <c r="H1254" i="10"/>
  <c r="G1254" i="10"/>
  <c r="X1253" i="10"/>
  <c r="V1253" i="10"/>
  <c r="U1253" i="10"/>
  <c r="H1253" i="10"/>
  <c r="G1253" i="10"/>
  <c r="X1252" i="10"/>
  <c r="V1252" i="10"/>
  <c r="U1252" i="10"/>
  <c r="H1252" i="10"/>
  <c r="G1252" i="10"/>
  <c r="X1251" i="10"/>
  <c r="V1251" i="10"/>
  <c r="U1251" i="10"/>
  <c r="H1251" i="10"/>
  <c r="G1251" i="10"/>
  <c r="X1250" i="10"/>
  <c r="V1250" i="10"/>
  <c r="U1250" i="10"/>
  <c r="H1250" i="10"/>
  <c r="G1250" i="10"/>
  <c r="X1249" i="10"/>
  <c r="V1249" i="10"/>
  <c r="U1249" i="10"/>
  <c r="H1249" i="10"/>
  <c r="G1249" i="10"/>
  <c r="X1248" i="10"/>
  <c r="V1248" i="10"/>
  <c r="U1248" i="10"/>
  <c r="H1248" i="10"/>
  <c r="G1248" i="10"/>
  <c r="X1247" i="10"/>
  <c r="V1247" i="10"/>
  <c r="U1247" i="10"/>
  <c r="I1247" i="10" s="1"/>
  <c r="J1247" i="10" s="1"/>
  <c r="K1247" i="10" s="1"/>
  <c r="H1247" i="10"/>
  <c r="G1247" i="10"/>
  <c r="X1246" i="10"/>
  <c r="V1246" i="10"/>
  <c r="U1246" i="10"/>
  <c r="H1246" i="10"/>
  <c r="G1246" i="10"/>
  <c r="X1245" i="10"/>
  <c r="V1245" i="10"/>
  <c r="U1245" i="10"/>
  <c r="H1245" i="10"/>
  <c r="G1245" i="10"/>
  <c r="X1244" i="10"/>
  <c r="V1244" i="10"/>
  <c r="U1244" i="10"/>
  <c r="H1244" i="10"/>
  <c r="G1244" i="10"/>
  <c r="X1243" i="10"/>
  <c r="V1243" i="10"/>
  <c r="U1243" i="10"/>
  <c r="H1243" i="10"/>
  <c r="G1243" i="10"/>
  <c r="X1242" i="10"/>
  <c r="V1242" i="10"/>
  <c r="U1242" i="10"/>
  <c r="H1242" i="10"/>
  <c r="G1242" i="10"/>
  <c r="X1241" i="10"/>
  <c r="V1241" i="10"/>
  <c r="U1241" i="10"/>
  <c r="H1241" i="10"/>
  <c r="G1241" i="10"/>
  <c r="X1240" i="10"/>
  <c r="V1240" i="10"/>
  <c r="U1240" i="10"/>
  <c r="H1240" i="10"/>
  <c r="G1240" i="10"/>
  <c r="X1239" i="10"/>
  <c r="V1239" i="10"/>
  <c r="U1239" i="10"/>
  <c r="I1239" i="10" s="1"/>
  <c r="J1239" i="10" s="1"/>
  <c r="K1239" i="10" s="1"/>
  <c r="H1239" i="10"/>
  <c r="G1239" i="10"/>
  <c r="X1238" i="10"/>
  <c r="V1238" i="10"/>
  <c r="U1238" i="10"/>
  <c r="H1238" i="10"/>
  <c r="G1238" i="10"/>
  <c r="X1237" i="10"/>
  <c r="V1237" i="10"/>
  <c r="U1237" i="10"/>
  <c r="H1237" i="10"/>
  <c r="G1237" i="10"/>
  <c r="X1236" i="10"/>
  <c r="V1236" i="10"/>
  <c r="U1236" i="10"/>
  <c r="H1236" i="10"/>
  <c r="G1236" i="10"/>
  <c r="X1235" i="10"/>
  <c r="V1235" i="10"/>
  <c r="U1235" i="10"/>
  <c r="H1235" i="10"/>
  <c r="G1235" i="10"/>
  <c r="X1234" i="10"/>
  <c r="V1234" i="10"/>
  <c r="U1234" i="10"/>
  <c r="H1234" i="10"/>
  <c r="G1234" i="10"/>
  <c r="X1233" i="10"/>
  <c r="V1233" i="10"/>
  <c r="U1233" i="10"/>
  <c r="H1233" i="10"/>
  <c r="G1233" i="10"/>
  <c r="X1232" i="10"/>
  <c r="V1232" i="10"/>
  <c r="U1232" i="10"/>
  <c r="H1232" i="10"/>
  <c r="G1232" i="10"/>
  <c r="X1231" i="10"/>
  <c r="V1231" i="10"/>
  <c r="U1231" i="10"/>
  <c r="I1231" i="10" s="1"/>
  <c r="J1231" i="10" s="1"/>
  <c r="K1231" i="10" s="1"/>
  <c r="H1231" i="10"/>
  <c r="G1231" i="10"/>
  <c r="X1230" i="10"/>
  <c r="V1230" i="10"/>
  <c r="U1230" i="10"/>
  <c r="H1230" i="10"/>
  <c r="G1230" i="10"/>
  <c r="X1229" i="10"/>
  <c r="V1229" i="10"/>
  <c r="U1229" i="10"/>
  <c r="H1229" i="10"/>
  <c r="G1229" i="10"/>
  <c r="X1228" i="10"/>
  <c r="V1228" i="10"/>
  <c r="U1228" i="10"/>
  <c r="H1228" i="10"/>
  <c r="G1228" i="10"/>
  <c r="X1227" i="10"/>
  <c r="V1227" i="10"/>
  <c r="U1227" i="10"/>
  <c r="H1227" i="10"/>
  <c r="G1227" i="10"/>
  <c r="X1226" i="10"/>
  <c r="V1226" i="10"/>
  <c r="U1226" i="10"/>
  <c r="H1226" i="10"/>
  <c r="G1226" i="10"/>
  <c r="X1225" i="10"/>
  <c r="V1225" i="10"/>
  <c r="U1225" i="10"/>
  <c r="H1225" i="10"/>
  <c r="G1225" i="10"/>
  <c r="X1224" i="10"/>
  <c r="V1224" i="10"/>
  <c r="U1224" i="10"/>
  <c r="H1224" i="10"/>
  <c r="G1224" i="10"/>
  <c r="X1223" i="10"/>
  <c r="V1223" i="10"/>
  <c r="U1223" i="10"/>
  <c r="I1223" i="10" s="1"/>
  <c r="J1223" i="10" s="1"/>
  <c r="K1223" i="10" s="1"/>
  <c r="H1223" i="10"/>
  <c r="G1223" i="10"/>
  <c r="X1222" i="10"/>
  <c r="V1222" i="10"/>
  <c r="U1222" i="10"/>
  <c r="H1222" i="10"/>
  <c r="G1222" i="10"/>
  <c r="X1221" i="10"/>
  <c r="V1221" i="10"/>
  <c r="U1221" i="10"/>
  <c r="H1221" i="10"/>
  <c r="G1221" i="10"/>
  <c r="X1220" i="10"/>
  <c r="V1220" i="10"/>
  <c r="U1220" i="10"/>
  <c r="H1220" i="10"/>
  <c r="G1220" i="10"/>
  <c r="X1219" i="10"/>
  <c r="V1219" i="10"/>
  <c r="U1219" i="10"/>
  <c r="H1219" i="10"/>
  <c r="G1219" i="10"/>
  <c r="X1218" i="10"/>
  <c r="V1218" i="10"/>
  <c r="U1218" i="10"/>
  <c r="H1218" i="10"/>
  <c r="G1218" i="10"/>
  <c r="X1217" i="10"/>
  <c r="V1217" i="10"/>
  <c r="U1217" i="10"/>
  <c r="H1217" i="10"/>
  <c r="G1217" i="10"/>
  <c r="X1216" i="10"/>
  <c r="V1216" i="10"/>
  <c r="U1216" i="10"/>
  <c r="H1216" i="10"/>
  <c r="G1216" i="10"/>
  <c r="X1215" i="10"/>
  <c r="V1215" i="10"/>
  <c r="U1215" i="10"/>
  <c r="I1215" i="10" s="1"/>
  <c r="J1215" i="10" s="1"/>
  <c r="K1215" i="10" s="1"/>
  <c r="H1215" i="10"/>
  <c r="G1215" i="10"/>
  <c r="X1214" i="10"/>
  <c r="V1214" i="10"/>
  <c r="U1214" i="10"/>
  <c r="H1214" i="10"/>
  <c r="G1214" i="10"/>
  <c r="X1213" i="10"/>
  <c r="V1213" i="10"/>
  <c r="U1213" i="10"/>
  <c r="H1213" i="10"/>
  <c r="G1213" i="10"/>
  <c r="X1212" i="10"/>
  <c r="V1212" i="10"/>
  <c r="U1212" i="10"/>
  <c r="H1212" i="10"/>
  <c r="G1212" i="10"/>
  <c r="X1211" i="10"/>
  <c r="V1211" i="10"/>
  <c r="U1211" i="10"/>
  <c r="H1211" i="10"/>
  <c r="G1211" i="10"/>
  <c r="X1210" i="10"/>
  <c r="V1210" i="10"/>
  <c r="U1210" i="10"/>
  <c r="H1210" i="10"/>
  <c r="G1210" i="10"/>
  <c r="X1209" i="10"/>
  <c r="V1209" i="10"/>
  <c r="U1209" i="10"/>
  <c r="H1209" i="10"/>
  <c r="G1209" i="10"/>
  <c r="X1208" i="10"/>
  <c r="V1208" i="10"/>
  <c r="U1208" i="10"/>
  <c r="H1208" i="10"/>
  <c r="G1208" i="10"/>
  <c r="X1207" i="10"/>
  <c r="V1207" i="10"/>
  <c r="U1207" i="10"/>
  <c r="I1207" i="10" s="1"/>
  <c r="J1207" i="10" s="1"/>
  <c r="K1207" i="10" s="1"/>
  <c r="H1207" i="10"/>
  <c r="G1207" i="10"/>
  <c r="X1206" i="10"/>
  <c r="V1206" i="10"/>
  <c r="U1206" i="10"/>
  <c r="H1206" i="10"/>
  <c r="G1206" i="10"/>
  <c r="X1205" i="10"/>
  <c r="V1205" i="10"/>
  <c r="U1205" i="10"/>
  <c r="H1205" i="10"/>
  <c r="G1205" i="10"/>
  <c r="X1204" i="10"/>
  <c r="V1204" i="10"/>
  <c r="U1204" i="10"/>
  <c r="H1204" i="10"/>
  <c r="G1204" i="10"/>
  <c r="X1203" i="10"/>
  <c r="V1203" i="10"/>
  <c r="U1203" i="10"/>
  <c r="H1203" i="10"/>
  <c r="G1203" i="10"/>
  <c r="X1202" i="10"/>
  <c r="V1202" i="10"/>
  <c r="U1202" i="10"/>
  <c r="H1202" i="10"/>
  <c r="G1202" i="10"/>
  <c r="X1201" i="10"/>
  <c r="V1201" i="10"/>
  <c r="U1201" i="10"/>
  <c r="H1201" i="10"/>
  <c r="G1201" i="10"/>
  <c r="W1200" i="10"/>
  <c r="V1200" i="10"/>
  <c r="U1200" i="10"/>
  <c r="H1200" i="10"/>
  <c r="G1200" i="10"/>
  <c r="W1199" i="10"/>
  <c r="V1199" i="10"/>
  <c r="U1199" i="10"/>
  <c r="I1199" i="10" s="1"/>
  <c r="J1199" i="10" s="1"/>
  <c r="K1199" i="10" s="1"/>
  <c r="H1199" i="10"/>
  <c r="G1199" i="10"/>
  <c r="W1198" i="10"/>
  <c r="V1198" i="10"/>
  <c r="U1198" i="10"/>
  <c r="H1198" i="10"/>
  <c r="G1198" i="10"/>
  <c r="W1197" i="10"/>
  <c r="V1197" i="10"/>
  <c r="U1197" i="10"/>
  <c r="H1197" i="10"/>
  <c r="G1197" i="10"/>
  <c r="W1196" i="10"/>
  <c r="V1196" i="10"/>
  <c r="U1196" i="10"/>
  <c r="H1196" i="10"/>
  <c r="G1196" i="10"/>
  <c r="W1195" i="10"/>
  <c r="V1195" i="10"/>
  <c r="U1195" i="10"/>
  <c r="H1195" i="10"/>
  <c r="G1195" i="10"/>
  <c r="W1194" i="10"/>
  <c r="V1194" i="10"/>
  <c r="U1194" i="10"/>
  <c r="H1194" i="10"/>
  <c r="G1194" i="10"/>
  <c r="W1193" i="10"/>
  <c r="V1193" i="10"/>
  <c r="U1193" i="10"/>
  <c r="H1193" i="10"/>
  <c r="G1193" i="10"/>
  <c r="W1192" i="10"/>
  <c r="V1192" i="10"/>
  <c r="U1192" i="10"/>
  <c r="H1192" i="10"/>
  <c r="G1192" i="10"/>
  <c r="W1191" i="10"/>
  <c r="V1191" i="10"/>
  <c r="U1191" i="10"/>
  <c r="I1191" i="10" s="1"/>
  <c r="J1191" i="10" s="1"/>
  <c r="K1191" i="10" s="1"/>
  <c r="H1191" i="10"/>
  <c r="G1191" i="10"/>
  <c r="W1190" i="10"/>
  <c r="V1190" i="10"/>
  <c r="U1190" i="10"/>
  <c r="H1190" i="10"/>
  <c r="G1190" i="10"/>
  <c r="W1189" i="10"/>
  <c r="V1189" i="10"/>
  <c r="U1189" i="10"/>
  <c r="H1189" i="10"/>
  <c r="G1189" i="10"/>
  <c r="W1188" i="10"/>
  <c r="V1188" i="10"/>
  <c r="U1188" i="10"/>
  <c r="H1188" i="10"/>
  <c r="G1188" i="10"/>
  <c r="W1187" i="10"/>
  <c r="V1187" i="10"/>
  <c r="U1187" i="10"/>
  <c r="H1187" i="10"/>
  <c r="G1187" i="10"/>
  <c r="W1186" i="10"/>
  <c r="V1186" i="10"/>
  <c r="U1186" i="10"/>
  <c r="H1186" i="10"/>
  <c r="G1186" i="10"/>
  <c r="W1185" i="10"/>
  <c r="V1185" i="10"/>
  <c r="U1185" i="10"/>
  <c r="H1185" i="10"/>
  <c r="G1185" i="10"/>
  <c r="W1184" i="10"/>
  <c r="V1184" i="10"/>
  <c r="U1184" i="10"/>
  <c r="H1184" i="10"/>
  <c r="G1184" i="10"/>
  <c r="W1183" i="10"/>
  <c r="V1183" i="10"/>
  <c r="U1183" i="10"/>
  <c r="I1183" i="10" s="1"/>
  <c r="J1183" i="10" s="1"/>
  <c r="K1183" i="10" s="1"/>
  <c r="H1183" i="10"/>
  <c r="G1183" i="10"/>
  <c r="W1182" i="10"/>
  <c r="V1182" i="10"/>
  <c r="U1182" i="10"/>
  <c r="H1182" i="10"/>
  <c r="G1182" i="10"/>
  <c r="W1181" i="10"/>
  <c r="V1181" i="10"/>
  <c r="U1181" i="10"/>
  <c r="H1181" i="10"/>
  <c r="G1181" i="10"/>
  <c r="W1180" i="10"/>
  <c r="V1180" i="10"/>
  <c r="U1180" i="10"/>
  <c r="H1180" i="10"/>
  <c r="G1180" i="10"/>
  <c r="AS1179" i="10"/>
  <c r="X1179" i="10"/>
  <c r="V1179" i="10"/>
  <c r="U1179" i="10"/>
  <c r="E1179" i="10"/>
  <c r="AS1178" i="10"/>
  <c r="X1178" i="10"/>
  <c r="V1178" i="10"/>
  <c r="U1178" i="10"/>
  <c r="E1178" i="10"/>
  <c r="G1178" i="10" s="1"/>
  <c r="AS1177" i="10"/>
  <c r="X1177" i="10"/>
  <c r="V1177" i="10"/>
  <c r="U1177" i="10"/>
  <c r="E1177" i="10"/>
  <c r="H1177" i="10" s="1"/>
  <c r="AS1176" i="10"/>
  <c r="X1176" i="10"/>
  <c r="V1176" i="10"/>
  <c r="U1176" i="10"/>
  <c r="E1176" i="10"/>
  <c r="H1176" i="10" s="1"/>
  <c r="AS1175" i="10"/>
  <c r="X1175" i="10"/>
  <c r="V1175" i="10"/>
  <c r="U1175" i="10"/>
  <c r="I1175" i="10" s="1"/>
  <c r="J1175" i="10" s="1"/>
  <c r="K1175" i="10" s="1"/>
  <c r="E1175" i="10"/>
  <c r="AS1174" i="10"/>
  <c r="X1174" i="10"/>
  <c r="V1174" i="10"/>
  <c r="U1174" i="10"/>
  <c r="E1174" i="10"/>
  <c r="G1174" i="10" s="1"/>
  <c r="V1173" i="10"/>
  <c r="U1173" i="10"/>
  <c r="H1173" i="10"/>
  <c r="G1173" i="10"/>
  <c r="V1172" i="10"/>
  <c r="U1172" i="10"/>
  <c r="H1172" i="10"/>
  <c r="G1172" i="10"/>
  <c r="V1171" i="10"/>
  <c r="U1171" i="10"/>
  <c r="H1171" i="10"/>
  <c r="G1171" i="10"/>
  <c r="V1170" i="10"/>
  <c r="U1170" i="10"/>
  <c r="H1170" i="10"/>
  <c r="G1170" i="10"/>
  <c r="V1169" i="10"/>
  <c r="U1169" i="10"/>
  <c r="H1169" i="10"/>
  <c r="G1169" i="10"/>
  <c r="V1168" i="10"/>
  <c r="U1168" i="10"/>
  <c r="H1168" i="10"/>
  <c r="G1168" i="10"/>
  <c r="V1167" i="10"/>
  <c r="U1167" i="10"/>
  <c r="I1167" i="10" s="1"/>
  <c r="J1167" i="10" s="1"/>
  <c r="K1167" i="10" s="1"/>
  <c r="H1167" i="10"/>
  <c r="G1167" i="10"/>
  <c r="V1166" i="10"/>
  <c r="U1166" i="10"/>
  <c r="H1166" i="10"/>
  <c r="G1166" i="10"/>
  <c r="V1165" i="10"/>
  <c r="U1165" i="10"/>
  <c r="H1165" i="10"/>
  <c r="G1165" i="10"/>
  <c r="V1164" i="10"/>
  <c r="U1164" i="10"/>
  <c r="H1164" i="10"/>
  <c r="G1164" i="10"/>
  <c r="V1163" i="10"/>
  <c r="U1163" i="10"/>
  <c r="H1163" i="10"/>
  <c r="G1163" i="10"/>
  <c r="V1162" i="10"/>
  <c r="U1162" i="10"/>
  <c r="H1162" i="10"/>
  <c r="G1162" i="10"/>
  <c r="V1161" i="10"/>
  <c r="U1161" i="10"/>
  <c r="H1161" i="10"/>
  <c r="G1161" i="10"/>
  <c r="V1160" i="10"/>
  <c r="U1160" i="10"/>
  <c r="H1160" i="10"/>
  <c r="G1160" i="10"/>
  <c r="V1159" i="10"/>
  <c r="U1159" i="10"/>
  <c r="I1159" i="10" s="1"/>
  <c r="J1159" i="10" s="1"/>
  <c r="K1159" i="10" s="1"/>
  <c r="H1159" i="10"/>
  <c r="G1159" i="10"/>
  <c r="V1158" i="10"/>
  <c r="U1158" i="10"/>
  <c r="H1158" i="10"/>
  <c r="G1158" i="10"/>
  <c r="AM1157" i="10"/>
  <c r="AL1157" i="10" s="1"/>
  <c r="X1157" i="10"/>
  <c r="V1157" i="10"/>
  <c r="U1157" i="10"/>
  <c r="H1157" i="10"/>
  <c r="G1157" i="10"/>
  <c r="F1157" i="10"/>
  <c r="AM1156" i="10"/>
  <c r="AK1156" i="10" s="1"/>
  <c r="X1156" i="10"/>
  <c r="V1156" i="10"/>
  <c r="U1156" i="10"/>
  <c r="H1156" i="10"/>
  <c r="G1156" i="10"/>
  <c r="F1156" i="10"/>
  <c r="AM1155" i="10"/>
  <c r="AL1155" i="10" s="1"/>
  <c r="X1155" i="10"/>
  <c r="V1155" i="10"/>
  <c r="U1155" i="10"/>
  <c r="H1155" i="10"/>
  <c r="G1155" i="10"/>
  <c r="F1155" i="10"/>
  <c r="AM1154" i="10"/>
  <c r="AK1154" i="10" s="1"/>
  <c r="X1154" i="10"/>
  <c r="V1154" i="10"/>
  <c r="U1154" i="10"/>
  <c r="H1154" i="10"/>
  <c r="G1154" i="10"/>
  <c r="F1154" i="10"/>
  <c r="AM1153" i="10"/>
  <c r="AL1153" i="10" s="1"/>
  <c r="X1153" i="10"/>
  <c r="V1153" i="10"/>
  <c r="U1153" i="10"/>
  <c r="H1153" i="10"/>
  <c r="G1153" i="10"/>
  <c r="F1153" i="10"/>
  <c r="AM1152" i="10"/>
  <c r="AK1152" i="10" s="1"/>
  <c r="X1152" i="10"/>
  <c r="V1152" i="10"/>
  <c r="U1152" i="10"/>
  <c r="H1152" i="10"/>
  <c r="G1152" i="10"/>
  <c r="F1152" i="10"/>
  <c r="AM1151" i="10"/>
  <c r="X1151" i="10"/>
  <c r="V1151" i="10"/>
  <c r="U1151" i="10"/>
  <c r="H1151" i="10"/>
  <c r="G1151" i="10"/>
  <c r="F1151" i="10"/>
  <c r="AM1150" i="10"/>
  <c r="X1150" i="10"/>
  <c r="V1150" i="10"/>
  <c r="U1150" i="10"/>
  <c r="H1150" i="10"/>
  <c r="G1150" i="10"/>
  <c r="F1150" i="10"/>
  <c r="AM1149" i="10"/>
  <c r="X1149" i="10"/>
  <c r="V1149" i="10"/>
  <c r="U1149" i="10"/>
  <c r="H1149" i="10"/>
  <c r="G1149" i="10"/>
  <c r="F1149" i="10"/>
  <c r="AM1148" i="10"/>
  <c r="AK1148" i="10" s="1"/>
  <c r="X1148" i="10"/>
  <c r="V1148" i="10"/>
  <c r="U1148" i="10"/>
  <c r="H1148" i="10"/>
  <c r="G1148" i="10"/>
  <c r="F1148" i="10"/>
  <c r="AM1147" i="10"/>
  <c r="X1147" i="10"/>
  <c r="V1147" i="10"/>
  <c r="U1147" i="10"/>
  <c r="H1147" i="10"/>
  <c r="G1147" i="10"/>
  <c r="F1147" i="10"/>
  <c r="AM1146" i="10"/>
  <c r="AK1146" i="10" s="1"/>
  <c r="X1146" i="10"/>
  <c r="V1146" i="10"/>
  <c r="U1146" i="10"/>
  <c r="H1146" i="10"/>
  <c r="G1146" i="10"/>
  <c r="F1146" i="10"/>
  <c r="AM1145" i="10"/>
  <c r="X1145" i="10"/>
  <c r="V1145" i="10"/>
  <c r="U1145" i="10"/>
  <c r="H1145" i="10"/>
  <c r="G1145" i="10"/>
  <c r="F1145" i="10"/>
  <c r="AM1144" i="10"/>
  <c r="AK1144" i="10" s="1"/>
  <c r="X1144" i="10"/>
  <c r="V1144" i="10"/>
  <c r="U1144" i="10"/>
  <c r="H1144" i="10"/>
  <c r="G1144" i="10"/>
  <c r="F1144" i="10"/>
  <c r="AM1143" i="10"/>
  <c r="X1143" i="10"/>
  <c r="V1143" i="10"/>
  <c r="U1143" i="10"/>
  <c r="H1143" i="10"/>
  <c r="G1143" i="10"/>
  <c r="F1143" i="10"/>
  <c r="AM1142" i="10"/>
  <c r="X1142" i="10"/>
  <c r="V1142" i="10"/>
  <c r="U1142" i="10"/>
  <c r="H1142" i="10"/>
  <c r="G1142" i="10"/>
  <c r="F1142" i="10"/>
  <c r="AM1141" i="10"/>
  <c r="X1141" i="10"/>
  <c r="V1141" i="10"/>
  <c r="U1141" i="10"/>
  <c r="H1141" i="10"/>
  <c r="G1141" i="10"/>
  <c r="F1141" i="10"/>
  <c r="AM1140" i="10"/>
  <c r="AK1140" i="10" s="1"/>
  <c r="X1140" i="10"/>
  <c r="V1140" i="10"/>
  <c r="U1140" i="10"/>
  <c r="H1140" i="10"/>
  <c r="G1140" i="10"/>
  <c r="F1140" i="10"/>
  <c r="AM1139" i="10"/>
  <c r="X1139" i="10"/>
  <c r="V1139" i="10"/>
  <c r="U1139" i="10"/>
  <c r="H1139" i="10"/>
  <c r="G1139" i="10"/>
  <c r="F1139" i="10"/>
  <c r="AM1138" i="10"/>
  <c r="AK1138" i="10" s="1"/>
  <c r="X1138" i="10"/>
  <c r="V1138" i="10"/>
  <c r="U1138" i="10"/>
  <c r="H1138" i="10"/>
  <c r="G1138" i="10"/>
  <c r="F1138" i="10"/>
  <c r="AM1137" i="10"/>
  <c r="X1137" i="10"/>
  <c r="V1137" i="10"/>
  <c r="U1137" i="10"/>
  <c r="H1137" i="10"/>
  <c r="G1137" i="10"/>
  <c r="F1137" i="10"/>
  <c r="AM1136" i="10"/>
  <c r="AK1136" i="10" s="1"/>
  <c r="X1136" i="10"/>
  <c r="V1136" i="10"/>
  <c r="U1136" i="10"/>
  <c r="H1136" i="10"/>
  <c r="G1136" i="10"/>
  <c r="F1136" i="10"/>
  <c r="AM1135" i="10"/>
  <c r="X1135" i="10"/>
  <c r="V1135" i="10"/>
  <c r="U1135" i="10"/>
  <c r="H1135" i="10"/>
  <c r="G1135" i="10"/>
  <c r="F1135" i="10"/>
  <c r="AM1134" i="10"/>
  <c r="AK1134" i="10" s="1"/>
  <c r="X1134" i="10"/>
  <c r="V1134" i="10"/>
  <c r="U1134" i="10"/>
  <c r="H1134" i="10"/>
  <c r="G1134" i="10"/>
  <c r="F1134" i="10"/>
  <c r="AM1133" i="10"/>
  <c r="X1133" i="10"/>
  <c r="V1133" i="10"/>
  <c r="U1133" i="10"/>
  <c r="H1133" i="10"/>
  <c r="G1133" i="10"/>
  <c r="F1133" i="10"/>
  <c r="AM1132" i="10"/>
  <c r="AK1132" i="10" s="1"/>
  <c r="X1132" i="10"/>
  <c r="V1132" i="10"/>
  <c r="U1132" i="10"/>
  <c r="H1132" i="10"/>
  <c r="G1132" i="10"/>
  <c r="F1132" i="10"/>
  <c r="AM1131" i="10"/>
  <c r="X1131" i="10"/>
  <c r="V1131" i="10"/>
  <c r="U1131" i="10"/>
  <c r="H1131" i="10"/>
  <c r="G1131" i="10"/>
  <c r="F1131" i="10"/>
  <c r="AM1130" i="10"/>
  <c r="AK1130" i="10" s="1"/>
  <c r="X1130" i="10"/>
  <c r="V1130" i="10"/>
  <c r="U1130" i="10"/>
  <c r="H1130" i="10"/>
  <c r="G1130" i="10"/>
  <c r="F1130" i="10"/>
  <c r="AP1129" i="10"/>
  <c r="X1129" i="10"/>
  <c r="V1129" i="10"/>
  <c r="U1129" i="10"/>
  <c r="H1129" i="10"/>
  <c r="G1129" i="10"/>
  <c r="F1129" i="10"/>
  <c r="AP1128" i="10"/>
  <c r="X1128" i="10"/>
  <c r="V1128" i="10"/>
  <c r="U1128" i="10"/>
  <c r="H1128" i="10"/>
  <c r="G1128" i="10"/>
  <c r="F1128" i="10"/>
  <c r="AP1127" i="10"/>
  <c r="X1127" i="10"/>
  <c r="V1127" i="10"/>
  <c r="U1127" i="10"/>
  <c r="H1127" i="10"/>
  <c r="G1127" i="10"/>
  <c r="F1127" i="10"/>
  <c r="AP1126" i="10"/>
  <c r="X1126" i="10"/>
  <c r="V1126" i="10"/>
  <c r="U1126" i="10"/>
  <c r="H1126" i="10"/>
  <c r="G1126" i="10"/>
  <c r="F1126" i="10"/>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E1102" i="10"/>
  <c r="AR1101" i="10"/>
  <c r="AM1101" i="10"/>
  <c r="V1101" i="10"/>
  <c r="U1101" i="10"/>
  <c r="E1101" i="10"/>
  <c r="AR1100" i="10"/>
  <c r="AM1100" i="10"/>
  <c r="V1100" i="10"/>
  <c r="U1100" i="10"/>
  <c r="E1100" i="10"/>
  <c r="G1100" i="10" s="1"/>
  <c r="AR1099" i="10"/>
  <c r="AM1099" i="10"/>
  <c r="V1099" i="10"/>
  <c r="U1099" i="10"/>
  <c r="E1099" i="10"/>
  <c r="G1099" i="10" s="1"/>
  <c r="AM1098" i="10"/>
  <c r="V1098" i="10"/>
  <c r="U1098" i="10"/>
  <c r="E1098" i="10"/>
  <c r="H1098" i="10" s="1"/>
  <c r="AM1097" i="10"/>
  <c r="V1097" i="10"/>
  <c r="U1097" i="10"/>
  <c r="E1097" i="10"/>
  <c r="H1097" i="10" s="1"/>
  <c r="AM1096" i="10"/>
  <c r="V1096" i="10"/>
  <c r="U1096" i="10"/>
  <c r="E1096" i="10"/>
  <c r="AM1095" i="10"/>
  <c r="V1095" i="10"/>
  <c r="U1095" i="10"/>
  <c r="I1095" i="10" s="1"/>
  <c r="J1095" i="10" s="1"/>
  <c r="K1095" i="10" s="1"/>
  <c r="E1095" i="10"/>
  <c r="H1095" i="10" s="1"/>
  <c r="AR1094" i="10"/>
  <c r="AM1094" i="10"/>
  <c r="V1094" i="10"/>
  <c r="U1094" i="10"/>
  <c r="E1094" i="10"/>
  <c r="G1094" i="10" s="1"/>
  <c r="AR1093" i="10"/>
  <c r="AM1093" i="10"/>
  <c r="V1093" i="10"/>
  <c r="U1093" i="10"/>
  <c r="E1093" i="10"/>
  <c r="AR1092" i="10"/>
  <c r="AM1092" i="10"/>
  <c r="V1092" i="10"/>
  <c r="U1092" i="10"/>
  <c r="E1092" i="10"/>
  <c r="H1092" i="10" s="1"/>
  <c r="AR1091" i="10"/>
  <c r="AM1091" i="10"/>
  <c r="V1091" i="10"/>
  <c r="U1091" i="10"/>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E1080" i="10"/>
  <c r="H1080" i="10" s="1"/>
  <c r="V1079" i="10"/>
  <c r="U1079" i="10"/>
  <c r="I1079" i="10" s="1"/>
  <c r="J1079" i="10" s="1"/>
  <c r="K1079" i="10" s="1"/>
  <c r="E1079" i="10"/>
  <c r="V1078" i="10"/>
  <c r="U1078" i="10"/>
  <c r="E1078" i="10"/>
  <c r="H1078" i="10" s="1"/>
  <c r="V1077" i="10"/>
  <c r="U1077" i="10"/>
  <c r="I1077" i="10" s="1"/>
  <c r="J1077" i="10" s="1"/>
  <c r="K1077" i="10" s="1"/>
  <c r="E1077" i="10"/>
  <c r="H1077" i="10" s="1"/>
  <c r="V1076" i="10"/>
  <c r="U1076" i="10"/>
  <c r="E1076" i="10"/>
  <c r="H1076" i="10" s="1"/>
  <c r="V1075" i="10"/>
  <c r="U1075" i="10"/>
  <c r="E1075" i="10"/>
  <c r="G1075" i="10" s="1"/>
  <c r="V1074" i="10"/>
  <c r="U1074" i="10"/>
  <c r="E1074" i="10"/>
  <c r="H1074" i="10" s="1"/>
  <c r="V1073" i="10"/>
  <c r="U1073" i="10"/>
  <c r="E1073" i="10"/>
  <c r="G1073" i="10" s="1"/>
  <c r="V1072" i="10"/>
  <c r="U1072" i="10"/>
  <c r="E1072" i="10"/>
  <c r="H1072" i="10" s="1"/>
  <c r="V1071" i="10"/>
  <c r="U1071" i="10"/>
  <c r="I1071" i="10" s="1"/>
  <c r="J1071" i="10" s="1"/>
  <c r="K1071" i="10" s="1"/>
  <c r="E1071" i="10"/>
  <c r="H1071" i="10" s="1"/>
  <c r="V1070" i="10"/>
  <c r="U1070" i="10"/>
  <c r="E1070" i="10"/>
  <c r="H1070" i="10" s="1"/>
  <c r="V1069" i="10"/>
  <c r="U1069" i="10"/>
  <c r="E1069" i="10"/>
  <c r="H1069" i="10" s="1"/>
  <c r="V1068" i="10"/>
  <c r="U1068" i="10"/>
  <c r="E1068" i="10"/>
  <c r="G1068" i="10" s="1"/>
  <c r="V1067" i="10"/>
  <c r="U1067" i="10"/>
  <c r="E1067" i="10"/>
  <c r="V1066" i="10"/>
  <c r="U1066" i="10"/>
  <c r="E1066" i="10"/>
  <c r="G1066" i="10" s="1"/>
  <c r="V1065" i="10"/>
  <c r="U1065" i="10"/>
  <c r="E1065" i="10"/>
  <c r="V1064" i="10"/>
  <c r="U1064" i="10"/>
  <c r="E1064" i="10"/>
  <c r="H1064" i="10" s="1"/>
  <c r="V1063" i="10"/>
  <c r="U1063" i="10"/>
  <c r="I1063" i="10" s="1"/>
  <c r="J1063" i="10" s="1"/>
  <c r="K1063" i="10" s="1"/>
  <c r="E1063" i="10"/>
  <c r="H1063" i="10" s="1"/>
  <c r="V1062" i="10"/>
  <c r="U1062" i="10"/>
  <c r="E1062" i="10"/>
  <c r="H1062" i="10" s="1"/>
  <c r="V1061" i="10"/>
  <c r="U1061" i="10"/>
  <c r="E1061" i="10"/>
  <c r="G1061" i="10" s="1"/>
  <c r="V1060" i="10"/>
  <c r="U1060" i="10"/>
  <c r="E1060" i="10"/>
  <c r="V1059" i="10"/>
  <c r="U1059" i="10"/>
  <c r="E1059" i="10"/>
  <c r="H1059" i="10" s="1"/>
  <c r="V1058" i="10"/>
  <c r="U1058" i="10"/>
  <c r="E1058" i="10"/>
  <c r="H1058" i="10" s="1"/>
  <c r="V1057" i="10"/>
  <c r="U1057" i="10"/>
  <c r="E1057" i="10"/>
  <c r="H1057" i="10" s="1"/>
  <c r="V1056" i="10"/>
  <c r="U1056" i="10"/>
  <c r="E1056" i="10"/>
  <c r="H1056" i="10" s="1"/>
  <c r="V1055" i="10"/>
  <c r="U1055" i="10"/>
  <c r="I1055" i="10" s="1"/>
  <c r="J1055" i="10" s="1"/>
  <c r="K1055" i="10" s="1"/>
  <c r="E1055" i="10"/>
  <c r="G1055" i="10" s="1"/>
  <c r="V1054" i="10"/>
  <c r="U1054" i="10"/>
  <c r="E1054" i="10"/>
  <c r="H1054" i="10" s="1"/>
  <c r="V1053" i="10"/>
  <c r="U1053" i="10"/>
  <c r="E1053" i="10"/>
  <c r="H1053" i="10" s="1"/>
  <c r="V1052" i="10"/>
  <c r="U1052" i="10"/>
  <c r="E1052" i="10"/>
  <c r="H1052" i="10" s="1"/>
  <c r="V1051" i="10"/>
  <c r="U1051" i="10"/>
  <c r="E1051" i="10"/>
  <c r="G1051" i="10" s="1"/>
  <c r="V1050" i="10"/>
  <c r="U1050" i="10"/>
  <c r="H1050" i="10"/>
  <c r="G1050" i="10"/>
  <c r="F1050" i="10"/>
  <c r="V1049" i="10"/>
  <c r="U1049" i="10"/>
  <c r="H1049" i="10"/>
  <c r="G1049" i="10"/>
  <c r="F1049" i="10"/>
  <c r="V1048" i="10"/>
  <c r="U1048" i="10"/>
  <c r="H1048" i="10"/>
  <c r="G1048" i="10"/>
  <c r="F1048" i="10"/>
  <c r="BM1047" i="10"/>
  <c r="V1047" i="10"/>
  <c r="U1047" i="10"/>
  <c r="I1047" i="10" s="1"/>
  <c r="J1047" i="10" s="1"/>
  <c r="K1047" i="10" s="1"/>
  <c r="E1047" i="10"/>
  <c r="BM1046" i="10"/>
  <c r="V1046" i="10"/>
  <c r="U1046" i="10"/>
  <c r="E1046" i="10"/>
  <c r="H1046" i="10" s="1"/>
  <c r="BM1045" i="10"/>
  <c r="V1045" i="10"/>
  <c r="U1045" i="10"/>
  <c r="E1045" i="10"/>
  <c r="G1045" i="10" s="1"/>
  <c r="BM1044" i="10"/>
  <c r="V1044" i="10"/>
  <c r="U1044" i="10"/>
  <c r="E1044" i="10"/>
  <c r="H1044" i="10" s="1"/>
  <c r="BM1043" i="10"/>
  <c r="V1043" i="10"/>
  <c r="U1043" i="10"/>
  <c r="E1043" i="10"/>
  <c r="G1043" i="10" s="1"/>
  <c r="BM1042" i="10"/>
  <c r="V1042" i="10"/>
  <c r="U1042" i="10"/>
  <c r="E1042" i="10"/>
  <c r="H1042" i="10" s="1"/>
  <c r="BM1041" i="10"/>
  <c r="V1041" i="10"/>
  <c r="U1041" i="10"/>
  <c r="E1041" i="10"/>
  <c r="BM1040" i="10"/>
  <c r="V1040" i="10"/>
  <c r="U1040" i="10"/>
  <c r="E1040" i="10"/>
  <c r="H1040" i="10" s="1"/>
  <c r="BM1039" i="10"/>
  <c r="V1039" i="10"/>
  <c r="U1039" i="10"/>
  <c r="I1039" i="10" s="1"/>
  <c r="J1039" i="10" s="1"/>
  <c r="K1039" i="10" s="1"/>
  <c r="E1039" i="10"/>
  <c r="BM1038" i="10"/>
  <c r="V1038" i="10"/>
  <c r="U1038" i="10"/>
  <c r="E1038" i="10"/>
  <c r="H1038" i="10" s="1"/>
  <c r="BM1037" i="10"/>
  <c r="V1037" i="10"/>
  <c r="U1037" i="10"/>
  <c r="E1037" i="10"/>
  <c r="G1037" i="10" s="1"/>
  <c r="BM1036" i="10"/>
  <c r="V1036" i="10"/>
  <c r="U1036" i="10"/>
  <c r="E1036" i="10"/>
  <c r="H1036" i="10" s="1"/>
  <c r="BM1035" i="10"/>
  <c r="V1035" i="10"/>
  <c r="U1035" i="10"/>
  <c r="E1035" i="10"/>
  <c r="G1035" i="10" s="1"/>
  <c r="BM1034" i="10"/>
  <c r="V1034" i="10"/>
  <c r="U1034" i="10"/>
  <c r="E1034" i="10"/>
  <c r="H1034" i="10" s="1"/>
  <c r="BM1033" i="10"/>
  <c r="V1033" i="10"/>
  <c r="U1033" i="10"/>
  <c r="E1033" i="10"/>
  <c r="BM1032" i="10"/>
  <c r="V1032" i="10"/>
  <c r="U1032" i="10"/>
  <c r="E1032" i="10"/>
  <c r="H1032" i="10" s="1"/>
  <c r="BM1031" i="10"/>
  <c r="V1031" i="10"/>
  <c r="U1031" i="10"/>
  <c r="I1031" i="10" s="1"/>
  <c r="J1031" i="10" s="1"/>
  <c r="K1031" i="10" s="1"/>
  <c r="E1031" i="10"/>
  <c r="BM1030" i="10"/>
  <c r="V1030" i="10"/>
  <c r="U1030" i="10"/>
  <c r="E1030" i="10"/>
  <c r="H1030" i="10" s="1"/>
  <c r="BM1029" i="10"/>
  <c r="V1029" i="10"/>
  <c r="U1029" i="10"/>
  <c r="E1029" i="10"/>
  <c r="G1029" i="10" s="1"/>
  <c r="BM1028" i="10"/>
  <c r="V1028" i="10"/>
  <c r="U1028" i="10"/>
  <c r="E1028" i="10"/>
  <c r="H1028" i="10" s="1"/>
  <c r="BM1027" i="10"/>
  <c r="V1027" i="10"/>
  <c r="U1027" i="10"/>
  <c r="E1027" i="10"/>
  <c r="G1027" i="10" s="1"/>
  <c r="BM1026" i="10"/>
  <c r="V1026" i="10"/>
  <c r="U1026" i="10"/>
  <c r="E1026" i="10"/>
  <c r="BM1025" i="10"/>
  <c r="V1025" i="10"/>
  <c r="U1025" i="10"/>
  <c r="E1025" i="10"/>
  <c r="BM1024" i="10"/>
  <c r="V1024" i="10"/>
  <c r="U1024" i="10"/>
  <c r="E1024" i="10"/>
  <c r="H1024" i="10" s="1"/>
  <c r="BM1023" i="10"/>
  <c r="AR1023" i="10"/>
  <c r="V1023" i="10"/>
  <c r="U1023" i="10"/>
  <c r="I1023" i="10" s="1"/>
  <c r="J1023" i="10" s="1"/>
  <c r="K1023" i="10" s="1"/>
  <c r="E1023" i="10"/>
  <c r="H1023" i="10" s="1"/>
  <c r="BM1022" i="10"/>
  <c r="AR1022" i="10"/>
  <c r="V1022" i="10"/>
  <c r="U1022" i="10"/>
  <c r="E1022" i="10"/>
  <c r="H1022" i="10" s="1"/>
  <c r="BM1021" i="10"/>
  <c r="AR1021" i="10"/>
  <c r="V1021" i="10"/>
  <c r="U1021" i="10"/>
  <c r="E1021" i="10"/>
  <c r="BM1020" i="10"/>
  <c r="AR1020" i="10"/>
  <c r="V1020" i="10"/>
  <c r="U1020" i="10"/>
  <c r="E1020" i="10"/>
  <c r="BM1019" i="10"/>
  <c r="AR1019" i="10"/>
  <c r="V1019" i="10"/>
  <c r="U1019" i="10"/>
  <c r="E1019" i="10"/>
  <c r="H1019" i="10" s="1"/>
  <c r="BM1018" i="10"/>
  <c r="AR1018" i="10"/>
  <c r="V1018" i="10"/>
  <c r="U1018" i="10"/>
  <c r="E1018" i="10"/>
  <c r="H1018" i="10" s="1"/>
  <c r="BM1017" i="10"/>
  <c r="AR1017" i="10"/>
  <c r="V1017" i="10"/>
  <c r="U1017" i="10"/>
  <c r="E1017" i="10"/>
  <c r="BM1016" i="10"/>
  <c r="AR1016" i="10"/>
  <c r="V1016" i="10"/>
  <c r="U1016" i="10"/>
  <c r="E1016" i="10"/>
  <c r="H1016" i="10" s="1"/>
  <c r="BM1015" i="10"/>
  <c r="AR1015" i="10"/>
  <c r="V1015" i="10"/>
  <c r="U1015" i="10"/>
  <c r="I1015" i="10" s="1"/>
  <c r="J1015" i="10" s="1"/>
  <c r="K1015" i="10" s="1"/>
  <c r="E1015" i="10"/>
  <c r="H1015" i="10" s="1"/>
  <c r="BM1014" i="10"/>
  <c r="AR1014" i="10"/>
  <c r="V1014" i="10"/>
  <c r="U1014" i="10"/>
  <c r="E1014" i="10"/>
  <c r="H1014" i="10" s="1"/>
  <c r="BM1013" i="10"/>
  <c r="AR1013" i="10"/>
  <c r="V1013" i="10"/>
  <c r="U1013" i="10"/>
  <c r="E1013" i="10"/>
  <c r="BM1012" i="10"/>
  <c r="AR1012" i="10"/>
  <c r="V1012" i="10"/>
  <c r="U1012" i="10"/>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M937" i="10"/>
  <c r="AS937" i="10"/>
  <c r="AR937" i="10"/>
  <c r="AM937" i="10"/>
  <c r="V937" i="10"/>
  <c r="U937" i="10"/>
  <c r="E937" i="10"/>
  <c r="G937" i="10" s="1"/>
  <c r="BM936" i="10"/>
  <c r="AS936" i="10"/>
  <c r="AR936" i="10"/>
  <c r="AM936" i="10"/>
  <c r="V936" i="10"/>
  <c r="U936" i="10"/>
  <c r="E936" i="10"/>
  <c r="H936" i="10" s="1"/>
  <c r="BM935" i="10"/>
  <c r="AS935" i="10"/>
  <c r="AR935" i="10"/>
  <c r="AM935" i="10"/>
  <c r="V935" i="10"/>
  <c r="U935" i="10"/>
  <c r="I935" i="10" s="1"/>
  <c r="J935" i="10" s="1"/>
  <c r="K935" i="10" s="1"/>
  <c r="E935" i="10"/>
  <c r="BM934" i="10"/>
  <c r="AS934" i="10"/>
  <c r="AR934" i="10"/>
  <c r="AM934" i="10"/>
  <c r="V934" i="10"/>
  <c r="U934" i="10"/>
  <c r="E934" i="10"/>
  <c r="G934" i="10" s="1"/>
  <c r="BM933" i="10"/>
  <c r="AS933" i="10"/>
  <c r="AR933" i="10"/>
  <c r="AM933" i="10"/>
  <c r="V933" i="10"/>
  <c r="U933" i="10"/>
  <c r="E933" i="10"/>
  <c r="H933" i="10" s="1"/>
  <c r="BM932" i="10"/>
  <c r="AS932" i="10"/>
  <c r="AR932" i="10"/>
  <c r="AM932" i="10"/>
  <c r="V932" i="10"/>
  <c r="U932" i="10"/>
  <c r="E932" i="10"/>
  <c r="H932" i="10" s="1"/>
  <c r="BM931" i="10"/>
  <c r="AS931" i="10"/>
  <c r="AR931" i="10"/>
  <c r="AM931" i="10"/>
  <c r="V931" i="10"/>
  <c r="U931" i="10"/>
  <c r="E931" i="10"/>
  <c r="H931" i="10" s="1"/>
  <c r="BM930" i="10"/>
  <c r="AS930" i="10"/>
  <c r="AR930" i="10"/>
  <c r="AM930" i="10"/>
  <c r="V930" i="10"/>
  <c r="U930" i="10"/>
  <c r="E930" i="10"/>
  <c r="H930" i="10" s="1"/>
  <c r="BM929" i="10"/>
  <c r="AS929" i="10"/>
  <c r="AR929" i="10"/>
  <c r="AM929" i="10"/>
  <c r="V929" i="10"/>
  <c r="U929" i="10"/>
  <c r="E929" i="10"/>
  <c r="H929" i="10" s="1"/>
  <c r="BM928" i="10"/>
  <c r="AS928" i="10"/>
  <c r="AR928" i="10"/>
  <c r="AM928" i="10"/>
  <c r="V928" i="10"/>
  <c r="U928" i="10"/>
  <c r="E928" i="10"/>
  <c r="BM927" i="10"/>
  <c r="AS927" i="10"/>
  <c r="AR927" i="10"/>
  <c r="AM927" i="10"/>
  <c r="V927" i="10"/>
  <c r="U927" i="10"/>
  <c r="I927" i="10" s="1"/>
  <c r="J927" i="10" s="1"/>
  <c r="K927" i="10" s="1"/>
  <c r="E927" i="10"/>
  <c r="H927" i="10" s="1"/>
  <c r="BM926" i="10"/>
  <c r="AS926" i="10"/>
  <c r="AR926" i="10"/>
  <c r="AM926" i="10"/>
  <c r="V926" i="10"/>
  <c r="U926" i="10"/>
  <c r="E926" i="10"/>
  <c r="AL925" i="10"/>
  <c r="AK925" i="10"/>
  <c r="X925" i="10"/>
  <c r="V925" i="10"/>
  <c r="U925" i="10"/>
  <c r="E925" i="10"/>
  <c r="H925" i="10" s="1"/>
  <c r="AL924" i="10"/>
  <c r="AK924" i="10"/>
  <c r="X924" i="10"/>
  <c r="V924" i="10"/>
  <c r="U924" i="10"/>
  <c r="E924" i="10"/>
  <c r="AL923" i="10"/>
  <c r="AK923" i="10"/>
  <c r="X923" i="10"/>
  <c r="V923" i="10"/>
  <c r="U923" i="10"/>
  <c r="E923" i="10"/>
  <c r="AL922" i="10"/>
  <c r="AK922" i="10"/>
  <c r="X922" i="10"/>
  <c r="V922" i="10"/>
  <c r="U922" i="10"/>
  <c r="E922" i="10"/>
  <c r="H922" i="10" s="1"/>
  <c r="AL921" i="10"/>
  <c r="AK921" i="10"/>
  <c r="X921" i="10"/>
  <c r="V921" i="10"/>
  <c r="U921" i="10"/>
  <c r="E921" i="10"/>
  <c r="AL920" i="10"/>
  <c r="AK920" i="10"/>
  <c r="X920" i="10"/>
  <c r="V920" i="10"/>
  <c r="U920" i="10"/>
  <c r="E920" i="10"/>
  <c r="G920" i="10" s="1"/>
  <c r="AR919" i="10"/>
  <c r="AL919" i="10"/>
  <c r="AK919" i="10"/>
  <c r="X919" i="10"/>
  <c r="V919" i="10"/>
  <c r="U919" i="10"/>
  <c r="I919" i="10" s="1"/>
  <c r="J919" i="10" s="1"/>
  <c r="K919" i="10" s="1"/>
  <c r="E919" i="10"/>
  <c r="G919" i="10" s="1"/>
  <c r="AR918" i="10"/>
  <c r="AL918" i="10"/>
  <c r="AK918" i="10"/>
  <c r="X918" i="10"/>
  <c r="V918" i="10"/>
  <c r="U918" i="10"/>
  <c r="E918" i="10"/>
  <c r="G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M895" i="10"/>
  <c r="AR895" i="10"/>
  <c r="X895" i="10"/>
  <c r="W895" i="10"/>
  <c r="V895" i="10"/>
  <c r="U895" i="10"/>
  <c r="H895" i="10"/>
  <c r="G895" i="10"/>
  <c r="F895" i="10"/>
  <c r="AR894" i="10"/>
  <c r="V894" i="10"/>
  <c r="U894" i="10"/>
  <c r="H894" i="10"/>
  <c r="G894" i="10"/>
  <c r="F894" i="10"/>
  <c r="AR893" i="10"/>
  <c r="V893" i="10"/>
  <c r="U893" i="10"/>
  <c r="H893" i="10"/>
  <c r="G893" i="10"/>
  <c r="F893" i="10"/>
  <c r="BM892" i="10"/>
  <c r="AR892" i="10"/>
  <c r="X892" i="10"/>
  <c r="W892" i="10"/>
  <c r="V892" i="10"/>
  <c r="U892" i="10"/>
  <c r="H892" i="10"/>
  <c r="G892" i="10"/>
  <c r="F892" i="10"/>
  <c r="AR891" i="10"/>
  <c r="V891" i="10"/>
  <c r="U891" i="10"/>
  <c r="H891" i="10"/>
  <c r="G891" i="10"/>
  <c r="F891" i="10"/>
  <c r="AR890" i="10"/>
  <c r="V890" i="10"/>
  <c r="U890" i="10"/>
  <c r="H890" i="10"/>
  <c r="G890" i="10"/>
  <c r="F890" i="10"/>
  <c r="BM889" i="10"/>
  <c r="AR889" i="10"/>
  <c r="X889" i="10"/>
  <c r="W889" i="10"/>
  <c r="V889" i="10"/>
  <c r="U889" i="10"/>
  <c r="H889" i="10"/>
  <c r="G889" i="10"/>
  <c r="F889" i="10"/>
  <c r="AR888" i="10"/>
  <c r="V888" i="10"/>
  <c r="U888" i="10"/>
  <c r="H888" i="10"/>
  <c r="G888" i="10"/>
  <c r="F888" i="10"/>
  <c r="AR887" i="10"/>
  <c r="V887" i="10"/>
  <c r="U887" i="10"/>
  <c r="H887" i="10"/>
  <c r="G887" i="10"/>
  <c r="F887" i="10"/>
  <c r="BM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E844" i="10"/>
  <c r="X843" i="10"/>
  <c r="V843" i="10"/>
  <c r="U843" i="10"/>
  <c r="E843" i="10"/>
  <c r="H843" i="10" s="1"/>
  <c r="X842" i="10"/>
  <c r="V842" i="10"/>
  <c r="U842" i="10"/>
  <c r="E842" i="10"/>
  <c r="X841" i="10"/>
  <c r="V841" i="10"/>
  <c r="U841" i="10"/>
  <c r="E841" i="10"/>
  <c r="G841" i="10" s="1"/>
  <c r="X840" i="10"/>
  <c r="V840" i="10"/>
  <c r="U840" i="10"/>
  <c r="E840" i="10"/>
  <c r="H840" i="10" s="1"/>
  <c r="X839" i="10"/>
  <c r="V839" i="10"/>
  <c r="U839" i="10"/>
  <c r="I839" i="10" s="1"/>
  <c r="J839" i="10" s="1"/>
  <c r="K839" i="10" s="1"/>
  <c r="E839" i="10"/>
  <c r="G839" i="10" s="1"/>
  <c r="X838" i="10"/>
  <c r="V838" i="10"/>
  <c r="U838" i="10"/>
  <c r="E838" i="10"/>
  <c r="H838" i="10" s="1"/>
  <c r="X837" i="10"/>
  <c r="V837" i="10"/>
  <c r="U837" i="10"/>
  <c r="E837" i="10"/>
  <c r="H837" i="10" s="1"/>
  <c r="AR836" i="10"/>
  <c r="W836" i="10"/>
  <c r="V836" i="10"/>
  <c r="U836" i="10"/>
  <c r="H836" i="10"/>
  <c r="G836" i="10"/>
  <c r="AR835" i="10"/>
  <c r="W835" i="10"/>
  <c r="V835" i="10"/>
  <c r="U835" i="10"/>
  <c r="H835" i="10"/>
  <c r="G835" i="10"/>
  <c r="AR834" i="10"/>
  <c r="W834" i="10"/>
  <c r="V834" i="10"/>
  <c r="U834" i="10"/>
  <c r="H834" i="10"/>
  <c r="G834" i="10"/>
  <c r="AR833" i="10"/>
  <c r="W833" i="10"/>
  <c r="V833" i="10"/>
  <c r="U833" i="10"/>
  <c r="H833" i="10"/>
  <c r="G833" i="10"/>
  <c r="AR832" i="10"/>
  <c r="W832" i="10"/>
  <c r="V832" i="10"/>
  <c r="U832" i="10"/>
  <c r="H832" i="10"/>
  <c r="G832" i="10"/>
  <c r="AR831" i="10"/>
  <c r="W831" i="10"/>
  <c r="V831" i="10"/>
  <c r="U831" i="10"/>
  <c r="I831" i="10" s="1"/>
  <c r="J831" i="10" s="1"/>
  <c r="K831" i="10" s="1"/>
  <c r="H831" i="10"/>
  <c r="G831" i="10"/>
  <c r="AR830" i="10"/>
  <c r="W830" i="10"/>
  <c r="V830" i="10"/>
  <c r="U830" i="10"/>
  <c r="H830" i="10"/>
  <c r="G830" i="10"/>
  <c r="AR829" i="10"/>
  <c r="W829" i="10"/>
  <c r="V829" i="10"/>
  <c r="U829" i="10"/>
  <c r="H829" i="10"/>
  <c r="G829" i="10"/>
  <c r="AR828" i="10"/>
  <c r="W828" i="10"/>
  <c r="V828" i="10"/>
  <c r="U828" i="10"/>
  <c r="H828" i="10"/>
  <c r="G828" i="10"/>
  <c r="AR827" i="10"/>
  <c r="W827" i="10"/>
  <c r="V827" i="10"/>
  <c r="U827" i="10"/>
  <c r="H827" i="10"/>
  <c r="G827" i="10"/>
  <c r="AR826" i="10"/>
  <c r="W826" i="10"/>
  <c r="V826" i="10"/>
  <c r="U826" i="10"/>
  <c r="H826" i="10"/>
  <c r="G826" i="10"/>
  <c r="AR825" i="10"/>
  <c r="W825" i="10"/>
  <c r="V825" i="10"/>
  <c r="U825" i="10"/>
  <c r="H825" i="10"/>
  <c r="G825" i="10"/>
  <c r="AW824" i="10"/>
  <c r="AR824" i="10"/>
  <c r="AO824" i="10"/>
  <c r="X824" i="10"/>
  <c r="V824" i="10"/>
  <c r="U824" i="10"/>
  <c r="H824" i="10"/>
  <c r="G824" i="10"/>
  <c r="AW823" i="10"/>
  <c r="AR823" i="10"/>
  <c r="AO823" i="10"/>
  <c r="X823" i="10"/>
  <c r="V823" i="10"/>
  <c r="U823" i="10"/>
  <c r="I823" i="10" s="1"/>
  <c r="J823" i="10" s="1"/>
  <c r="K823" i="10" s="1"/>
  <c r="H823" i="10"/>
  <c r="G823" i="10"/>
  <c r="AW822" i="10"/>
  <c r="AR822" i="10"/>
  <c r="AO822" i="10"/>
  <c r="X822" i="10"/>
  <c r="V822" i="10"/>
  <c r="U822" i="10"/>
  <c r="H822" i="10"/>
  <c r="G822" i="10"/>
  <c r="AW821" i="10"/>
  <c r="AR821" i="10"/>
  <c r="AO821" i="10"/>
  <c r="X821" i="10"/>
  <c r="V821" i="10"/>
  <c r="U821" i="10"/>
  <c r="H821" i="10"/>
  <c r="G821" i="10"/>
  <c r="AW820" i="10"/>
  <c r="AR820" i="10"/>
  <c r="AO820" i="10"/>
  <c r="X820" i="10"/>
  <c r="V820" i="10"/>
  <c r="U820" i="10"/>
  <c r="H820" i="10"/>
  <c r="G820" i="10"/>
  <c r="AW819" i="10"/>
  <c r="AR819" i="10"/>
  <c r="AO819" i="10"/>
  <c r="X819" i="10"/>
  <c r="V819" i="10"/>
  <c r="U819" i="10"/>
  <c r="H819" i="10"/>
  <c r="G819" i="10"/>
  <c r="AW818" i="10"/>
  <c r="AR818" i="10"/>
  <c r="AO818" i="10"/>
  <c r="X818" i="10"/>
  <c r="V818" i="10"/>
  <c r="U818" i="10"/>
  <c r="H818" i="10"/>
  <c r="G818" i="10"/>
  <c r="AW817" i="10"/>
  <c r="AR817" i="10"/>
  <c r="AO817" i="10"/>
  <c r="X817" i="10"/>
  <c r="V817" i="10"/>
  <c r="U817" i="10"/>
  <c r="H817" i="10"/>
  <c r="G817" i="10"/>
  <c r="AW816" i="10"/>
  <c r="AR816" i="10"/>
  <c r="AO816" i="10"/>
  <c r="X816" i="10"/>
  <c r="V816" i="10"/>
  <c r="U816" i="10"/>
  <c r="H816" i="10"/>
  <c r="G816" i="10"/>
  <c r="AW815" i="10"/>
  <c r="AR815" i="10"/>
  <c r="AO815" i="10"/>
  <c r="X815" i="10"/>
  <c r="V815" i="10"/>
  <c r="U815" i="10"/>
  <c r="I815" i="10" s="1"/>
  <c r="J815" i="10" s="1"/>
  <c r="K815" i="10" s="1"/>
  <c r="H815" i="10"/>
  <c r="G815" i="10"/>
  <c r="AW814" i="10"/>
  <c r="AR814" i="10"/>
  <c r="AO814" i="10"/>
  <c r="X814" i="10"/>
  <c r="V814" i="10"/>
  <c r="U814" i="10"/>
  <c r="H814" i="10"/>
  <c r="G814" i="10"/>
  <c r="AW813" i="10"/>
  <c r="AR813" i="10"/>
  <c r="AO813" i="10"/>
  <c r="X813" i="10"/>
  <c r="V813" i="10"/>
  <c r="U813" i="10"/>
  <c r="H813" i="10"/>
  <c r="G813" i="10"/>
  <c r="W812" i="10"/>
  <c r="X812" i="10" s="1"/>
  <c r="V812" i="10"/>
  <c r="U812" i="10"/>
  <c r="H812" i="10"/>
  <c r="G812" i="10"/>
  <c r="W811" i="10"/>
  <c r="X811" i="10" s="1"/>
  <c r="V811" i="10"/>
  <c r="U811" i="10"/>
  <c r="H811" i="10"/>
  <c r="G811" i="10"/>
  <c r="W810" i="10"/>
  <c r="X810" i="10" s="1"/>
  <c r="V810" i="10"/>
  <c r="U810" i="10"/>
  <c r="H810" i="10"/>
  <c r="G810" i="10"/>
  <c r="W809" i="10"/>
  <c r="X809" i="10" s="1"/>
  <c r="V809" i="10"/>
  <c r="U809" i="10"/>
  <c r="H809" i="10"/>
  <c r="G809" i="10"/>
  <c r="W808" i="10"/>
  <c r="X808" i="10" s="1"/>
  <c r="V808" i="10"/>
  <c r="U808" i="10"/>
  <c r="H808" i="10"/>
  <c r="G808" i="10"/>
  <c r="W807" i="10"/>
  <c r="X807" i="10" s="1"/>
  <c r="V807" i="10"/>
  <c r="U807" i="10"/>
  <c r="I807" i="10" s="1"/>
  <c r="J807" i="10" s="1"/>
  <c r="K807" i="10" s="1"/>
  <c r="H807" i="10"/>
  <c r="G807" i="10"/>
  <c r="W806" i="10"/>
  <c r="X806" i="10" s="1"/>
  <c r="V806" i="10"/>
  <c r="U806" i="10"/>
  <c r="H806" i="10"/>
  <c r="G806" i="10"/>
  <c r="W805" i="10"/>
  <c r="X805" i="10" s="1"/>
  <c r="V805" i="10"/>
  <c r="U805" i="10"/>
  <c r="H805" i="10"/>
  <c r="G805" i="10"/>
  <c r="W804" i="10"/>
  <c r="X804" i="10" s="1"/>
  <c r="V804" i="10"/>
  <c r="U804" i="10"/>
  <c r="H804" i="10"/>
  <c r="G804" i="10"/>
  <c r="W803" i="10"/>
  <c r="X803" i="10" s="1"/>
  <c r="V803" i="10"/>
  <c r="U803" i="10"/>
  <c r="H803" i="10"/>
  <c r="G803" i="10"/>
  <c r="W802" i="10"/>
  <c r="X802" i="10" s="1"/>
  <c r="V802" i="10"/>
  <c r="U802" i="10"/>
  <c r="H802" i="10"/>
  <c r="G802" i="10"/>
  <c r="W801" i="10"/>
  <c r="X801" i="10" s="1"/>
  <c r="V801" i="10"/>
  <c r="U801" i="10"/>
  <c r="H801" i="10"/>
  <c r="G801" i="10"/>
  <c r="W800" i="10"/>
  <c r="X800" i="10" s="1"/>
  <c r="V800" i="10"/>
  <c r="U800" i="10"/>
  <c r="H800" i="10"/>
  <c r="G800" i="10"/>
  <c r="W799" i="10"/>
  <c r="X799" i="10" s="1"/>
  <c r="V799" i="10"/>
  <c r="U799" i="10"/>
  <c r="I799" i="10" s="1"/>
  <c r="J799" i="10" s="1"/>
  <c r="K799" i="10" s="1"/>
  <c r="H799" i="10"/>
  <c r="G799" i="10"/>
  <c r="W798" i="10"/>
  <c r="X798" i="10" s="1"/>
  <c r="V798" i="10"/>
  <c r="U798" i="10"/>
  <c r="H798" i="10"/>
  <c r="G798" i="10"/>
  <c r="BM797" i="10"/>
  <c r="V797" i="10"/>
  <c r="U797" i="10"/>
  <c r="E797" i="10"/>
  <c r="H797" i="10" s="1"/>
  <c r="BM796" i="10"/>
  <c r="V796" i="10"/>
  <c r="U796" i="10"/>
  <c r="E796" i="10"/>
  <c r="G796" i="10" s="1"/>
  <c r="BM795" i="10"/>
  <c r="V795" i="10"/>
  <c r="U795" i="10"/>
  <c r="E795" i="10"/>
  <c r="G795" i="10" s="1"/>
  <c r="BM794" i="10"/>
  <c r="V794" i="10"/>
  <c r="U794" i="10"/>
  <c r="E794" i="10"/>
  <c r="BM793" i="10"/>
  <c r="V793" i="10"/>
  <c r="U793" i="10"/>
  <c r="E793" i="10"/>
  <c r="H793" i="10" s="1"/>
  <c r="BM792" i="10"/>
  <c r="V792" i="10"/>
  <c r="U792" i="10"/>
  <c r="E792" i="10"/>
  <c r="G792" i="10" s="1"/>
  <c r="BM791" i="10"/>
  <c r="V791" i="10"/>
  <c r="U791" i="10"/>
  <c r="I791" i="10" s="1"/>
  <c r="J791" i="10" s="1"/>
  <c r="K791" i="10" s="1"/>
  <c r="E791" i="10"/>
  <c r="G791" i="10" s="1"/>
  <c r="BM790" i="10"/>
  <c r="V790" i="10"/>
  <c r="U790" i="10"/>
  <c r="E790" i="10"/>
  <c r="H790" i="10" s="1"/>
  <c r="BM789" i="10"/>
  <c r="V789" i="10"/>
  <c r="U789" i="10"/>
  <c r="E789" i="10"/>
  <c r="H789" i="10" s="1"/>
  <c r="BM788" i="10"/>
  <c r="V788" i="10"/>
  <c r="U788" i="10"/>
  <c r="E788" i="10"/>
  <c r="G788" i="10" s="1"/>
  <c r="BM787" i="10"/>
  <c r="V787" i="10"/>
  <c r="U787" i="10"/>
  <c r="E787" i="10"/>
  <c r="G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M767" i="10"/>
  <c r="AW767" i="10"/>
  <c r="AR767" i="10"/>
  <c r="AM767" i="10"/>
  <c r="V767" i="10"/>
  <c r="U767" i="10"/>
  <c r="H767" i="10"/>
  <c r="G767" i="10"/>
  <c r="F767" i="10"/>
  <c r="BM766" i="10"/>
  <c r="AW766" i="10"/>
  <c r="AR766" i="10"/>
  <c r="AM766" i="10"/>
  <c r="V766" i="10"/>
  <c r="U766" i="10"/>
  <c r="H766" i="10"/>
  <c r="G766" i="10"/>
  <c r="F766" i="10"/>
  <c r="BM765" i="10"/>
  <c r="AW765" i="10"/>
  <c r="AM765" i="10"/>
  <c r="V765" i="10"/>
  <c r="U765" i="10"/>
  <c r="H765" i="10"/>
  <c r="G765" i="10"/>
  <c r="F765" i="10"/>
  <c r="BM764" i="10"/>
  <c r="AW764" i="10"/>
  <c r="AM764" i="10"/>
  <c r="V764" i="10"/>
  <c r="U764" i="10"/>
  <c r="H764" i="10"/>
  <c r="G764" i="10"/>
  <c r="F764" i="10"/>
  <c r="BM763" i="10"/>
  <c r="AW763" i="10"/>
  <c r="AR763" i="10"/>
  <c r="AM763" i="10"/>
  <c r="V763" i="10"/>
  <c r="U763" i="10"/>
  <c r="H763" i="10"/>
  <c r="G763" i="10"/>
  <c r="F763" i="10"/>
  <c r="BM762" i="10"/>
  <c r="AW762" i="10"/>
  <c r="AM762" i="10"/>
  <c r="V762" i="10"/>
  <c r="U762" i="10"/>
  <c r="H762" i="10"/>
  <c r="G762" i="10"/>
  <c r="F762" i="10"/>
  <c r="BM761" i="10"/>
  <c r="AW761" i="10"/>
  <c r="AM761" i="10"/>
  <c r="V761" i="10"/>
  <c r="U761" i="10"/>
  <c r="H761" i="10"/>
  <c r="G761" i="10"/>
  <c r="F761" i="10"/>
  <c r="BM760" i="10"/>
  <c r="AW760" i="10"/>
  <c r="AM760" i="10"/>
  <c r="V760" i="10"/>
  <c r="U760" i="10"/>
  <c r="H760" i="10"/>
  <c r="G760" i="10"/>
  <c r="F760" i="10"/>
  <c r="BM759" i="10"/>
  <c r="AW759" i="10"/>
  <c r="AM759" i="10"/>
  <c r="V759" i="10"/>
  <c r="U759" i="10"/>
  <c r="H759" i="10"/>
  <c r="G759" i="10"/>
  <c r="F759" i="10"/>
  <c r="BM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M734" i="10"/>
  <c r="AW734" i="10"/>
  <c r="AS734" i="10"/>
  <c r="AQ734" i="10"/>
  <c r="V734" i="10"/>
  <c r="U734" i="10"/>
  <c r="H734" i="10"/>
  <c r="G734" i="10"/>
  <c r="BM733" i="10"/>
  <c r="AW733" i="10"/>
  <c r="AS733" i="10"/>
  <c r="AQ733" i="10"/>
  <c r="V733" i="10"/>
  <c r="U733" i="10"/>
  <c r="H733" i="10"/>
  <c r="G733" i="10"/>
  <c r="BM732" i="10"/>
  <c r="AW732" i="10"/>
  <c r="AS732" i="10"/>
  <c r="AQ732" i="10"/>
  <c r="V732" i="10"/>
  <c r="U732" i="10"/>
  <c r="H732" i="10"/>
  <c r="G732" i="10"/>
  <c r="BM731" i="10"/>
  <c r="AW731" i="10"/>
  <c r="AS731" i="10"/>
  <c r="AQ731" i="10"/>
  <c r="V731" i="10"/>
  <c r="U731" i="10"/>
  <c r="H731" i="10"/>
  <c r="G731" i="10"/>
  <c r="BM730" i="10"/>
  <c r="AW730" i="10"/>
  <c r="AS730" i="10"/>
  <c r="AQ730" i="10"/>
  <c r="V730" i="10"/>
  <c r="U730" i="10"/>
  <c r="H730" i="10"/>
  <c r="G730" i="10"/>
  <c r="BM729" i="10"/>
  <c r="AW729" i="10"/>
  <c r="AS729" i="10"/>
  <c r="AQ729" i="10"/>
  <c r="V729" i="10"/>
  <c r="U729" i="10"/>
  <c r="H729" i="10"/>
  <c r="G729" i="10"/>
  <c r="BM728" i="10"/>
  <c r="AW728" i="10"/>
  <c r="AS728" i="10"/>
  <c r="AQ728" i="10"/>
  <c r="V728" i="10"/>
  <c r="U728" i="10"/>
  <c r="H728" i="10"/>
  <c r="G728" i="10"/>
  <c r="BM727" i="10"/>
  <c r="AW727" i="10"/>
  <c r="AS727" i="10"/>
  <c r="AQ727" i="10"/>
  <c r="V727" i="10"/>
  <c r="U727" i="10"/>
  <c r="I727" i="10" s="1"/>
  <c r="J727" i="10" s="1"/>
  <c r="K727" i="10" s="1"/>
  <c r="H727" i="10"/>
  <c r="G727" i="10"/>
  <c r="BM726" i="10"/>
  <c r="AW726" i="10"/>
  <c r="AS726" i="10"/>
  <c r="AQ726" i="10"/>
  <c r="V726" i="10"/>
  <c r="U726" i="10"/>
  <c r="H726" i="10"/>
  <c r="G726" i="10"/>
  <c r="BM725" i="10"/>
  <c r="AW725" i="10"/>
  <c r="AS725" i="10"/>
  <c r="AQ725" i="10"/>
  <c r="V725" i="10"/>
  <c r="U725" i="10"/>
  <c r="H725" i="10"/>
  <c r="G725" i="10"/>
  <c r="BM724" i="10"/>
  <c r="AW724" i="10"/>
  <c r="AS724" i="10"/>
  <c r="AQ724" i="10"/>
  <c r="V724" i="10"/>
  <c r="U724" i="10"/>
  <c r="H724" i="10"/>
  <c r="G724" i="10"/>
  <c r="BM723" i="10"/>
  <c r="AW723" i="10"/>
  <c r="AS723" i="10"/>
  <c r="AQ723" i="10"/>
  <c r="V723" i="10"/>
  <c r="U723" i="10"/>
  <c r="H723" i="10"/>
  <c r="G723" i="10"/>
  <c r="BM722" i="10"/>
  <c r="AW722" i="10"/>
  <c r="AS722" i="10"/>
  <c r="AQ722" i="10"/>
  <c r="V722" i="10"/>
  <c r="U722" i="10"/>
  <c r="H722" i="10"/>
  <c r="G722" i="10"/>
  <c r="BM721" i="10"/>
  <c r="AW721" i="10"/>
  <c r="AS721" i="10"/>
  <c r="AQ721" i="10"/>
  <c r="V721" i="10"/>
  <c r="U721" i="10"/>
  <c r="H721" i="10"/>
  <c r="G721" i="10"/>
  <c r="BM720" i="10"/>
  <c r="AW720" i="10"/>
  <c r="AS720" i="10"/>
  <c r="AQ720" i="10"/>
  <c r="V720" i="10"/>
  <c r="U720" i="10"/>
  <c r="H720" i="10"/>
  <c r="G720" i="10"/>
  <c r="BM719" i="10"/>
  <c r="AW719" i="10"/>
  <c r="AS719" i="10"/>
  <c r="AQ719" i="10"/>
  <c r="V719" i="10"/>
  <c r="U719" i="10"/>
  <c r="I719" i="10" s="1"/>
  <c r="J719" i="10" s="1"/>
  <c r="K719" i="10" s="1"/>
  <c r="H719" i="10"/>
  <c r="G719" i="10"/>
  <c r="BM718" i="10"/>
  <c r="AW718" i="10"/>
  <c r="AS718" i="10"/>
  <c r="AQ718" i="10"/>
  <c r="V718" i="10"/>
  <c r="U718" i="10"/>
  <c r="H718" i="10"/>
  <c r="G718" i="10"/>
  <c r="BM717" i="10"/>
  <c r="AW717" i="10"/>
  <c r="AS717" i="10"/>
  <c r="AQ717" i="10"/>
  <c r="V717" i="10"/>
  <c r="U717" i="10"/>
  <c r="H717" i="10"/>
  <c r="G717" i="10"/>
  <c r="BM716" i="10"/>
  <c r="AW716" i="10"/>
  <c r="AS716" i="10"/>
  <c r="AQ716" i="10"/>
  <c r="V716" i="10"/>
  <c r="U716" i="10"/>
  <c r="H716" i="10"/>
  <c r="G716" i="10"/>
  <c r="BM715" i="10"/>
  <c r="AW715" i="10"/>
  <c r="AS715" i="10"/>
  <c r="AQ715" i="10"/>
  <c r="V715" i="10"/>
  <c r="U715" i="10"/>
  <c r="H715" i="10"/>
  <c r="G715" i="10"/>
  <c r="BM714" i="10"/>
  <c r="AW714" i="10"/>
  <c r="AS714" i="10"/>
  <c r="AQ714" i="10"/>
  <c r="V714" i="10"/>
  <c r="U714" i="10"/>
  <c r="H714" i="10"/>
  <c r="G714" i="10"/>
  <c r="BM713" i="10"/>
  <c r="AW713" i="10"/>
  <c r="AS713" i="10"/>
  <c r="AQ713" i="10"/>
  <c r="V713" i="10"/>
  <c r="U713" i="10"/>
  <c r="H713" i="10"/>
  <c r="G713" i="10"/>
  <c r="BM712" i="10"/>
  <c r="AW712" i="10"/>
  <c r="AS712" i="10"/>
  <c r="AQ712" i="10"/>
  <c r="V712" i="10"/>
  <c r="U712" i="10"/>
  <c r="H712" i="10"/>
  <c r="G712" i="10"/>
  <c r="BM711" i="10"/>
  <c r="AW711" i="10"/>
  <c r="AS711" i="10"/>
  <c r="AQ711" i="10"/>
  <c r="V711" i="10"/>
  <c r="U711" i="10"/>
  <c r="I711" i="10" s="1"/>
  <c r="J711" i="10" s="1"/>
  <c r="K711" i="10" s="1"/>
  <c r="H711" i="10"/>
  <c r="G711" i="10"/>
  <c r="BM710" i="10"/>
  <c r="AW710" i="10"/>
  <c r="AS710" i="10"/>
  <c r="AQ710" i="10"/>
  <c r="V710" i="10"/>
  <c r="U710" i="10"/>
  <c r="H710" i="10"/>
  <c r="G710" i="10"/>
  <c r="BM709" i="10"/>
  <c r="AW709" i="10"/>
  <c r="AS709" i="10"/>
  <c r="AQ709" i="10"/>
  <c r="V709" i="10"/>
  <c r="U709" i="10"/>
  <c r="H709" i="10"/>
  <c r="G709" i="10"/>
  <c r="BM708" i="10"/>
  <c r="AW708" i="10"/>
  <c r="AS708" i="10"/>
  <c r="AQ708" i="10"/>
  <c r="V708" i="10"/>
  <c r="U708" i="10"/>
  <c r="H708" i="10"/>
  <c r="G708" i="10"/>
  <c r="BM707" i="10"/>
  <c r="AW707" i="10"/>
  <c r="AS707" i="10"/>
  <c r="AQ707" i="10"/>
  <c r="V707" i="10"/>
  <c r="U707" i="10"/>
  <c r="H707" i="10"/>
  <c r="G707" i="10"/>
  <c r="BM706" i="10"/>
  <c r="AW706" i="10"/>
  <c r="AS706" i="10"/>
  <c r="AQ706" i="10"/>
  <c r="V706" i="10"/>
  <c r="U706" i="10"/>
  <c r="H706" i="10"/>
  <c r="G706" i="10"/>
  <c r="BM705" i="10"/>
  <c r="AW705" i="10"/>
  <c r="AS705" i="10"/>
  <c r="AQ705" i="10"/>
  <c r="V705" i="10"/>
  <c r="U705" i="10"/>
  <c r="H705" i="10"/>
  <c r="G705" i="10"/>
  <c r="V704" i="10"/>
  <c r="U704" i="10"/>
  <c r="H704" i="10"/>
  <c r="G704" i="10"/>
  <c r="V703" i="10"/>
  <c r="U703" i="10"/>
  <c r="I703" i="10" s="1"/>
  <c r="J703" i="10" s="1"/>
  <c r="K703" i="10" s="1"/>
  <c r="H703" i="10"/>
  <c r="G703" i="10"/>
  <c r="V702" i="10"/>
  <c r="U702" i="10"/>
  <c r="H702" i="10"/>
  <c r="G702" i="10"/>
  <c r="V701" i="10"/>
  <c r="U701" i="10"/>
  <c r="H701" i="10"/>
  <c r="G701" i="10"/>
  <c r="V700" i="10"/>
  <c r="U700" i="10"/>
  <c r="H700" i="10"/>
  <c r="G700" i="10"/>
  <c r="V699" i="10"/>
  <c r="U699" i="10"/>
  <c r="H699" i="10"/>
  <c r="G699" i="10"/>
  <c r="AS698" i="10"/>
  <c r="W698" i="10"/>
  <c r="X698" i="10" s="1"/>
  <c r="V698" i="10"/>
  <c r="U698" i="10"/>
  <c r="H698" i="10"/>
  <c r="G698" i="10"/>
  <c r="AS697" i="10"/>
  <c r="W697" i="10"/>
  <c r="X697" i="10" s="1"/>
  <c r="V697" i="10"/>
  <c r="U697" i="10"/>
  <c r="H697" i="10"/>
  <c r="G697" i="10"/>
  <c r="AS696" i="10"/>
  <c r="W696" i="10"/>
  <c r="X696" i="10" s="1"/>
  <c r="V696" i="10"/>
  <c r="U696" i="10"/>
  <c r="H696" i="10"/>
  <c r="G696" i="10"/>
  <c r="AS695" i="10"/>
  <c r="W695" i="10"/>
  <c r="X695" i="10" s="1"/>
  <c r="V695" i="10"/>
  <c r="U695" i="10"/>
  <c r="I695" i="10" s="1"/>
  <c r="J695" i="10" s="1"/>
  <c r="K695" i="10" s="1"/>
  <c r="H695" i="10"/>
  <c r="G695" i="10"/>
  <c r="AS694" i="10"/>
  <c r="W694" i="10"/>
  <c r="X694" i="10" s="1"/>
  <c r="V694" i="10"/>
  <c r="U694" i="10"/>
  <c r="H694" i="10"/>
  <c r="G694" i="10"/>
  <c r="AS693" i="10"/>
  <c r="W693" i="10"/>
  <c r="X693" i="10" s="1"/>
  <c r="V693" i="10"/>
  <c r="U693" i="10"/>
  <c r="H693" i="10"/>
  <c r="G693" i="10"/>
  <c r="AS692" i="10"/>
  <c r="W692" i="10"/>
  <c r="X692" i="10" s="1"/>
  <c r="V692" i="10"/>
  <c r="U692" i="10"/>
  <c r="H692" i="10"/>
  <c r="G692" i="10"/>
  <c r="AS691" i="10"/>
  <c r="W691" i="10"/>
  <c r="X691" i="10" s="1"/>
  <c r="V691" i="10"/>
  <c r="U691" i="10"/>
  <c r="H691" i="10"/>
  <c r="G691" i="10"/>
  <c r="AS690" i="10"/>
  <c r="W690" i="10"/>
  <c r="X690" i="10" s="1"/>
  <c r="V690" i="10"/>
  <c r="U690" i="10"/>
  <c r="H690" i="10"/>
  <c r="G690" i="10"/>
  <c r="AS689" i="10"/>
  <c r="W689" i="10"/>
  <c r="X689" i="10" s="1"/>
  <c r="V689" i="10"/>
  <c r="U689" i="10"/>
  <c r="H689" i="10"/>
  <c r="G689" i="10"/>
  <c r="AS688" i="10"/>
  <c r="W688" i="10"/>
  <c r="X688" i="10" s="1"/>
  <c r="V688" i="10"/>
  <c r="U688" i="10"/>
  <c r="H688" i="10"/>
  <c r="G688" i="10"/>
  <c r="AS687" i="10"/>
  <c r="W687" i="10"/>
  <c r="X687" i="10" s="1"/>
  <c r="V687" i="10"/>
  <c r="U687" i="10"/>
  <c r="I687" i="10" s="1"/>
  <c r="J687" i="10" s="1"/>
  <c r="K687" i="10" s="1"/>
  <c r="H687" i="10"/>
  <c r="G687" i="10"/>
  <c r="AS686" i="10"/>
  <c r="W686" i="10"/>
  <c r="X686" i="10" s="1"/>
  <c r="V686" i="10"/>
  <c r="U686" i="10"/>
  <c r="H686" i="10"/>
  <c r="G686" i="10"/>
  <c r="AS685" i="10"/>
  <c r="W685" i="10"/>
  <c r="X685" i="10" s="1"/>
  <c r="V685" i="10"/>
  <c r="U685" i="10"/>
  <c r="H685" i="10"/>
  <c r="G685" i="10"/>
  <c r="AS684" i="10"/>
  <c r="W684" i="10"/>
  <c r="X684" i="10" s="1"/>
  <c r="V684" i="10"/>
  <c r="U684" i="10"/>
  <c r="H684" i="10"/>
  <c r="G684" i="10"/>
  <c r="AS683" i="10"/>
  <c r="W683" i="10"/>
  <c r="X683" i="10" s="1"/>
  <c r="V683" i="10"/>
  <c r="U683" i="10"/>
  <c r="H683" i="10"/>
  <c r="G683" i="10"/>
  <c r="AS682" i="10"/>
  <c r="W682" i="10"/>
  <c r="X682" i="10" s="1"/>
  <c r="V682" i="10"/>
  <c r="U682" i="10"/>
  <c r="H682" i="10"/>
  <c r="G682" i="10"/>
  <c r="AS681" i="10"/>
  <c r="W681" i="10"/>
  <c r="X681" i="10" s="1"/>
  <c r="V681" i="10"/>
  <c r="U681" i="10"/>
  <c r="H681" i="10"/>
  <c r="G681" i="10"/>
  <c r="X680" i="10"/>
  <c r="V680" i="10"/>
  <c r="U680" i="10"/>
  <c r="H680" i="10"/>
  <c r="G680" i="10"/>
  <c r="X679" i="10"/>
  <c r="V679" i="10"/>
  <c r="U679" i="10"/>
  <c r="H679" i="10"/>
  <c r="G679" i="10"/>
  <c r="X678" i="10"/>
  <c r="V678" i="10"/>
  <c r="U678" i="10"/>
  <c r="H678" i="10"/>
  <c r="G678" i="10"/>
  <c r="X677" i="10"/>
  <c r="V677" i="10"/>
  <c r="U677" i="10"/>
  <c r="H677" i="10"/>
  <c r="G677" i="10"/>
  <c r="X676" i="10"/>
  <c r="V676" i="10"/>
  <c r="U676" i="10"/>
  <c r="H676" i="10"/>
  <c r="G676" i="10"/>
  <c r="X675" i="10"/>
  <c r="V675" i="10"/>
  <c r="U675" i="10"/>
  <c r="H675" i="10"/>
  <c r="G675" i="10"/>
  <c r="X674" i="10"/>
  <c r="V674" i="10"/>
  <c r="U674" i="10"/>
  <c r="H674" i="10"/>
  <c r="G674" i="10"/>
  <c r="X673" i="10"/>
  <c r="V673" i="10"/>
  <c r="U673" i="10"/>
  <c r="I673" i="10" s="1"/>
  <c r="J673" i="10" s="1"/>
  <c r="K673" i="10" s="1"/>
  <c r="H673" i="10"/>
  <c r="G673" i="10"/>
  <c r="X672" i="10"/>
  <c r="V672" i="10"/>
  <c r="U672" i="10"/>
  <c r="H672" i="10"/>
  <c r="G672" i="10"/>
  <c r="X671" i="10"/>
  <c r="V671" i="10"/>
  <c r="U671" i="10"/>
  <c r="H671" i="10"/>
  <c r="G671" i="10"/>
  <c r="X670" i="10"/>
  <c r="V670" i="10"/>
  <c r="U670" i="10"/>
  <c r="H670" i="10"/>
  <c r="G670" i="10"/>
  <c r="X669" i="10"/>
  <c r="V669" i="10"/>
  <c r="U669" i="10"/>
  <c r="H669" i="10"/>
  <c r="G669" i="10"/>
  <c r="X668" i="10"/>
  <c r="V668" i="10"/>
  <c r="U668" i="10"/>
  <c r="H668" i="10"/>
  <c r="G668" i="10"/>
  <c r="X667" i="10"/>
  <c r="V667" i="10"/>
  <c r="U667" i="10"/>
  <c r="H667" i="10"/>
  <c r="G667" i="10"/>
  <c r="X666" i="10"/>
  <c r="V666" i="10"/>
  <c r="U666" i="10"/>
  <c r="H666" i="10"/>
  <c r="G666" i="10"/>
  <c r="X665" i="10"/>
  <c r="V665" i="10"/>
  <c r="U665" i="10"/>
  <c r="H665" i="10"/>
  <c r="G665" i="10"/>
  <c r="X664" i="10"/>
  <c r="V664" i="10"/>
  <c r="U664" i="10"/>
  <c r="H664" i="10"/>
  <c r="G664" i="10"/>
  <c r="X663" i="10"/>
  <c r="V663" i="10"/>
  <c r="U663" i="10"/>
  <c r="H663" i="10"/>
  <c r="G663" i="10"/>
  <c r="X662" i="10"/>
  <c r="V662" i="10"/>
  <c r="U662" i="10"/>
  <c r="H662" i="10"/>
  <c r="G662" i="10"/>
  <c r="X661" i="10"/>
  <c r="V661" i="10"/>
  <c r="U661" i="10"/>
  <c r="H661" i="10"/>
  <c r="G661" i="10"/>
  <c r="X660" i="10"/>
  <c r="V660" i="10"/>
  <c r="U660" i="10"/>
  <c r="H660" i="10"/>
  <c r="G660" i="10"/>
  <c r="X659" i="10"/>
  <c r="V659" i="10"/>
  <c r="U659" i="10"/>
  <c r="H659" i="10"/>
  <c r="G659" i="10"/>
  <c r="X658" i="10"/>
  <c r="V658" i="10"/>
  <c r="U658" i="10"/>
  <c r="H658" i="10"/>
  <c r="G658" i="10"/>
  <c r="X657" i="10"/>
  <c r="V657" i="10"/>
  <c r="U657" i="10"/>
  <c r="H657" i="10"/>
  <c r="G657" i="10"/>
  <c r="AM656" i="10"/>
  <c r="V656" i="10"/>
  <c r="U656" i="10"/>
  <c r="H656" i="10"/>
  <c r="G656" i="10"/>
  <c r="AM655" i="10"/>
  <c r="V655" i="10"/>
  <c r="U655" i="10"/>
  <c r="H655" i="10"/>
  <c r="G655" i="10"/>
  <c r="AM654" i="10"/>
  <c r="V654" i="10"/>
  <c r="U654" i="10"/>
  <c r="H654" i="10"/>
  <c r="G654" i="10"/>
  <c r="AM653" i="10"/>
  <c r="V653" i="10"/>
  <c r="U653" i="10"/>
  <c r="H653" i="10"/>
  <c r="G653" i="10"/>
  <c r="AM652" i="10"/>
  <c r="V652" i="10"/>
  <c r="U652" i="10"/>
  <c r="H652" i="10"/>
  <c r="G652" i="10"/>
  <c r="AM651" i="10"/>
  <c r="V651" i="10"/>
  <c r="U651" i="10"/>
  <c r="H651" i="10"/>
  <c r="G651" i="10"/>
  <c r="AM650" i="10"/>
  <c r="V650" i="10"/>
  <c r="U650" i="10"/>
  <c r="H650" i="10"/>
  <c r="G650" i="10"/>
  <c r="AM649" i="10"/>
  <c r="V649" i="10"/>
  <c r="U649" i="10"/>
  <c r="H649" i="10"/>
  <c r="G649" i="10"/>
  <c r="AM648" i="10"/>
  <c r="V648" i="10"/>
  <c r="U648" i="10"/>
  <c r="H648" i="10"/>
  <c r="G648" i="10"/>
  <c r="AM647" i="10"/>
  <c r="V647" i="10"/>
  <c r="U647" i="10"/>
  <c r="H647" i="10"/>
  <c r="G647" i="10"/>
  <c r="AM646" i="10"/>
  <c r="V646" i="10"/>
  <c r="U646" i="10"/>
  <c r="H646" i="10"/>
  <c r="G646" i="10"/>
  <c r="F646" i="10"/>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M641" i="10"/>
  <c r="AK641" i="10"/>
  <c r="V641" i="10"/>
  <c r="U641" i="10"/>
  <c r="H641" i="10"/>
  <c r="G641" i="10"/>
  <c r="F641" i="10"/>
  <c r="BM640" i="10"/>
  <c r="AK640" i="10"/>
  <c r="V640" i="10"/>
  <c r="U640" i="10"/>
  <c r="H640" i="10"/>
  <c r="G640" i="10"/>
  <c r="F640" i="10"/>
  <c r="BM639" i="10"/>
  <c r="AK639" i="10"/>
  <c r="V639" i="10"/>
  <c r="U639" i="10"/>
  <c r="H639" i="10"/>
  <c r="G639" i="10"/>
  <c r="F639" i="10"/>
  <c r="BM638" i="10"/>
  <c r="AK638" i="10"/>
  <c r="V638" i="10"/>
  <c r="U638" i="10"/>
  <c r="H638" i="10"/>
  <c r="G638" i="10"/>
  <c r="F638" i="10"/>
  <c r="BM637" i="10"/>
  <c r="AK637" i="10"/>
  <c r="V637" i="10"/>
  <c r="U637" i="10"/>
  <c r="H637" i="10"/>
  <c r="G637" i="10"/>
  <c r="F637" i="10"/>
  <c r="BM636" i="10"/>
  <c r="AK636" i="10"/>
  <c r="V636" i="10"/>
  <c r="U636" i="10"/>
  <c r="H636" i="10"/>
  <c r="G636" i="10"/>
  <c r="F636" i="10"/>
  <c r="BM635" i="10"/>
  <c r="AK635" i="10"/>
  <c r="V635" i="10"/>
  <c r="U635" i="10"/>
  <c r="H635" i="10"/>
  <c r="G635" i="10"/>
  <c r="F635" i="10"/>
  <c r="BM634" i="10"/>
  <c r="AK634" i="10"/>
  <c r="V634" i="10"/>
  <c r="U634" i="10"/>
  <c r="H634" i="10"/>
  <c r="G634" i="10"/>
  <c r="F634" i="10"/>
  <c r="BM633" i="10"/>
  <c r="AK633" i="10"/>
  <c r="V633" i="10"/>
  <c r="U633" i="10"/>
  <c r="H633" i="10"/>
  <c r="G633" i="10"/>
  <c r="F633" i="10"/>
  <c r="BM632" i="10"/>
  <c r="AK632" i="10"/>
  <c r="V632" i="10"/>
  <c r="U632" i="10"/>
  <c r="H632" i="10"/>
  <c r="G632" i="10"/>
  <c r="F632" i="10"/>
  <c r="BM631" i="10"/>
  <c r="AK631" i="10"/>
  <c r="V631" i="10"/>
  <c r="U631" i="10"/>
  <c r="H631" i="10"/>
  <c r="G631" i="10"/>
  <c r="F631" i="10"/>
  <c r="BM630" i="10"/>
  <c r="AK630" i="10"/>
  <c r="V630" i="10"/>
  <c r="U630" i="10"/>
  <c r="H630" i="10"/>
  <c r="G630" i="10"/>
  <c r="F630" i="10"/>
  <c r="BM629" i="10"/>
  <c r="AK629" i="10"/>
  <c r="V629" i="10"/>
  <c r="U629" i="10"/>
  <c r="H629" i="10"/>
  <c r="G629" i="10"/>
  <c r="F629" i="10"/>
  <c r="BM628" i="10"/>
  <c r="AK628" i="10"/>
  <c r="V628" i="10"/>
  <c r="U628" i="10"/>
  <c r="H628" i="10"/>
  <c r="G628" i="10"/>
  <c r="F628" i="10"/>
  <c r="BM627" i="10"/>
  <c r="AK627" i="10"/>
  <c r="V627" i="10"/>
  <c r="U627" i="10"/>
  <c r="H627" i="10"/>
  <c r="G627" i="10"/>
  <c r="F627" i="10"/>
  <c r="BM626" i="10"/>
  <c r="AK626" i="10"/>
  <c r="V626" i="10"/>
  <c r="U626" i="10"/>
  <c r="H626" i="10"/>
  <c r="G626" i="10"/>
  <c r="F626" i="10"/>
  <c r="BM625" i="10"/>
  <c r="AK625" i="10"/>
  <c r="V625" i="10"/>
  <c r="U625" i="10"/>
  <c r="H625" i="10"/>
  <c r="G625" i="10"/>
  <c r="F625" i="10"/>
  <c r="BM624" i="10"/>
  <c r="V624" i="10"/>
  <c r="U624" i="10"/>
  <c r="H624" i="10"/>
  <c r="G624" i="10"/>
  <c r="F624" i="10"/>
  <c r="BM623" i="10"/>
  <c r="V623" i="10"/>
  <c r="U623" i="10"/>
  <c r="H623" i="10"/>
  <c r="G623" i="10"/>
  <c r="F623" i="10"/>
  <c r="BM622" i="10"/>
  <c r="V622" i="10"/>
  <c r="U622" i="10"/>
  <c r="H622" i="10"/>
  <c r="G622" i="10"/>
  <c r="F622" i="10"/>
  <c r="BM621" i="10"/>
  <c r="V621" i="10"/>
  <c r="U621" i="10"/>
  <c r="H621" i="10"/>
  <c r="G621" i="10"/>
  <c r="F621" i="10"/>
  <c r="BM620" i="10"/>
  <c r="AR620" i="10"/>
  <c r="V620" i="10"/>
  <c r="U620" i="10"/>
  <c r="H620" i="10"/>
  <c r="G620" i="10"/>
  <c r="F620" i="10"/>
  <c r="BM619" i="10"/>
  <c r="AR619" i="10"/>
  <c r="V619" i="10"/>
  <c r="U619" i="10"/>
  <c r="H619" i="10"/>
  <c r="G619" i="10"/>
  <c r="F619" i="10"/>
  <c r="BM618" i="10"/>
  <c r="AR618" i="10"/>
  <c r="V618" i="10"/>
  <c r="U618" i="10"/>
  <c r="H618" i="10"/>
  <c r="G618" i="10"/>
  <c r="F618" i="10"/>
  <c r="BM617" i="10"/>
  <c r="AR617" i="10"/>
  <c r="V617" i="10"/>
  <c r="U617" i="10"/>
  <c r="H617" i="10"/>
  <c r="G617" i="10"/>
  <c r="F617" i="10"/>
  <c r="AR616" i="10"/>
  <c r="W616" i="10"/>
  <c r="BM616" i="10" s="1"/>
  <c r="V616" i="10"/>
  <c r="U616" i="10"/>
  <c r="H616" i="10"/>
  <c r="G616" i="10"/>
  <c r="F616" i="10"/>
  <c r="AR615" i="10"/>
  <c r="W615" i="10"/>
  <c r="BM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M564" i="10"/>
  <c r="AN564" i="10"/>
  <c r="V564" i="10"/>
  <c r="U564" i="10"/>
  <c r="H564" i="10"/>
  <c r="G564" i="10"/>
  <c r="F564" i="10"/>
  <c r="BM563" i="10"/>
  <c r="AN563" i="10"/>
  <c r="V563" i="10"/>
  <c r="U563" i="10"/>
  <c r="H563" i="10"/>
  <c r="G563" i="10"/>
  <c r="F563" i="10"/>
  <c r="BM562" i="10"/>
  <c r="AN562" i="10"/>
  <c r="V562" i="10"/>
  <c r="U562" i="10"/>
  <c r="H562" i="10"/>
  <c r="G562" i="10"/>
  <c r="F562" i="10"/>
  <c r="BM561" i="10"/>
  <c r="AN561" i="10"/>
  <c r="V561" i="10"/>
  <c r="U561" i="10"/>
  <c r="H561" i="10"/>
  <c r="G561" i="10"/>
  <c r="F561" i="10"/>
  <c r="BM560" i="10"/>
  <c r="AN560" i="10"/>
  <c r="V560" i="10"/>
  <c r="U560" i="10"/>
  <c r="H560" i="10"/>
  <c r="G560" i="10"/>
  <c r="F560" i="10"/>
  <c r="BM559" i="10"/>
  <c r="AN559" i="10"/>
  <c r="V559" i="10"/>
  <c r="U559" i="10"/>
  <c r="H559" i="10"/>
  <c r="G559" i="10"/>
  <c r="F559" i="10"/>
  <c r="BM558" i="10"/>
  <c r="AN558" i="10"/>
  <c r="V558" i="10"/>
  <c r="U558" i="10"/>
  <c r="H558" i="10"/>
  <c r="G558" i="10"/>
  <c r="F558" i="10"/>
  <c r="BM557" i="10"/>
  <c r="AN557" i="10"/>
  <c r="V557" i="10"/>
  <c r="U557" i="10"/>
  <c r="H557" i="10"/>
  <c r="G557" i="10"/>
  <c r="F557" i="10"/>
  <c r="BM556" i="10"/>
  <c r="AN556" i="10"/>
  <c r="V556" i="10"/>
  <c r="U556" i="10"/>
  <c r="H556" i="10"/>
  <c r="G556" i="10"/>
  <c r="F556" i="10"/>
  <c r="BM555" i="10"/>
  <c r="AN555" i="10"/>
  <c r="V555" i="10"/>
  <c r="U555" i="10"/>
  <c r="H555" i="10"/>
  <c r="G555" i="10"/>
  <c r="F555" i="10"/>
  <c r="BM554" i="10"/>
  <c r="AN554" i="10"/>
  <c r="V554" i="10"/>
  <c r="U554" i="10"/>
  <c r="H554" i="10"/>
  <c r="G554" i="10"/>
  <c r="F554" i="10"/>
  <c r="BM553" i="10"/>
  <c r="AN553" i="10"/>
  <c r="V553" i="10"/>
  <c r="U553" i="10"/>
  <c r="H553" i="10"/>
  <c r="G553" i="10"/>
  <c r="F553" i="10"/>
  <c r="BM552" i="10"/>
  <c r="AN552" i="10"/>
  <c r="V552" i="10"/>
  <c r="U552" i="10"/>
  <c r="H552" i="10"/>
  <c r="G552" i="10"/>
  <c r="F552" i="10"/>
  <c r="BM551" i="10"/>
  <c r="AN551" i="10"/>
  <c r="V551" i="10"/>
  <c r="U551" i="10"/>
  <c r="H551" i="10"/>
  <c r="G551" i="10"/>
  <c r="F551" i="10"/>
  <c r="BM550" i="10"/>
  <c r="AN550" i="10"/>
  <c r="V550" i="10"/>
  <c r="U550" i="10"/>
  <c r="H550" i="10"/>
  <c r="G550" i="10"/>
  <c r="F550" i="10"/>
  <c r="BM549" i="10"/>
  <c r="AX549" i="10"/>
  <c r="AT549" i="10"/>
  <c r="V549" i="10"/>
  <c r="U549" i="10"/>
  <c r="H549" i="10"/>
  <c r="G549" i="10"/>
  <c r="F549" i="10"/>
  <c r="BM548" i="10"/>
  <c r="AX548" i="10"/>
  <c r="AT548" i="10"/>
  <c r="V548" i="10"/>
  <c r="U548" i="10"/>
  <c r="H548" i="10"/>
  <c r="G548" i="10"/>
  <c r="F548" i="10"/>
  <c r="BM547" i="10"/>
  <c r="AX547" i="10"/>
  <c r="AT547" i="10"/>
  <c r="V547" i="10"/>
  <c r="U547" i="10"/>
  <c r="H547" i="10"/>
  <c r="G547" i="10"/>
  <c r="F547" i="10"/>
  <c r="BM546" i="10"/>
  <c r="AX546" i="10"/>
  <c r="AT546" i="10"/>
  <c r="V546" i="10"/>
  <c r="U546" i="10"/>
  <c r="H546" i="10"/>
  <c r="G546" i="10"/>
  <c r="F546" i="10"/>
  <c r="BM545" i="10"/>
  <c r="AX545" i="10"/>
  <c r="AT545" i="10"/>
  <c r="V545" i="10"/>
  <c r="U545" i="10"/>
  <c r="H545" i="10"/>
  <c r="G545" i="10"/>
  <c r="F545" i="10"/>
  <c r="BM544" i="10"/>
  <c r="AX544" i="10"/>
  <c r="AT544" i="10"/>
  <c r="V544" i="10"/>
  <c r="U544" i="10"/>
  <c r="H544" i="10"/>
  <c r="G544" i="10"/>
  <c r="F544" i="10"/>
  <c r="AT543" i="10"/>
  <c r="AS543" i="10" s="1"/>
  <c r="X543" i="10"/>
  <c r="W543" i="10"/>
  <c r="V543" i="10"/>
  <c r="U543" i="10"/>
  <c r="E543" i="10"/>
  <c r="H543" i="10" s="1"/>
  <c r="AT542" i="10"/>
  <c r="AS542" i="10" s="1"/>
  <c r="X542" i="10"/>
  <c r="W542" i="10"/>
  <c r="V542" i="10"/>
  <c r="U542" i="10"/>
  <c r="E542" i="10"/>
  <c r="H542" i="10" s="1"/>
  <c r="AR541" i="10"/>
  <c r="AT541" i="10" s="1"/>
  <c r="AS541" i="10" s="1"/>
  <c r="V541" i="10"/>
  <c r="U541" i="10"/>
  <c r="E541" i="10"/>
  <c r="H541" i="10" s="1"/>
  <c r="AT540" i="10"/>
  <c r="AS540" i="10" s="1"/>
  <c r="X540" i="10"/>
  <c r="W540" i="10"/>
  <c r="V540" i="10"/>
  <c r="U540" i="10"/>
  <c r="E540" i="10"/>
  <c r="H540" i="10" s="1"/>
  <c r="AT539" i="10"/>
  <c r="AS539" i="10" s="1"/>
  <c r="X539" i="10"/>
  <c r="W539" i="10"/>
  <c r="V539" i="10"/>
  <c r="U539" i="10"/>
  <c r="E539" i="10"/>
  <c r="H539" i="10" s="1"/>
  <c r="AR538" i="10"/>
  <c r="AT538" i="10" s="1"/>
  <c r="AS538" i="10" s="1"/>
  <c r="V538" i="10"/>
  <c r="U538" i="10"/>
  <c r="E538" i="10"/>
  <c r="H538" i="10" s="1"/>
  <c r="AR537" i="10"/>
  <c r="AT537" i="10" s="1"/>
  <c r="AS537" i="10" s="1"/>
  <c r="V537" i="10"/>
  <c r="U537" i="10"/>
  <c r="E537" i="10"/>
  <c r="H537" i="10" s="1"/>
  <c r="AR536" i="10"/>
  <c r="X536" i="10" s="1"/>
  <c r="V536" i="10"/>
  <c r="U536" i="10"/>
  <c r="E536" i="10"/>
  <c r="H536" i="10" s="1"/>
  <c r="AR535" i="10"/>
  <c r="X535" i="10" s="1"/>
  <c r="V535" i="10"/>
  <c r="U535" i="10"/>
  <c r="E535" i="10"/>
  <c r="H535" i="10" s="1"/>
  <c r="AR534" i="10"/>
  <c r="AT534" i="10" s="1"/>
  <c r="AS534" i="10" s="1"/>
  <c r="V534" i="10"/>
  <c r="U534" i="10"/>
  <c r="E534" i="10"/>
  <c r="H534" i="10" s="1"/>
  <c r="AR533" i="10"/>
  <c r="AT533" i="10" s="1"/>
  <c r="AS533" i="10" s="1"/>
  <c r="V533" i="10"/>
  <c r="U533" i="10"/>
  <c r="E533" i="10"/>
  <c r="H533" i="10" s="1"/>
  <c r="AR532" i="10"/>
  <c r="AT532" i="10" s="1"/>
  <c r="AS532" i="10" s="1"/>
  <c r="V532" i="10"/>
  <c r="U532" i="10"/>
  <c r="E532" i="10"/>
  <c r="H532" i="10" s="1"/>
  <c r="AT531" i="10"/>
  <c r="AS531" i="10" s="1"/>
  <c r="X531" i="10"/>
  <c r="W531" i="10"/>
  <c r="V531" i="10"/>
  <c r="U531" i="10"/>
  <c r="E531" i="10"/>
  <c r="H531" i="10" s="1"/>
  <c r="AT530" i="10"/>
  <c r="AS530" i="10" s="1"/>
  <c r="X530" i="10"/>
  <c r="W530" i="10"/>
  <c r="V530" i="10"/>
  <c r="U530" i="10"/>
  <c r="E530" i="10"/>
  <c r="H530" i="10" s="1"/>
  <c r="AR529" i="10"/>
  <c r="X529" i="10" s="1"/>
  <c r="V529" i="10"/>
  <c r="U529" i="10"/>
  <c r="E529" i="10"/>
  <c r="H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H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H504" i="10"/>
  <c r="G504" i="10"/>
  <c r="AW503" i="10"/>
  <c r="AT503" i="10"/>
  <c r="X503" i="10"/>
  <c r="V503" i="10"/>
  <c r="U503" i="10"/>
  <c r="H503" i="10"/>
  <c r="G503" i="10"/>
  <c r="AW502" i="10"/>
  <c r="AT502" i="10"/>
  <c r="X502" i="10"/>
  <c r="V502" i="10"/>
  <c r="U502" i="10"/>
  <c r="H502" i="10"/>
  <c r="G502" i="10"/>
  <c r="AW501" i="10"/>
  <c r="AT501" i="10"/>
  <c r="X501" i="10"/>
  <c r="V501" i="10"/>
  <c r="U501" i="10"/>
  <c r="H501" i="10"/>
  <c r="G501" i="10"/>
  <c r="AW500" i="10"/>
  <c r="AT500" i="10"/>
  <c r="AQ500" i="10"/>
  <c r="X500" i="10"/>
  <c r="V500" i="10"/>
  <c r="U500" i="10"/>
  <c r="H500" i="10"/>
  <c r="G500" i="10"/>
  <c r="AW499" i="10"/>
  <c r="AT499" i="10"/>
  <c r="AQ499" i="10"/>
  <c r="X499" i="10"/>
  <c r="V499" i="10"/>
  <c r="U499" i="10"/>
  <c r="H499" i="10"/>
  <c r="G499" i="10"/>
  <c r="AW498" i="10"/>
  <c r="AT498" i="10"/>
  <c r="AQ498" i="10"/>
  <c r="X498" i="10"/>
  <c r="V498" i="10"/>
  <c r="U498" i="10"/>
  <c r="H498" i="10"/>
  <c r="G498" i="10"/>
  <c r="AW497" i="10"/>
  <c r="AT497" i="10"/>
  <c r="AQ497" i="10"/>
  <c r="X497" i="10"/>
  <c r="V497" i="10"/>
  <c r="U497" i="10"/>
  <c r="H497" i="10"/>
  <c r="G497" i="10"/>
  <c r="AW496" i="10"/>
  <c r="AT496" i="10"/>
  <c r="AQ496" i="10"/>
  <c r="X496" i="10"/>
  <c r="V496" i="10"/>
  <c r="U496" i="10"/>
  <c r="H496" i="10"/>
  <c r="G496" i="10"/>
  <c r="AW495" i="10"/>
  <c r="AT495" i="10"/>
  <c r="AQ495" i="10"/>
  <c r="X495" i="10"/>
  <c r="V495" i="10"/>
  <c r="U495" i="10"/>
  <c r="H495" i="10"/>
  <c r="G495" i="10"/>
  <c r="AW494" i="10"/>
  <c r="AT494" i="10"/>
  <c r="AQ494" i="10"/>
  <c r="X494" i="10"/>
  <c r="V494" i="10"/>
  <c r="U494" i="10"/>
  <c r="H494" i="10"/>
  <c r="G494" i="10"/>
  <c r="AW493" i="10"/>
  <c r="AT493" i="10"/>
  <c r="AQ493" i="10"/>
  <c r="X493" i="10"/>
  <c r="V493" i="10"/>
  <c r="U493" i="10"/>
  <c r="H493" i="10"/>
  <c r="G493" i="10"/>
  <c r="AW492" i="10"/>
  <c r="AT492" i="10"/>
  <c r="AQ492" i="10"/>
  <c r="X492" i="10"/>
  <c r="V492" i="10"/>
  <c r="U492" i="10"/>
  <c r="H492" i="10"/>
  <c r="G492" i="10"/>
  <c r="AW491" i="10"/>
  <c r="AT491" i="10"/>
  <c r="AQ491" i="10"/>
  <c r="X491" i="10"/>
  <c r="V491" i="10"/>
  <c r="U491" i="10"/>
  <c r="H491" i="10"/>
  <c r="G491" i="10"/>
  <c r="AW490" i="10"/>
  <c r="AT490" i="10"/>
  <c r="AQ490" i="10"/>
  <c r="X490" i="10"/>
  <c r="V490" i="10"/>
  <c r="U490" i="10"/>
  <c r="H490" i="10"/>
  <c r="G490" i="10"/>
  <c r="AW489" i="10"/>
  <c r="AT489" i="10"/>
  <c r="AQ489" i="10"/>
  <c r="X489" i="10"/>
  <c r="V489" i="10"/>
  <c r="U489" i="10"/>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E482" i="10"/>
  <c r="G482" i="10" s="1"/>
  <c r="V481" i="10"/>
  <c r="U481" i="10"/>
  <c r="E481" i="10"/>
  <c r="G481" i="10" s="1"/>
  <c r="V480" i="10"/>
  <c r="U480" i="10"/>
  <c r="E480" i="10"/>
  <c r="G480" i="10" s="1"/>
  <c r="V479" i="10"/>
  <c r="U479" i="10"/>
  <c r="E479" i="10"/>
  <c r="G479" i="10" s="1"/>
  <c r="V478" i="10"/>
  <c r="U478" i="10"/>
  <c r="E478" i="10"/>
  <c r="G478" i="10" s="1"/>
  <c r="V477" i="10"/>
  <c r="U477" i="10"/>
  <c r="E477" i="10"/>
  <c r="G477" i="10" s="1"/>
  <c r="V476" i="10"/>
  <c r="U476" i="10"/>
  <c r="E476" i="10"/>
  <c r="G476" i="10" s="1"/>
  <c r="V475" i="10"/>
  <c r="U475" i="10"/>
  <c r="E475" i="10"/>
  <c r="V474" i="10"/>
  <c r="U474" i="10"/>
  <c r="E474" i="10"/>
  <c r="G474" i="10" s="1"/>
  <c r="V473" i="10"/>
  <c r="U473" i="10"/>
  <c r="E473" i="10"/>
  <c r="G473" i="10" s="1"/>
  <c r="V472" i="10"/>
  <c r="U472" i="10"/>
  <c r="E472" i="10"/>
  <c r="G472" i="10" s="1"/>
  <c r="V471" i="10"/>
  <c r="U471" i="10"/>
  <c r="E471" i="10"/>
  <c r="G471" i="10" s="1"/>
  <c r="V470" i="10"/>
  <c r="U470" i="10"/>
  <c r="E470" i="10"/>
  <c r="G470" i="10" s="1"/>
  <c r="V469" i="10"/>
  <c r="U469" i="10"/>
  <c r="E469" i="10"/>
  <c r="G469" i="10" s="1"/>
  <c r="V468" i="10"/>
  <c r="U468" i="10"/>
  <c r="E468" i="10"/>
  <c r="V467" i="10"/>
  <c r="U467" i="10"/>
  <c r="E467" i="10"/>
  <c r="G467" i="10" s="1"/>
  <c r="AS466" i="10"/>
  <c r="AQ466" i="10"/>
  <c r="V466" i="10"/>
  <c r="U466" i="10"/>
  <c r="E466" i="10"/>
  <c r="G466" i="10" s="1"/>
  <c r="AS465" i="10"/>
  <c r="AQ465" i="10"/>
  <c r="V465" i="10"/>
  <c r="U465" i="10"/>
  <c r="E465" i="10"/>
  <c r="H465" i="10" s="1"/>
  <c r="AS464" i="10"/>
  <c r="AQ464" i="10"/>
  <c r="V464" i="10"/>
  <c r="U464" i="10"/>
  <c r="E464" i="10"/>
  <c r="H464" i="10" s="1"/>
  <c r="AS463" i="10"/>
  <c r="AQ463" i="10"/>
  <c r="V463" i="10"/>
  <c r="U463" i="10"/>
  <c r="E463" i="10"/>
  <c r="G463" i="10" s="1"/>
  <c r="AS462" i="10"/>
  <c r="AQ462" i="10"/>
  <c r="V462" i="10"/>
  <c r="U462" i="10"/>
  <c r="E462" i="10"/>
  <c r="H462" i="10" s="1"/>
  <c r="AS461" i="10"/>
  <c r="AQ461" i="10"/>
  <c r="V461" i="10"/>
  <c r="U461" i="10"/>
  <c r="E461" i="10"/>
  <c r="H461" i="10" s="1"/>
  <c r="BW460" i="10"/>
  <c r="AS460" i="10"/>
  <c r="AQ460" i="10"/>
  <c r="V460" i="10"/>
  <c r="U460" i="10"/>
  <c r="E460" i="10"/>
  <c r="H460" i="10" s="1"/>
  <c r="BW459" i="10"/>
  <c r="AS459" i="10"/>
  <c r="AQ459" i="10"/>
  <c r="V459" i="10"/>
  <c r="U459" i="10"/>
  <c r="E459" i="10"/>
  <c r="H459" i="10" s="1"/>
  <c r="BW458" i="10"/>
  <c r="AS458" i="10"/>
  <c r="AQ458" i="10"/>
  <c r="V458" i="10"/>
  <c r="U458" i="10"/>
  <c r="E458" i="10"/>
  <c r="G458" i="10" s="1"/>
  <c r="BW457" i="10"/>
  <c r="AS457" i="10"/>
  <c r="AQ457" i="10"/>
  <c r="V457" i="10"/>
  <c r="U457" i="10"/>
  <c r="E457" i="10"/>
  <c r="G457" i="10" s="1"/>
  <c r="BW456" i="10"/>
  <c r="AS456" i="10"/>
  <c r="AQ456" i="10"/>
  <c r="V456" i="10"/>
  <c r="U456" i="10"/>
  <c r="E456" i="10"/>
  <c r="G456" i="10" s="1"/>
  <c r="BW455" i="10"/>
  <c r="AS455" i="10"/>
  <c r="AQ455" i="10"/>
  <c r="V455" i="10"/>
  <c r="U455" i="10"/>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H444" i="10"/>
  <c r="G444" i="10"/>
  <c r="AS443" i="10"/>
  <c r="V443" i="10"/>
  <c r="U443" i="10"/>
  <c r="H443" i="10"/>
  <c r="G443" i="10"/>
  <c r="AS442" i="10"/>
  <c r="V442" i="10"/>
  <c r="U442" i="10"/>
  <c r="H442" i="10"/>
  <c r="G442" i="10"/>
  <c r="AS441" i="10"/>
  <c r="V441" i="10"/>
  <c r="U441" i="10"/>
  <c r="H441" i="10"/>
  <c r="G441" i="10"/>
  <c r="AS440" i="10"/>
  <c r="V440" i="10"/>
  <c r="U440" i="10"/>
  <c r="H440" i="10"/>
  <c r="G440" i="10"/>
  <c r="AS439" i="10"/>
  <c r="V439" i="10"/>
  <c r="U439" i="10"/>
  <c r="H439" i="10"/>
  <c r="G439" i="10"/>
  <c r="AS438" i="10"/>
  <c r="V438" i="10"/>
  <c r="U438" i="10"/>
  <c r="H438" i="10"/>
  <c r="G438" i="10"/>
  <c r="AS437" i="10"/>
  <c r="V437" i="10"/>
  <c r="U437" i="10"/>
  <c r="H437" i="10"/>
  <c r="G437" i="10"/>
  <c r="AS436" i="10"/>
  <c r="V436" i="10"/>
  <c r="U436" i="10"/>
  <c r="H436" i="10"/>
  <c r="G436" i="10"/>
  <c r="AS435" i="10"/>
  <c r="V435" i="10"/>
  <c r="U435" i="10"/>
  <c r="H435" i="10"/>
  <c r="G435" i="10"/>
  <c r="AS434" i="10"/>
  <c r="V434" i="10"/>
  <c r="U434" i="10"/>
  <c r="H434" i="10"/>
  <c r="G434" i="10"/>
  <c r="AS433" i="10"/>
  <c r="V433" i="10"/>
  <c r="U433" i="10"/>
  <c r="H433" i="10"/>
  <c r="G433" i="10"/>
  <c r="AS432" i="10"/>
  <c r="V432" i="10"/>
  <c r="U432" i="10"/>
  <c r="H432" i="10"/>
  <c r="G432" i="10"/>
  <c r="AS431" i="10"/>
  <c r="V431" i="10"/>
  <c r="U431" i="10"/>
  <c r="H431" i="10"/>
  <c r="G431" i="10"/>
  <c r="AS430" i="10"/>
  <c r="V430" i="10"/>
  <c r="U430" i="10"/>
  <c r="H430" i="10"/>
  <c r="G430" i="10"/>
  <c r="AS429" i="10"/>
  <c r="V429" i="10"/>
  <c r="U429" i="10"/>
  <c r="H429" i="10"/>
  <c r="G429" i="10"/>
  <c r="AS428" i="10"/>
  <c r="V428" i="10"/>
  <c r="U428" i="10"/>
  <c r="H428" i="10"/>
  <c r="G428" i="10"/>
  <c r="AS427" i="10"/>
  <c r="V427" i="10"/>
  <c r="U427" i="10"/>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E417" i="10"/>
  <c r="H417" i="10" s="1"/>
  <c r="V416" i="10"/>
  <c r="U416" i="10"/>
  <c r="E416" i="10"/>
  <c r="G416" i="10" s="1"/>
  <c r="V415" i="10"/>
  <c r="U415" i="10"/>
  <c r="E415" i="10"/>
  <c r="V414" i="10"/>
  <c r="U414" i="10"/>
  <c r="E414" i="10"/>
  <c r="G414" i="10" s="1"/>
  <c r="V413" i="10"/>
  <c r="U413" i="10"/>
  <c r="E413" i="10"/>
  <c r="G413" i="10" s="1"/>
  <c r="V412" i="10"/>
  <c r="U412" i="10"/>
  <c r="E412" i="10"/>
  <c r="H412" i="10" s="1"/>
  <c r="V411" i="10"/>
  <c r="U411" i="10"/>
  <c r="E411" i="10"/>
  <c r="H411" i="10" s="1"/>
  <c r="V410" i="10"/>
  <c r="U410" i="10"/>
  <c r="E410" i="10"/>
  <c r="H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H389" i="10"/>
  <c r="G389" i="10"/>
  <c r="AW388" i="10"/>
  <c r="AN388" i="10"/>
  <c r="V388" i="10"/>
  <c r="U388" i="10"/>
  <c r="H388" i="10"/>
  <c r="G388" i="10"/>
  <c r="AW387" i="10"/>
  <c r="AN387" i="10"/>
  <c r="V387" i="10"/>
  <c r="U387" i="10"/>
  <c r="H387" i="10"/>
  <c r="G387" i="10"/>
  <c r="AW386" i="10"/>
  <c r="AN386" i="10"/>
  <c r="V386" i="10"/>
  <c r="U386" i="10"/>
  <c r="H386" i="10"/>
  <c r="G386" i="10"/>
  <c r="AW385" i="10"/>
  <c r="AN385" i="10"/>
  <c r="V385" i="10"/>
  <c r="U385" i="10"/>
  <c r="I385" i="10" s="1"/>
  <c r="J385" i="10" s="1"/>
  <c r="K385" i="10" s="1"/>
  <c r="H385" i="10"/>
  <c r="G385" i="10"/>
  <c r="AW384" i="10"/>
  <c r="AN384" i="10"/>
  <c r="V384" i="10"/>
  <c r="U384" i="10"/>
  <c r="H384" i="10"/>
  <c r="G384" i="10"/>
  <c r="AW383" i="10"/>
  <c r="AN383" i="10"/>
  <c r="V383" i="10"/>
  <c r="U383" i="10"/>
  <c r="H383" i="10"/>
  <c r="G383" i="10"/>
  <c r="F383" i="10"/>
  <c r="AW382" i="10"/>
  <c r="AN382" i="10"/>
  <c r="V382" i="10"/>
  <c r="U382" i="10"/>
  <c r="H382" i="10"/>
  <c r="G382" i="10"/>
  <c r="AW381" i="10"/>
  <c r="AN381" i="10"/>
  <c r="V381" i="10"/>
  <c r="U381" i="10"/>
  <c r="H381" i="10"/>
  <c r="G381" i="10"/>
  <c r="AW380" i="10"/>
  <c r="AN380" i="10"/>
  <c r="V380" i="10"/>
  <c r="U380" i="10"/>
  <c r="H380" i="10"/>
  <c r="G380" i="10"/>
  <c r="AW379" i="10"/>
  <c r="AN379" i="10"/>
  <c r="V379" i="10"/>
  <c r="U379" i="10"/>
  <c r="H379" i="10"/>
  <c r="G379" i="10"/>
  <c r="AW378" i="10"/>
  <c r="AN378" i="10"/>
  <c r="V378" i="10"/>
  <c r="U378" i="10"/>
  <c r="H378" i="10"/>
  <c r="G378" i="10"/>
  <c r="AW377" i="10"/>
  <c r="AN377" i="10"/>
  <c r="V377" i="10"/>
  <c r="U377" i="10"/>
  <c r="H377" i="10"/>
  <c r="G377" i="10"/>
  <c r="AW376" i="10"/>
  <c r="AN376" i="10"/>
  <c r="V376" i="10"/>
  <c r="U376" i="10"/>
  <c r="H376" i="10"/>
  <c r="G376" i="10"/>
  <c r="F376" i="10"/>
  <c r="AW375" i="10"/>
  <c r="AN375" i="10"/>
  <c r="V375" i="10"/>
  <c r="U375" i="10"/>
  <c r="H375" i="10"/>
  <c r="G375" i="10"/>
  <c r="AW374" i="10"/>
  <c r="AN374" i="10"/>
  <c r="V374" i="10"/>
  <c r="U374" i="10"/>
  <c r="H374" i="10"/>
  <c r="G374" i="10"/>
  <c r="AW373" i="10"/>
  <c r="AN373" i="10"/>
  <c r="V373" i="10"/>
  <c r="U373" i="10"/>
  <c r="H373" i="10"/>
  <c r="G373" i="10"/>
  <c r="AW372" i="10"/>
  <c r="AN372" i="10"/>
  <c r="V372" i="10"/>
  <c r="U372" i="10"/>
  <c r="H372" i="10"/>
  <c r="G372" i="10"/>
  <c r="AW371" i="10"/>
  <c r="AN371" i="10"/>
  <c r="V371" i="10"/>
  <c r="U371" i="10"/>
  <c r="H371" i="10"/>
  <c r="G371" i="10"/>
  <c r="AW370" i="10"/>
  <c r="AN370" i="10"/>
  <c r="V370" i="10"/>
  <c r="U370" i="10"/>
  <c r="H370" i="10"/>
  <c r="G370" i="10"/>
  <c r="AW369" i="10"/>
  <c r="AN369" i="10"/>
  <c r="V369" i="10"/>
  <c r="U369" i="10"/>
  <c r="H369" i="10"/>
  <c r="G369" i="10"/>
  <c r="F369" i="10"/>
  <c r="AW368" i="10"/>
  <c r="AN368" i="10"/>
  <c r="V368" i="10"/>
  <c r="U368" i="10"/>
  <c r="H368" i="10"/>
  <c r="G368" i="10"/>
  <c r="AW367" i="10"/>
  <c r="AN367" i="10"/>
  <c r="V367" i="10"/>
  <c r="U367" i="10"/>
  <c r="H367" i="10"/>
  <c r="G367" i="10"/>
  <c r="AW366" i="10"/>
  <c r="AN366" i="10"/>
  <c r="V366" i="10"/>
  <c r="U366" i="10"/>
  <c r="H366" i="10"/>
  <c r="G366" i="10"/>
  <c r="AW365" i="10"/>
  <c r="AN365" i="10"/>
  <c r="V365" i="10"/>
  <c r="U365" i="10"/>
  <c r="H365" i="10"/>
  <c r="G365" i="10"/>
  <c r="AW364" i="10"/>
  <c r="AN364" i="10"/>
  <c r="V364" i="10"/>
  <c r="U364" i="10"/>
  <c r="H364" i="10"/>
  <c r="G364" i="10"/>
  <c r="AW363" i="10"/>
  <c r="AN363" i="10"/>
  <c r="V363" i="10"/>
  <c r="U363" i="10"/>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E346" i="10"/>
  <c r="H346" i="10" s="1"/>
  <c r="AT345" i="10"/>
  <c r="AQ345" i="10"/>
  <c r="V345" i="10"/>
  <c r="U345" i="10"/>
  <c r="E345" i="10"/>
  <c r="H345" i="10" s="1"/>
  <c r="AT344" i="10"/>
  <c r="AQ344" i="10"/>
  <c r="V344" i="10"/>
  <c r="U344" i="10"/>
  <c r="E344" i="10"/>
  <c r="H344" i="10" s="1"/>
  <c r="AT343" i="10"/>
  <c r="AQ343" i="10"/>
  <c r="V343" i="10"/>
  <c r="U343" i="10"/>
  <c r="E343" i="10"/>
  <c r="G343" i="10" s="1"/>
  <c r="AT342" i="10"/>
  <c r="AN342" i="10"/>
  <c r="V342" i="10"/>
  <c r="U342" i="10"/>
  <c r="E342" i="10"/>
  <c r="H342" i="10" s="1"/>
  <c r="AT341" i="10"/>
  <c r="AN341" i="10"/>
  <c r="V341" i="10"/>
  <c r="U341" i="10"/>
  <c r="E341" i="10"/>
  <c r="G341" i="10" s="1"/>
  <c r="AT340" i="10"/>
  <c r="AN340" i="10"/>
  <c r="V340" i="10"/>
  <c r="U340" i="10"/>
  <c r="E340" i="10"/>
  <c r="H340" i="10" s="1"/>
  <c r="AT339" i="10"/>
  <c r="AN339" i="10"/>
  <c r="V339" i="10"/>
  <c r="U339" i="10"/>
  <c r="E339" i="10"/>
  <c r="AT338" i="10"/>
  <c r="AN338" i="10"/>
  <c r="V338" i="10"/>
  <c r="U338" i="10"/>
  <c r="E338" i="10"/>
  <c r="H338" i="10" s="1"/>
  <c r="AT337" i="10"/>
  <c r="AN337" i="10"/>
  <c r="V337" i="10"/>
  <c r="U337" i="10"/>
  <c r="E337" i="10"/>
  <c r="H337" i="10" s="1"/>
  <c r="AT336" i="10"/>
  <c r="AN336" i="10"/>
  <c r="V336" i="10"/>
  <c r="U336" i="10"/>
  <c r="E336" i="10"/>
  <c r="H336" i="10" s="1"/>
  <c r="AT335" i="10"/>
  <c r="AN335" i="10"/>
  <c r="V335" i="10"/>
  <c r="U335" i="10"/>
  <c r="E335" i="10"/>
  <c r="G335" i="10" s="1"/>
  <c r="AT334" i="10"/>
  <c r="AN334" i="10"/>
  <c r="V334" i="10"/>
  <c r="U334" i="10"/>
  <c r="E334" i="10"/>
  <c r="H334" i="10" s="1"/>
  <c r="AT333" i="10"/>
  <c r="AN333" i="10"/>
  <c r="V333" i="10"/>
  <c r="U333" i="10"/>
  <c r="E333" i="10"/>
  <c r="H333" i="10" s="1"/>
  <c r="AT332" i="10"/>
  <c r="AN332" i="10"/>
  <c r="V332" i="10"/>
  <c r="U332" i="10"/>
  <c r="E332" i="10"/>
  <c r="H332" i="10" s="1"/>
  <c r="AT331" i="10"/>
  <c r="AN331" i="10"/>
  <c r="V331" i="10"/>
  <c r="U331" i="10"/>
  <c r="E331" i="10"/>
  <c r="H331" i="10" s="1"/>
  <c r="AT330" i="10"/>
  <c r="AN330" i="10"/>
  <c r="V330" i="10"/>
  <c r="U330" i="10"/>
  <c r="E330" i="10"/>
  <c r="H330" i="10" s="1"/>
  <c r="AT329" i="10"/>
  <c r="AN329" i="10"/>
  <c r="V329" i="10"/>
  <c r="U329" i="10"/>
  <c r="E329" i="10"/>
  <c r="H329" i="10" s="1"/>
  <c r="AT328" i="10"/>
  <c r="AN328" i="10"/>
  <c r="V328" i="10"/>
  <c r="U328" i="10"/>
  <c r="E328" i="10"/>
  <c r="H328" i="10" s="1"/>
  <c r="AT327" i="10"/>
  <c r="AN327" i="10"/>
  <c r="V327" i="10"/>
  <c r="U327" i="10"/>
  <c r="E327" i="10"/>
  <c r="G327" i="10" s="1"/>
  <c r="AT326" i="10"/>
  <c r="AQ326" i="10"/>
  <c r="V326" i="10"/>
  <c r="U326" i="10"/>
  <c r="E326" i="10"/>
  <c r="H326" i="10" s="1"/>
  <c r="AT325" i="10"/>
  <c r="AQ325" i="10"/>
  <c r="V325" i="10"/>
  <c r="U325" i="10"/>
  <c r="E325" i="10"/>
  <c r="G325" i="10" s="1"/>
  <c r="AT324" i="10"/>
  <c r="AQ324" i="10"/>
  <c r="V324" i="10"/>
  <c r="U324" i="10"/>
  <c r="E324" i="10"/>
  <c r="H324" i="10" s="1"/>
  <c r="AT323" i="10"/>
  <c r="AQ323" i="10"/>
  <c r="AK324" i="10" s="1"/>
  <c r="V323" i="10"/>
  <c r="U323" i="10"/>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H294" i="10"/>
  <c r="G294" i="10"/>
  <c r="AR293" i="10"/>
  <c r="AK293" i="10"/>
  <c r="X293" i="10"/>
  <c r="V293" i="10"/>
  <c r="U293" i="10"/>
  <c r="H293" i="10"/>
  <c r="G293" i="10"/>
  <c r="AR292" i="10"/>
  <c r="AK292" i="10"/>
  <c r="X292" i="10"/>
  <c r="V292" i="10"/>
  <c r="U292" i="10"/>
  <c r="H292" i="10"/>
  <c r="G292" i="10"/>
  <c r="AR291" i="10"/>
  <c r="AK291" i="10"/>
  <c r="X291" i="10"/>
  <c r="V291" i="10"/>
  <c r="U291" i="10"/>
  <c r="H291" i="10"/>
  <c r="G291" i="10"/>
  <c r="AR290" i="10"/>
  <c r="AK290" i="10"/>
  <c r="X290" i="10"/>
  <c r="V290" i="10"/>
  <c r="U290" i="10"/>
  <c r="H290" i="10"/>
  <c r="G290" i="10"/>
  <c r="AR289" i="10"/>
  <c r="AK289" i="10"/>
  <c r="X289" i="10"/>
  <c r="V289" i="10"/>
  <c r="U289" i="10"/>
  <c r="H289" i="10"/>
  <c r="G289" i="10"/>
  <c r="AR288" i="10"/>
  <c r="AK288" i="10"/>
  <c r="X288" i="10"/>
  <c r="V288" i="10"/>
  <c r="U288" i="10"/>
  <c r="H288" i="10"/>
  <c r="G288" i="10"/>
  <c r="AR287" i="10"/>
  <c r="AK287" i="10"/>
  <c r="X287" i="10"/>
  <c r="V287" i="10"/>
  <c r="U287" i="10"/>
  <c r="H287" i="10"/>
  <c r="G287" i="10"/>
  <c r="AR286" i="10"/>
  <c r="AK286" i="10"/>
  <c r="X286" i="10"/>
  <c r="V286" i="10"/>
  <c r="U286" i="10"/>
  <c r="H286" i="10"/>
  <c r="G286" i="10"/>
  <c r="AR285" i="10"/>
  <c r="AK285" i="10"/>
  <c r="X285" i="10"/>
  <c r="V285" i="10"/>
  <c r="U285" i="10"/>
  <c r="H285" i="10"/>
  <c r="G285" i="10"/>
  <c r="AR284" i="10"/>
  <c r="AK284" i="10"/>
  <c r="X284" i="10"/>
  <c r="V284" i="10"/>
  <c r="U284" i="10"/>
  <c r="H284" i="10"/>
  <c r="G284" i="10"/>
  <c r="AR283" i="10"/>
  <c r="AK283" i="10"/>
  <c r="X283" i="10"/>
  <c r="V283" i="10"/>
  <c r="U283" i="10"/>
  <c r="H283" i="10"/>
  <c r="G283" i="10"/>
  <c r="AR282" i="10"/>
  <c r="AK282" i="10"/>
  <c r="X282" i="10"/>
  <c r="V282" i="10"/>
  <c r="U282" i="10"/>
  <c r="H282" i="10"/>
  <c r="G282" i="10"/>
  <c r="AR281" i="10"/>
  <c r="AK281" i="10"/>
  <c r="X281" i="10"/>
  <c r="V281" i="10"/>
  <c r="U281" i="10"/>
  <c r="H281" i="10"/>
  <c r="G281" i="10"/>
  <c r="AR280" i="10"/>
  <c r="AK280" i="10"/>
  <c r="X280" i="10"/>
  <c r="V280" i="10"/>
  <c r="U280" i="10"/>
  <c r="H280" i="10"/>
  <c r="G280" i="10"/>
  <c r="AR279" i="10"/>
  <c r="AK279" i="10"/>
  <c r="X279" i="10"/>
  <c r="V279" i="10"/>
  <c r="U279" i="10"/>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H266" i="10"/>
  <c r="G266" i="10"/>
  <c r="X265" i="10"/>
  <c r="V265" i="10"/>
  <c r="U265" i="10"/>
  <c r="H265" i="10"/>
  <c r="G265" i="10"/>
  <c r="X264" i="10"/>
  <c r="V264" i="10"/>
  <c r="U264" i="10"/>
  <c r="H264" i="10"/>
  <c r="G264" i="10"/>
  <c r="X263" i="10"/>
  <c r="V263" i="10"/>
  <c r="U263" i="10"/>
  <c r="H263" i="10"/>
  <c r="G263" i="10"/>
  <c r="X262" i="10"/>
  <c r="V262" i="10"/>
  <c r="U262" i="10"/>
  <c r="H262" i="10"/>
  <c r="G262" i="10"/>
  <c r="X261" i="10"/>
  <c r="V261" i="10"/>
  <c r="U261" i="10"/>
  <c r="H261" i="10"/>
  <c r="G261" i="10"/>
  <c r="X260" i="10"/>
  <c r="V260" i="10"/>
  <c r="U260" i="10"/>
  <c r="H260" i="10"/>
  <c r="G260" i="10"/>
  <c r="X259" i="10"/>
  <c r="V259" i="10"/>
  <c r="U259" i="10"/>
  <c r="H259" i="10"/>
  <c r="G259" i="10"/>
  <c r="X258" i="10"/>
  <c r="V258" i="10"/>
  <c r="U258" i="10"/>
  <c r="H258" i="10"/>
  <c r="G258" i="10"/>
  <c r="X257" i="10"/>
  <c r="V257" i="10"/>
  <c r="U257" i="10"/>
  <c r="I257" i="10" s="1"/>
  <c r="J257" i="10" s="1"/>
  <c r="K257" i="10" s="1"/>
  <c r="H257" i="10"/>
  <c r="G257" i="10"/>
  <c r="X256" i="10"/>
  <c r="V256" i="10"/>
  <c r="U256" i="10"/>
  <c r="H256" i="10"/>
  <c r="G256" i="10"/>
  <c r="X255" i="10"/>
  <c r="V255" i="10"/>
  <c r="U255" i="10"/>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H242" i="10"/>
  <c r="G242" i="10"/>
  <c r="X241" i="10"/>
  <c r="V241" i="10"/>
  <c r="U241" i="10"/>
  <c r="H241" i="10"/>
  <c r="G241" i="10"/>
  <c r="X240" i="10"/>
  <c r="V240" i="10"/>
  <c r="U240" i="10"/>
  <c r="H240" i="10"/>
  <c r="G240" i="10"/>
  <c r="X239" i="10"/>
  <c r="V239" i="10"/>
  <c r="U239" i="10"/>
  <c r="H239" i="10"/>
  <c r="G239" i="10"/>
  <c r="X238" i="10"/>
  <c r="V238" i="10"/>
  <c r="U238" i="10"/>
  <c r="H238" i="10"/>
  <c r="G238" i="10"/>
  <c r="X237" i="10"/>
  <c r="V237" i="10"/>
  <c r="U237" i="10"/>
  <c r="H237" i="10"/>
  <c r="G237" i="10"/>
  <c r="X236" i="10"/>
  <c r="V236" i="10"/>
  <c r="U236" i="10"/>
  <c r="H236" i="10"/>
  <c r="G236" i="10"/>
  <c r="X235" i="10"/>
  <c r="V235" i="10"/>
  <c r="U235" i="10"/>
  <c r="H235" i="10"/>
  <c r="G235" i="10"/>
  <c r="X234" i="10"/>
  <c r="V234" i="10"/>
  <c r="U234" i="10"/>
  <c r="H234" i="10"/>
  <c r="G234" i="10"/>
  <c r="X233" i="10"/>
  <c r="V233" i="10"/>
  <c r="U233" i="10"/>
  <c r="H233" i="10"/>
  <c r="G233" i="10"/>
  <c r="X232" i="10"/>
  <c r="V232" i="10"/>
  <c r="U232" i="10"/>
  <c r="H232" i="10"/>
  <c r="G232" i="10"/>
  <c r="X231" i="10"/>
  <c r="V231" i="10"/>
  <c r="U231" i="10"/>
  <c r="H231" i="10"/>
  <c r="G231" i="10"/>
  <c r="V230" i="10"/>
  <c r="U230" i="10"/>
  <c r="E230" i="10"/>
  <c r="V229" i="10"/>
  <c r="U229" i="10"/>
  <c r="E229" i="10"/>
  <c r="G229" i="10" s="1"/>
  <c r="AR228" i="10"/>
  <c r="V228" i="10"/>
  <c r="U228" i="10"/>
  <c r="E228" i="10"/>
  <c r="H228" i="10" s="1"/>
  <c r="AR227" i="10"/>
  <c r="V227" i="10"/>
  <c r="U227" i="10"/>
  <c r="E227" i="10"/>
  <c r="H227" i="10" s="1"/>
  <c r="V226" i="10"/>
  <c r="U226" i="10"/>
  <c r="E226" i="10"/>
  <c r="H226" i="10" s="1"/>
  <c r="V225" i="10"/>
  <c r="U225" i="10"/>
  <c r="E225" i="10"/>
  <c r="H225" i="10" s="1"/>
  <c r="V224" i="10"/>
  <c r="U224" i="10"/>
  <c r="E224" i="10"/>
  <c r="H224" i="10" s="1"/>
  <c r="AR223" i="10"/>
  <c r="V223" i="10"/>
  <c r="U223" i="10"/>
  <c r="E223" i="10"/>
  <c r="AW222" i="10"/>
  <c r="AR222" i="10"/>
  <c r="X222" i="10"/>
  <c r="V222" i="10"/>
  <c r="U222" i="10"/>
  <c r="H222" i="10"/>
  <c r="G222" i="10"/>
  <c r="AW221" i="10"/>
  <c r="AR221" i="10"/>
  <c r="X221" i="10"/>
  <c r="V221" i="10"/>
  <c r="U221" i="10"/>
  <c r="H221" i="10"/>
  <c r="G221" i="10"/>
  <c r="AW220" i="10"/>
  <c r="AR220" i="10"/>
  <c r="X220" i="10"/>
  <c r="V220" i="10"/>
  <c r="U220" i="10"/>
  <c r="H220" i="10"/>
  <c r="G220" i="10"/>
  <c r="AW219" i="10"/>
  <c r="AR219" i="10"/>
  <c r="X219" i="10"/>
  <c r="V219" i="10"/>
  <c r="U219" i="10"/>
  <c r="H219" i="10"/>
  <c r="G219" i="10"/>
  <c r="AW218" i="10"/>
  <c r="AR218" i="10"/>
  <c r="X218" i="10"/>
  <c r="V218" i="10"/>
  <c r="U218" i="10"/>
  <c r="H218" i="10"/>
  <c r="G218" i="10"/>
  <c r="AW217" i="10"/>
  <c r="AR217" i="10"/>
  <c r="X217" i="10"/>
  <c r="V217" i="10"/>
  <c r="U217" i="10"/>
  <c r="H217" i="10"/>
  <c r="G217" i="10"/>
  <c r="AW216" i="10"/>
  <c r="AR216" i="10"/>
  <c r="X216" i="10"/>
  <c r="V216" i="10"/>
  <c r="U216" i="10"/>
  <c r="H216" i="10"/>
  <c r="G216" i="10"/>
  <c r="AW215" i="10"/>
  <c r="AR215" i="10"/>
  <c r="X215" i="10"/>
  <c r="V215" i="10"/>
  <c r="U215" i="10"/>
  <c r="H215" i="10"/>
  <c r="G215" i="10"/>
  <c r="AW214" i="10"/>
  <c r="AR214" i="10"/>
  <c r="AN214" i="10"/>
  <c r="AK214" i="10"/>
  <c r="X214" i="10"/>
  <c r="V214" i="10"/>
  <c r="U214" i="10"/>
  <c r="H214" i="10"/>
  <c r="G214" i="10"/>
  <c r="AW213" i="10"/>
  <c r="AR213" i="10"/>
  <c r="AN213" i="10"/>
  <c r="AK213" i="10"/>
  <c r="X213" i="10"/>
  <c r="V213" i="10"/>
  <c r="U213" i="10"/>
  <c r="H213" i="10"/>
  <c r="G213" i="10"/>
  <c r="AW212" i="10"/>
  <c r="AR212" i="10"/>
  <c r="AN212" i="10"/>
  <c r="AK212" i="10"/>
  <c r="X212" i="10"/>
  <c r="V212" i="10"/>
  <c r="U212" i="10"/>
  <c r="H212" i="10"/>
  <c r="G212" i="10"/>
  <c r="AW211" i="10"/>
  <c r="AR211" i="10"/>
  <c r="AN211" i="10"/>
  <c r="AK211" i="10"/>
  <c r="X211" i="10"/>
  <c r="V211" i="10"/>
  <c r="U211" i="10"/>
  <c r="H211" i="10"/>
  <c r="G211" i="10"/>
  <c r="AW210" i="10"/>
  <c r="AR210" i="10"/>
  <c r="AN210" i="10"/>
  <c r="AK210" i="10"/>
  <c r="X210" i="10"/>
  <c r="V210" i="10"/>
  <c r="U210" i="10"/>
  <c r="H210" i="10"/>
  <c r="G210" i="10"/>
  <c r="AW209" i="10"/>
  <c r="AR209" i="10"/>
  <c r="AN209" i="10"/>
  <c r="AK209" i="10"/>
  <c r="X209" i="10"/>
  <c r="V209" i="10"/>
  <c r="U209" i="10"/>
  <c r="H209" i="10"/>
  <c r="G209" i="10"/>
  <c r="AW208" i="10"/>
  <c r="AR208" i="10"/>
  <c r="AN208" i="10"/>
  <c r="AK208" i="10"/>
  <c r="X208" i="10"/>
  <c r="V208" i="10"/>
  <c r="U208" i="10"/>
  <c r="H208" i="10"/>
  <c r="G208" i="10"/>
  <c r="AW207" i="10"/>
  <c r="AR207" i="10"/>
  <c r="AN207" i="10"/>
  <c r="AK207" i="10"/>
  <c r="X207" i="10"/>
  <c r="V207" i="10"/>
  <c r="U207" i="10"/>
  <c r="H207" i="10"/>
  <c r="G207" i="10"/>
  <c r="AW206" i="10"/>
  <c r="AR206" i="10"/>
  <c r="AN206" i="10"/>
  <c r="AK206" i="10"/>
  <c r="X206" i="10"/>
  <c r="V206" i="10"/>
  <c r="U206" i="10"/>
  <c r="H206" i="10"/>
  <c r="G206" i="10"/>
  <c r="AW205" i="10"/>
  <c r="AR205" i="10"/>
  <c r="AN205" i="10"/>
  <c r="AK205" i="10"/>
  <c r="X205" i="10"/>
  <c r="V205" i="10"/>
  <c r="U205" i="10"/>
  <c r="H205" i="10"/>
  <c r="G205" i="10"/>
  <c r="AW204" i="10"/>
  <c r="AR204" i="10"/>
  <c r="AN204" i="10"/>
  <c r="AK204" i="10"/>
  <c r="X204" i="10"/>
  <c r="V204" i="10"/>
  <c r="U204" i="10"/>
  <c r="H204" i="10"/>
  <c r="G204" i="10"/>
  <c r="AW203" i="10"/>
  <c r="AR203" i="10"/>
  <c r="AN203" i="10"/>
  <c r="AK203" i="10"/>
  <c r="X203" i="10"/>
  <c r="V203" i="10"/>
  <c r="U203" i="10"/>
  <c r="H203" i="10"/>
  <c r="G203" i="10"/>
  <c r="AW202" i="10"/>
  <c r="AR202" i="10"/>
  <c r="AN202" i="10"/>
  <c r="AK202" i="10"/>
  <c r="X202" i="10"/>
  <c r="V202" i="10"/>
  <c r="U202" i="10"/>
  <c r="H202" i="10"/>
  <c r="G202" i="10"/>
  <c r="AW201" i="10"/>
  <c r="AR201" i="10"/>
  <c r="AN201" i="10"/>
  <c r="AK201" i="10"/>
  <c r="X201" i="10"/>
  <c r="V201" i="10"/>
  <c r="U201" i="10"/>
  <c r="H201" i="10"/>
  <c r="G201" i="10"/>
  <c r="AW200" i="10"/>
  <c r="AR200" i="10"/>
  <c r="AN200" i="10"/>
  <c r="AK200" i="10"/>
  <c r="X200" i="10"/>
  <c r="V200" i="10"/>
  <c r="U200" i="10"/>
  <c r="H200" i="10"/>
  <c r="G200" i="10"/>
  <c r="AW199" i="10"/>
  <c r="AR199" i="10"/>
  <c r="AN199" i="10"/>
  <c r="AK199" i="10"/>
  <c r="X199" i="10"/>
  <c r="V199" i="10"/>
  <c r="U199" i="10"/>
  <c r="H199" i="10"/>
  <c r="G199" i="10"/>
  <c r="AW198" i="10"/>
  <c r="AR198" i="10"/>
  <c r="AN198" i="10"/>
  <c r="AK198" i="10"/>
  <c r="X198" i="10"/>
  <c r="V198" i="10"/>
  <c r="U198" i="10"/>
  <c r="H198" i="10"/>
  <c r="G198" i="10"/>
  <c r="AW197" i="10"/>
  <c r="AR197" i="10"/>
  <c r="AN197" i="10"/>
  <c r="AK197" i="10"/>
  <c r="X197" i="10"/>
  <c r="V197" i="10"/>
  <c r="U197" i="10"/>
  <c r="H197" i="10"/>
  <c r="G197" i="10"/>
  <c r="AW196" i="10"/>
  <c r="AR196" i="10"/>
  <c r="AN196" i="10"/>
  <c r="AK196" i="10"/>
  <c r="X196" i="10"/>
  <c r="V196" i="10"/>
  <c r="U196" i="10"/>
  <c r="H196" i="10"/>
  <c r="G196" i="10"/>
  <c r="AW195" i="10"/>
  <c r="AR195" i="10"/>
  <c r="AN195" i="10"/>
  <c r="AK195" i="10"/>
  <c r="X195" i="10"/>
  <c r="V195" i="10"/>
  <c r="U195" i="10"/>
  <c r="H195" i="10"/>
  <c r="G195" i="10"/>
  <c r="AW194" i="10"/>
  <c r="AR194" i="10"/>
  <c r="AN194" i="10"/>
  <c r="AK194" i="10"/>
  <c r="X194" i="10"/>
  <c r="V194" i="10"/>
  <c r="U194" i="10"/>
  <c r="H194" i="10"/>
  <c r="G194" i="10"/>
  <c r="AW193" i="10"/>
  <c r="AR193" i="10"/>
  <c r="AN193" i="10"/>
  <c r="AK193" i="10"/>
  <c r="X193" i="10"/>
  <c r="V193" i="10"/>
  <c r="U193" i="10"/>
  <c r="I193" i="10" s="1"/>
  <c r="J193" i="10" s="1"/>
  <c r="K193" i="10" s="1"/>
  <c r="H193" i="10"/>
  <c r="G193" i="10"/>
  <c r="AW192" i="10"/>
  <c r="AR192" i="10"/>
  <c r="AN192" i="10"/>
  <c r="AK192" i="10"/>
  <c r="X192" i="10"/>
  <c r="V192" i="10"/>
  <c r="U192" i="10"/>
  <c r="H192" i="10"/>
  <c r="G192" i="10"/>
  <c r="AW191" i="10"/>
  <c r="AR191" i="10"/>
  <c r="AN191" i="10"/>
  <c r="AK191" i="10"/>
  <c r="X191" i="10"/>
  <c r="V191" i="10"/>
  <c r="U191" i="10"/>
  <c r="H191" i="10"/>
  <c r="G191" i="10"/>
  <c r="AW190" i="10"/>
  <c r="AR190" i="10"/>
  <c r="AN190" i="10"/>
  <c r="AK190" i="10"/>
  <c r="X190" i="10"/>
  <c r="V190" i="10"/>
  <c r="U190" i="10"/>
  <c r="H190" i="10"/>
  <c r="G190" i="10"/>
  <c r="AW189" i="10"/>
  <c r="AR189" i="10"/>
  <c r="AN189" i="10"/>
  <c r="AK189" i="10"/>
  <c r="X189" i="10"/>
  <c r="V189" i="10"/>
  <c r="U189" i="10"/>
  <c r="H189" i="10"/>
  <c r="G189" i="10"/>
  <c r="AW188" i="10"/>
  <c r="AR188" i="10"/>
  <c r="AN188" i="10"/>
  <c r="AK188" i="10"/>
  <c r="X188" i="10"/>
  <c r="V188" i="10"/>
  <c r="U188" i="10"/>
  <c r="H188" i="10"/>
  <c r="G188" i="10"/>
  <c r="AW187" i="10"/>
  <c r="AR187" i="10"/>
  <c r="AN187" i="10"/>
  <c r="AK187" i="10"/>
  <c r="X187" i="10"/>
  <c r="V187" i="10"/>
  <c r="U187" i="10"/>
  <c r="H187" i="10"/>
  <c r="G187" i="10"/>
  <c r="AW186" i="10"/>
  <c r="AR186" i="10"/>
  <c r="AN186" i="10"/>
  <c r="AK186" i="10"/>
  <c r="X186" i="10"/>
  <c r="V186" i="10"/>
  <c r="U186" i="10"/>
  <c r="H186" i="10"/>
  <c r="G186" i="10"/>
  <c r="AW185" i="10"/>
  <c r="AR185" i="10"/>
  <c r="AN185" i="10"/>
  <c r="AK185" i="10"/>
  <c r="X185" i="10"/>
  <c r="V185" i="10"/>
  <c r="U185" i="10"/>
  <c r="H185" i="10"/>
  <c r="G185" i="10"/>
  <c r="AW184" i="10"/>
  <c r="AR184" i="10"/>
  <c r="AN184" i="10"/>
  <c r="AK184" i="10"/>
  <c r="X184" i="10"/>
  <c r="V184" i="10"/>
  <c r="U184" i="10"/>
  <c r="H184" i="10"/>
  <c r="G184" i="10"/>
  <c r="AW183" i="10"/>
  <c r="AR183" i="10"/>
  <c r="AN183" i="10"/>
  <c r="AK183" i="10"/>
  <c r="X183" i="10"/>
  <c r="V183" i="10"/>
  <c r="U183" i="10"/>
  <c r="H183" i="10"/>
  <c r="G183" i="10"/>
  <c r="AW182" i="10"/>
  <c r="AR182" i="10"/>
  <c r="AN182" i="10"/>
  <c r="AK182" i="10"/>
  <c r="X182" i="10"/>
  <c r="V182" i="10"/>
  <c r="U182" i="10"/>
  <c r="H182" i="10"/>
  <c r="G182" i="10"/>
  <c r="AW181" i="10"/>
  <c r="AR181" i="10"/>
  <c r="AN181" i="10"/>
  <c r="AK181" i="10"/>
  <c r="X181" i="10"/>
  <c r="V181" i="10"/>
  <c r="U181" i="10"/>
  <c r="H181" i="10"/>
  <c r="G181" i="10"/>
  <c r="AW180" i="10"/>
  <c r="AR180" i="10"/>
  <c r="AN180" i="10"/>
  <c r="AK180" i="10"/>
  <c r="X180" i="10"/>
  <c r="V180" i="10"/>
  <c r="U180" i="10"/>
  <c r="H180" i="10"/>
  <c r="G180" i="10"/>
  <c r="AW179" i="10"/>
  <c r="AR179" i="10"/>
  <c r="AN179" i="10"/>
  <c r="AK179" i="10"/>
  <c r="X179" i="10"/>
  <c r="V179" i="10"/>
  <c r="U179" i="10"/>
  <c r="H179" i="10"/>
  <c r="G179" i="10"/>
  <c r="AW178" i="10"/>
  <c r="AR178" i="10"/>
  <c r="AN178" i="10"/>
  <c r="AK178" i="10"/>
  <c r="X178" i="10"/>
  <c r="V178" i="10"/>
  <c r="U178" i="10"/>
  <c r="H178" i="10"/>
  <c r="G178" i="10"/>
  <c r="AW177" i="10"/>
  <c r="AR177" i="10"/>
  <c r="AN177" i="10"/>
  <c r="AK177" i="10"/>
  <c r="X177" i="10"/>
  <c r="V177" i="10"/>
  <c r="U177" i="10"/>
  <c r="H177" i="10"/>
  <c r="G177" i="10"/>
  <c r="AW176" i="10"/>
  <c r="AR176" i="10"/>
  <c r="AN176" i="10"/>
  <c r="AK176" i="10"/>
  <c r="X176" i="10"/>
  <c r="V176" i="10"/>
  <c r="U176" i="10"/>
  <c r="H176" i="10"/>
  <c r="G176" i="10"/>
  <c r="AW175" i="10"/>
  <c r="AR175" i="10"/>
  <c r="AN175" i="10"/>
  <c r="AK175" i="10"/>
  <c r="X175" i="10"/>
  <c r="V175" i="10"/>
  <c r="U175" i="10"/>
  <c r="H175" i="10"/>
  <c r="G175" i="10"/>
  <c r="AX174" i="10"/>
  <c r="AR174" i="10"/>
  <c r="AN174" i="10"/>
  <c r="V174" i="10"/>
  <c r="U174" i="10"/>
  <c r="H174" i="10"/>
  <c r="G174" i="10"/>
  <c r="AX173" i="10"/>
  <c r="AR173" i="10"/>
  <c r="AN173" i="10"/>
  <c r="V173" i="10"/>
  <c r="U173" i="10"/>
  <c r="H173" i="10"/>
  <c r="G173" i="10"/>
  <c r="AX172" i="10"/>
  <c r="AR172" i="10"/>
  <c r="AN172" i="10"/>
  <c r="V172" i="10"/>
  <c r="U172" i="10"/>
  <c r="H172" i="10"/>
  <c r="G172" i="10"/>
  <c r="AX171" i="10"/>
  <c r="AR171" i="10"/>
  <c r="AN171" i="10"/>
  <c r="V171" i="10"/>
  <c r="U171" i="10"/>
  <c r="H171" i="10"/>
  <c r="G171" i="10"/>
  <c r="AX170" i="10"/>
  <c r="AR170" i="10"/>
  <c r="AN170" i="10"/>
  <c r="V170" i="10"/>
  <c r="U170" i="10"/>
  <c r="H170" i="10"/>
  <c r="G170" i="10"/>
  <c r="AX169" i="10"/>
  <c r="AR169" i="10"/>
  <c r="AN169" i="10"/>
  <c r="V169" i="10"/>
  <c r="U169" i="10"/>
  <c r="H169" i="10"/>
  <c r="G169" i="10"/>
  <c r="AX168" i="10"/>
  <c r="AR168" i="10"/>
  <c r="AN168" i="10"/>
  <c r="V168" i="10"/>
  <c r="U168" i="10"/>
  <c r="H168" i="10"/>
  <c r="G168" i="10"/>
  <c r="AX167" i="10"/>
  <c r="AR167" i="10"/>
  <c r="AN167" i="10"/>
  <c r="V167" i="10"/>
  <c r="U167" i="10"/>
  <c r="H167" i="10"/>
  <c r="G167" i="10"/>
  <c r="AX166" i="10"/>
  <c r="AR166" i="10"/>
  <c r="AN166" i="10"/>
  <c r="V166" i="10"/>
  <c r="U166" i="10"/>
  <c r="H166" i="10"/>
  <c r="G166" i="10"/>
  <c r="AX165" i="10"/>
  <c r="AR165" i="10"/>
  <c r="AN165" i="10"/>
  <c r="V165" i="10"/>
  <c r="U165" i="10"/>
  <c r="H165" i="10"/>
  <c r="G165" i="10"/>
  <c r="AX164" i="10"/>
  <c r="AR164" i="10"/>
  <c r="AN164" i="10"/>
  <c r="V164" i="10"/>
  <c r="U164" i="10"/>
  <c r="H164" i="10"/>
  <c r="G164" i="10"/>
  <c r="AX163" i="10"/>
  <c r="AR163" i="10"/>
  <c r="AN163" i="10"/>
  <c r="V163" i="10"/>
  <c r="U163" i="10"/>
  <c r="H163" i="10"/>
  <c r="G163" i="10"/>
  <c r="AX162" i="10"/>
  <c r="AR162" i="10"/>
  <c r="AN162" i="10"/>
  <c r="V162" i="10"/>
  <c r="U162" i="10"/>
  <c r="H162" i="10"/>
  <c r="G162" i="10"/>
  <c r="AX161" i="10"/>
  <c r="AR161" i="10"/>
  <c r="AN161" i="10"/>
  <c r="V161" i="10"/>
  <c r="U161" i="10"/>
  <c r="H161" i="10"/>
  <c r="G161" i="10"/>
  <c r="AX160" i="10"/>
  <c r="AR160" i="10"/>
  <c r="AN160" i="10"/>
  <c r="V160" i="10"/>
  <c r="U160" i="10"/>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H154" i="10"/>
  <c r="G154" i="10"/>
  <c r="X153" i="10"/>
  <c r="V153" i="10"/>
  <c r="U153" i="10"/>
  <c r="H153" i="10"/>
  <c r="G153" i="10"/>
  <c r="X152" i="10"/>
  <c r="V152" i="10"/>
  <c r="U152" i="10"/>
  <c r="H152" i="10"/>
  <c r="G152" i="10"/>
  <c r="X151" i="10"/>
  <c r="V151" i="10"/>
  <c r="U151" i="10"/>
  <c r="H151" i="10"/>
  <c r="G151" i="10"/>
  <c r="X150" i="10"/>
  <c r="V150" i="10"/>
  <c r="U150" i="10"/>
  <c r="H150" i="10"/>
  <c r="G150" i="10"/>
  <c r="X149" i="10"/>
  <c r="V149" i="10"/>
  <c r="U149" i="10"/>
  <c r="H149" i="10"/>
  <c r="G149" i="10"/>
  <c r="X148" i="10"/>
  <c r="V148" i="10"/>
  <c r="U148" i="10"/>
  <c r="H148" i="10"/>
  <c r="G148" i="10"/>
  <c r="X147" i="10"/>
  <c r="V147" i="10"/>
  <c r="U147" i="10"/>
  <c r="H147" i="10"/>
  <c r="G147" i="10"/>
  <c r="X146" i="10"/>
  <c r="V146" i="10"/>
  <c r="U146" i="10"/>
  <c r="H146" i="10"/>
  <c r="G146" i="10"/>
  <c r="X145" i="10"/>
  <c r="V145" i="10"/>
  <c r="U145" i="10"/>
  <c r="H145" i="10"/>
  <c r="G145" i="10"/>
  <c r="X144" i="10"/>
  <c r="V144" i="10"/>
  <c r="U144" i="10"/>
  <c r="H144" i="10"/>
  <c r="G144" i="10"/>
  <c r="X143" i="10"/>
  <c r="V143" i="10"/>
  <c r="U143" i="10"/>
  <c r="H143" i="10"/>
  <c r="G143" i="10"/>
  <c r="V142" i="10"/>
  <c r="U142" i="10"/>
  <c r="E142" i="10"/>
  <c r="H142" i="10" s="1"/>
  <c r="V141" i="10"/>
  <c r="U141" i="10"/>
  <c r="E141" i="10"/>
  <c r="H141" i="10" s="1"/>
  <c r="V140" i="10"/>
  <c r="U140" i="10"/>
  <c r="E140" i="10"/>
  <c r="G140" i="10" s="1"/>
  <c r="V139" i="10"/>
  <c r="U139" i="10"/>
  <c r="E139" i="10"/>
  <c r="H139" i="10" s="1"/>
  <c r="V138" i="10"/>
  <c r="U138" i="10"/>
  <c r="E138" i="10"/>
  <c r="H138" i="10" s="1"/>
  <c r="V137" i="10"/>
  <c r="U137" i="10"/>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E114" i="10"/>
  <c r="H114" i="10" s="1"/>
  <c r="AM113" i="10"/>
  <c r="AL113" i="10"/>
  <c r="X113" i="10"/>
  <c r="V113" i="10"/>
  <c r="U113" i="10"/>
  <c r="E113" i="10"/>
  <c r="H113" i="10" s="1"/>
  <c r="AM112" i="10"/>
  <c r="AL112" i="10"/>
  <c r="X112" i="10"/>
  <c r="V112" i="10"/>
  <c r="U112" i="10"/>
  <c r="E112" i="10"/>
  <c r="AM111" i="10"/>
  <c r="AL111" i="10"/>
  <c r="X111" i="10"/>
  <c r="V111" i="10"/>
  <c r="U111" i="10"/>
  <c r="E111" i="10"/>
  <c r="G111" i="10" s="1"/>
  <c r="AM110" i="10"/>
  <c r="AL110" i="10"/>
  <c r="X110" i="10"/>
  <c r="V110" i="10"/>
  <c r="U110" i="10"/>
  <c r="E110" i="10"/>
  <c r="G110" i="10" s="1"/>
  <c r="AM109" i="10"/>
  <c r="AL109" i="10"/>
  <c r="X109" i="10"/>
  <c r="V109" i="10"/>
  <c r="U109" i="10"/>
  <c r="E109" i="10"/>
  <c r="H109" i="10" s="1"/>
  <c r="AM108" i="10"/>
  <c r="AL108" i="10"/>
  <c r="X108" i="10"/>
  <c r="V108" i="10"/>
  <c r="U108" i="10"/>
  <c r="E108" i="10"/>
  <c r="AM107" i="10"/>
  <c r="AL107" i="10"/>
  <c r="X107" i="10"/>
  <c r="V107" i="10"/>
  <c r="U107" i="10"/>
  <c r="E107" i="10"/>
  <c r="H107" i="10" s="1"/>
  <c r="AM106" i="10"/>
  <c r="AL106" i="10"/>
  <c r="X106" i="10"/>
  <c r="V106" i="10"/>
  <c r="U106" i="10"/>
  <c r="E106" i="10"/>
  <c r="H106" i="10" s="1"/>
  <c r="AM105" i="10"/>
  <c r="AL105" i="10"/>
  <c r="X105" i="10"/>
  <c r="V105" i="10"/>
  <c r="U105" i="10"/>
  <c r="E105" i="10"/>
  <c r="H105" i="10" s="1"/>
  <c r="AM104" i="10"/>
  <c r="AL104" i="10"/>
  <c r="X104" i="10"/>
  <c r="V104" i="10"/>
  <c r="U104" i="10"/>
  <c r="E104" i="10"/>
  <c r="AM103" i="10"/>
  <c r="AL103" i="10"/>
  <c r="X103" i="10"/>
  <c r="V103" i="10"/>
  <c r="U103" i="10"/>
  <c r="E103" i="10"/>
  <c r="G103" i="10" s="1"/>
  <c r="AM102" i="10"/>
  <c r="AL102" i="10"/>
  <c r="X102" i="10"/>
  <c r="V102" i="10"/>
  <c r="U102" i="10"/>
  <c r="E102" i="10"/>
  <c r="G102" i="10" s="1"/>
  <c r="AM101" i="10"/>
  <c r="AL101" i="10"/>
  <c r="X101" i="10"/>
  <c r="V101" i="10"/>
  <c r="U101" i="10"/>
  <c r="E101" i="10"/>
  <c r="H101" i="10" s="1"/>
  <c r="AM100" i="10"/>
  <c r="AL100" i="10"/>
  <c r="X100" i="10"/>
  <c r="V100" i="10"/>
  <c r="U100" i="10"/>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H83" i="10"/>
  <c r="G83" i="10"/>
  <c r="AQ82" i="10"/>
  <c r="V82" i="10"/>
  <c r="U82" i="10"/>
  <c r="H82" i="10"/>
  <c r="G82" i="10"/>
  <c r="AQ81" i="10"/>
  <c r="V81" i="10"/>
  <c r="U81" i="10"/>
  <c r="H81" i="10"/>
  <c r="G81" i="10"/>
  <c r="AS80" i="10"/>
  <c r="AO80" i="10"/>
  <c r="V80" i="10"/>
  <c r="U80" i="10"/>
  <c r="E80" i="10"/>
  <c r="H80" i="10" s="1"/>
  <c r="AS79" i="10"/>
  <c r="AO79" i="10"/>
  <c r="V79" i="10"/>
  <c r="U79" i="10"/>
  <c r="E79" i="10"/>
  <c r="H79" i="10" s="1"/>
  <c r="AS78" i="10"/>
  <c r="AO78" i="10"/>
  <c r="V78" i="10"/>
  <c r="U78" i="10"/>
  <c r="E78" i="10"/>
  <c r="AS77" i="10"/>
  <c r="AO77" i="10"/>
  <c r="V77" i="10"/>
  <c r="U77" i="10"/>
  <c r="E77" i="10"/>
  <c r="H77" i="10" s="1"/>
  <c r="BM76" i="10"/>
  <c r="AR76" i="10"/>
  <c r="V76" i="10"/>
  <c r="T76" i="10"/>
  <c r="U76" i="10" s="1"/>
  <c r="H76" i="10"/>
  <c r="G76" i="10"/>
  <c r="F76" i="10"/>
  <c r="BM75" i="10"/>
  <c r="AR75" i="10"/>
  <c r="V75" i="10"/>
  <c r="T75" i="10"/>
  <c r="U75" i="10" s="1"/>
  <c r="H75" i="10"/>
  <c r="G75" i="10"/>
  <c r="F75" i="10"/>
  <c r="BM74" i="10"/>
  <c r="AR74" i="10"/>
  <c r="V74" i="10"/>
  <c r="T74" i="10"/>
  <c r="U74" i="10" s="1"/>
  <c r="H74" i="10"/>
  <c r="G74" i="10"/>
  <c r="F74" i="10"/>
  <c r="BM73" i="10"/>
  <c r="AR73" i="10"/>
  <c r="V73" i="10"/>
  <c r="T73" i="10"/>
  <c r="U73" i="10" s="1"/>
  <c r="H73" i="10"/>
  <c r="G73" i="10"/>
  <c r="F73" i="10"/>
  <c r="BM72" i="10"/>
  <c r="AR72" i="10"/>
  <c r="V72" i="10"/>
  <c r="T72" i="10"/>
  <c r="U72" i="10" s="1"/>
  <c r="H72" i="10"/>
  <c r="G72" i="10"/>
  <c r="F72" i="10"/>
  <c r="BM71" i="10"/>
  <c r="AR71" i="10"/>
  <c r="V71" i="10"/>
  <c r="T71" i="10"/>
  <c r="U71" i="10" s="1"/>
  <c r="H71" i="10"/>
  <c r="G71" i="10"/>
  <c r="F71" i="10"/>
  <c r="BM70" i="10"/>
  <c r="AR70" i="10"/>
  <c r="V70" i="10"/>
  <c r="T70" i="10"/>
  <c r="U70" i="10" s="1"/>
  <c r="H70" i="10"/>
  <c r="G70" i="10"/>
  <c r="F70" i="10"/>
  <c r="BM69" i="10"/>
  <c r="AR69" i="10"/>
  <c r="V69" i="10"/>
  <c r="T69" i="10"/>
  <c r="U69" i="10" s="1"/>
  <c r="H69" i="10"/>
  <c r="G69" i="10"/>
  <c r="F69" i="10"/>
  <c r="BM68" i="10"/>
  <c r="V68" i="10"/>
  <c r="U68" i="10"/>
  <c r="H68" i="10"/>
  <c r="G68" i="10"/>
  <c r="F68" i="10"/>
  <c r="BM67" i="10"/>
  <c r="V67" i="10"/>
  <c r="U67" i="10"/>
  <c r="H67" i="10"/>
  <c r="G67" i="10"/>
  <c r="F67" i="10"/>
  <c r="BM66" i="10"/>
  <c r="V66" i="10"/>
  <c r="U66" i="10"/>
  <c r="H66" i="10"/>
  <c r="G66" i="10"/>
  <c r="F66" i="10"/>
  <c r="BM65" i="10"/>
  <c r="V65" i="10"/>
  <c r="U65" i="10"/>
  <c r="H65" i="10"/>
  <c r="G65" i="10"/>
  <c r="F65" i="10"/>
  <c r="BM64" i="10"/>
  <c r="V64" i="10"/>
  <c r="U64" i="10"/>
  <c r="H64" i="10"/>
  <c r="G64" i="10"/>
  <c r="F64" i="10"/>
  <c r="BM63" i="10"/>
  <c r="AS63" i="10"/>
  <c r="AQ63" i="10"/>
  <c r="V63" i="10"/>
  <c r="U63" i="10"/>
  <c r="E63" i="10"/>
  <c r="G63" i="10" s="1"/>
  <c r="BM62" i="10"/>
  <c r="AS62" i="10"/>
  <c r="AQ62" i="10"/>
  <c r="V62" i="10"/>
  <c r="U62" i="10"/>
  <c r="E62" i="10"/>
  <c r="H62" i="10" s="1"/>
  <c r="BM61" i="10"/>
  <c r="AS61" i="10"/>
  <c r="AQ61" i="10"/>
  <c r="V61" i="10"/>
  <c r="U61" i="10"/>
  <c r="E61" i="10"/>
  <c r="BM60" i="10"/>
  <c r="AS60" i="10"/>
  <c r="AQ60" i="10"/>
  <c r="V60" i="10"/>
  <c r="U60" i="10"/>
  <c r="E60" i="10"/>
  <c r="G60" i="10" s="1"/>
  <c r="BM59" i="10"/>
  <c r="AS59" i="10"/>
  <c r="AQ59" i="10"/>
  <c r="V59" i="10"/>
  <c r="U59" i="10"/>
  <c r="E59" i="10"/>
  <c r="G59" i="10" s="1"/>
  <c r="BM58" i="10"/>
  <c r="AS58" i="10"/>
  <c r="AQ58" i="10"/>
  <c r="V58" i="10"/>
  <c r="U58" i="10"/>
  <c r="E58" i="10"/>
  <c r="H58" i="10" s="1"/>
  <c r="BM57" i="10"/>
  <c r="AS57" i="10"/>
  <c r="AQ57" i="10"/>
  <c r="V57" i="10"/>
  <c r="U57" i="10"/>
  <c r="E57" i="10"/>
  <c r="G57" i="10" s="1"/>
  <c r="BM56" i="10"/>
  <c r="AS56" i="10"/>
  <c r="AQ56" i="10"/>
  <c r="V56" i="10"/>
  <c r="U56" i="10"/>
  <c r="E56" i="10"/>
  <c r="H56" i="10" s="1"/>
  <c r="BM55" i="10"/>
  <c r="AS55" i="10"/>
  <c r="AQ55" i="10"/>
  <c r="V55" i="10"/>
  <c r="U55" i="10"/>
  <c r="E55" i="10"/>
  <c r="G55" i="10" s="1"/>
  <c r="BM54" i="10"/>
  <c r="AS54" i="10"/>
  <c r="AQ54" i="10"/>
  <c r="V54" i="10"/>
  <c r="U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U29" i="10"/>
  <c r="H29" i="10"/>
  <c r="G29" i="10"/>
  <c r="AQ28" i="10"/>
  <c r="V28" i="10"/>
  <c r="U28" i="10"/>
  <c r="H28" i="10"/>
  <c r="G28" i="10"/>
  <c r="AQ27" i="10"/>
  <c r="V27" i="10"/>
  <c r="U27" i="10"/>
  <c r="H27" i="10"/>
  <c r="G27" i="10"/>
  <c r="AQ26" i="10"/>
  <c r="V26" i="10"/>
  <c r="U26" i="10"/>
  <c r="H26" i="10"/>
  <c r="G26" i="10"/>
  <c r="AQ25" i="10"/>
  <c r="V25" i="10"/>
  <c r="U25" i="10"/>
  <c r="H25" i="10"/>
  <c r="G25" i="10"/>
  <c r="AQ24" i="10"/>
  <c r="V24" i="10"/>
  <c r="U24" i="10"/>
  <c r="H24" i="10"/>
  <c r="G24" i="10"/>
  <c r="AQ23" i="10"/>
  <c r="V23" i="10"/>
  <c r="U23" i="10"/>
  <c r="H23" i="10"/>
  <c r="G23" i="10"/>
  <c r="AQ22" i="10"/>
  <c r="V22" i="10"/>
  <c r="U22" i="10"/>
  <c r="H22" i="10"/>
  <c r="G22" i="10"/>
  <c r="AQ21" i="10"/>
  <c r="V21" i="10"/>
  <c r="U21" i="10"/>
  <c r="H21" i="10"/>
  <c r="G21" i="10"/>
  <c r="AQ20" i="10"/>
  <c r="V20" i="10"/>
  <c r="U20" i="10"/>
  <c r="H20" i="10"/>
  <c r="G20" i="10"/>
  <c r="AQ19" i="10"/>
  <c r="V19" i="10"/>
  <c r="U19" i="10"/>
  <c r="H19" i="10"/>
  <c r="G19" i="10"/>
  <c r="AQ18" i="10"/>
  <c r="V18" i="10"/>
  <c r="U18" i="10"/>
  <c r="H18" i="10"/>
  <c r="G18" i="10"/>
  <c r="AQ17" i="10"/>
  <c r="V17" i="10"/>
  <c r="H17" i="10"/>
  <c r="G17" i="10"/>
  <c r="AQ16" i="10"/>
  <c r="S16" i="10" s="1"/>
  <c r="V16" i="10"/>
  <c r="H16" i="10"/>
  <c r="G16" i="10"/>
  <c r="AQ15" i="10"/>
  <c r="S15" i="10" s="1"/>
  <c r="V15" i="10"/>
  <c r="H15" i="10"/>
  <c r="G15" i="10"/>
  <c r="AQ14" i="10"/>
  <c r="S14" i="10" s="1"/>
  <c r="V14" i="10"/>
  <c r="H14" i="10"/>
  <c r="G14" i="10"/>
  <c r="AQ13" i="10"/>
  <c r="V13" i="10"/>
  <c r="H13" i="10"/>
  <c r="G13" i="10"/>
  <c r="AQ12" i="10"/>
  <c r="V12" i="10"/>
  <c r="H12" i="10"/>
  <c r="G12" i="10"/>
  <c r="AQ11" i="10"/>
  <c r="V11" i="10"/>
  <c r="H11" i="10"/>
  <c r="G11" i="10"/>
  <c r="AQ10" i="10"/>
  <c r="S10" i="10" s="1"/>
  <c r="V10" i="10"/>
  <c r="H10" i="10"/>
  <c r="G10" i="10"/>
  <c r="AQ9" i="10"/>
  <c r="V9" i="10"/>
  <c r="H9" i="10"/>
  <c r="G9" i="10"/>
  <c r="AQ8" i="10"/>
  <c r="S8" i="10" s="1"/>
  <c r="V8" i="10"/>
  <c r="H8" i="10"/>
  <c r="G8" i="10"/>
  <c r="AQ7" i="10"/>
  <c r="S7" i="10" s="1"/>
  <c r="V7" i="10"/>
  <c r="H7" i="10"/>
  <c r="G7" i="10"/>
  <c r="AQ6" i="10"/>
  <c r="S6" i="10" s="1"/>
  <c r="V6" i="10"/>
  <c r="H6" i="10"/>
  <c r="G6" i="10"/>
  <c r="X5" i="10"/>
  <c r="V5" i="10"/>
  <c r="U5" i="10"/>
  <c r="F5" i="10"/>
  <c r="E5" i="10" s="1"/>
  <c r="H5" i="10" s="1"/>
  <c r="X4" i="10"/>
  <c r="V4" i="10"/>
  <c r="U4" i="10"/>
  <c r="F4" i="10"/>
  <c r="E4" i="10" s="1"/>
  <c r="X3" i="10"/>
  <c r="V3" i="10"/>
  <c r="U3" i="10"/>
  <c r="F3" i="10"/>
  <c r="X2" i="10"/>
  <c r="V2" i="10"/>
  <c r="U2" i="10"/>
  <c r="F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AK1743" i="10" l="1"/>
  <c r="H1099" i="10"/>
  <c r="I1088" i="10"/>
  <c r="J1088" i="10" s="1"/>
  <c r="K1088" i="10" s="1"/>
  <c r="I1266" i="10"/>
  <c r="J1266" i="10" s="1"/>
  <c r="K1266" i="10" s="1"/>
  <c r="H791" i="10"/>
  <c r="U7" i="10"/>
  <c r="U15" i="10"/>
  <c r="I15" i="10" s="1"/>
  <c r="J15" i="10" s="1"/>
  <c r="K15" i="10" s="1"/>
  <c r="S9" i="10"/>
  <c r="U9" i="10" s="1"/>
  <c r="I9" i="10" s="1"/>
  <c r="J9" i="10" s="1"/>
  <c r="K9" i="10" s="1"/>
  <c r="S17" i="10"/>
  <c r="U17" i="10" s="1"/>
  <c r="I17" i="10" s="1"/>
  <c r="J17" i="10" s="1"/>
  <c r="K17" i="10" s="1"/>
  <c r="U6" i="10"/>
  <c r="U10" i="10"/>
  <c r="I10" i="10" s="1"/>
  <c r="J10" i="10" s="1"/>
  <c r="K10" i="10" s="1"/>
  <c r="U16" i="10"/>
  <c r="I1341" i="10"/>
  <c r="J1341" i="10" s="1"/>
  <c r="K1341" i="10" s="1"/>
  <c r="I1370" i="10"/>
  <c r="J1370" i="10" s="1"/>
  <c r="K1370" i="10" s="1"/>
  <c r="S11" i="10"/>
  <c r="U11" i="10" s="1"/>
  <c r="I11" i="10" s="1"/>
  <c r="J11" i="10" s="1"/>
  <c r="K11" i="10" s="1"/>
  <c r="U8" i="10"/>
  <c r="I8" i="10" s="1"/>
  <c r="J8" i="10" s="1"/>
  <c r="K8" i="10" s="1"/>
  <c r="U14" i="10"/>
  <c r="S12" i="10"/>
  <c r="U12" i="10" s="1"/>
  <c r="I12" i="10" s="1"/>
  <c r="J12" i="10" s="1"/>
  <c r="K12" i="10" s="1"/>
  <c r="AL1148" i="10"/>
  <c r="S13" i="10"/>
  <c r="U13" i="10" s="1"/>
  <c r="I13" i="10" s="1"/>
  <c r="J13" i="10" s="1"/>
  <c r="K13" i="10" s="1"/>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F524" i="10"/>
  <c r="I524" i="10" s="1"/>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BM533" i="10" l="1"/>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K819" i="12"/>
  <c r="O819" i="12" s="1"/>
  <c r="K818" i="12"/>
  <c r="O818" i="12" s="1"/>
  <c r="K817" i="12"/>
  <c r="O817" i="12" s="1"/>
  <c r="K816" i="12"/>
  <c r="O816" i="12" s="1"/>
  <c r="K815" i="12"/>
  <c r="O815" i="12" s="1"/>
  <c r="K814" i="12"/>
  <c r="O814" i="12" s="1"/>
  <c r="K813" i="12"/>
  <c r="O813" i="12" s="1"/>
  <c r="K812" i="12"/>
  <c r="O812" i="12" s="1"/>
  <c r="K811" i="12"/>
  <c r="O811" i="12" s="1"/>
  <c r="K810" i="12"/>
  <c r="O810" i="12" s="1"/>
  <c r="K809" i="12"/>
  <c r="O809" i="12" s="1"/>
  <c r="K808" i="12"/>
  <c r="O808" i="12" s="1"/>
  <c r="K807" i="12"/>
  <c r="O807" i="12" s="1"/>
  <c r="K806" i="12"/>
  <c r="O806" i="12" s="1"/>
  <c r="K805" i="12"/>
  <c r="O805" i="12" s="1"/>
  <c r="K804" i="12"/>
  <c r="O804" i="12" s="1"/>
  <c r="K803" i="12"/>
  <c r="O803" i="12" s="1"/>
  <c r="K802" i="12"/>
  <c r="O802" i="12" s="1"/>
  <c r="K801" i="12"/>
  <c r="O801" i="12" s="1"/>
  <c r="K800" i="12"/>
  <c r="O800" i="12" s="1"/>
  <c r="K799" i="12"/>
  <c r="O799" i="12" s="1"/>
  <c r="K798" i="12"/>
  <c r="O798" i="12" s="1"/>
  <c r="K797" i="12"/>
  <c r="O797" i="12" s="1"/>
  <c r="K796" i="12"/>
  <c r="O796" i="12" s="1"/>
  <c r="K795" i="12"/>
  <c r="O795" i="12" s="1"/>
  <c r="K792" i="12"/>
  <c r="O792" i="12" s="1"/>
  <c r="K793" i="12"/>
  <c r="O793" i="12" s="1"/>
  <c r="K794" i="12"/>
  <c r="O794" i="12" s="1"/>
  <c r="K791" i="12"/>
  <c r="O791" i="12" s="1"/>
  <c r="K790" i="12"/>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N8" i="12"/>
  <c r="M8" i="12"/>
  <c r="N9" i="12"/>
  <c r="M9" i="12"/>
  <c r="M10" i="12"/>
  <c r="N11" i="12"/>
  <c r="M11" i="12"/>
  <c r="N12" i="12"/>
  <c r="Q12" i="12" s="1"/>
  <c r="M12" i="12"/>
  <c r="N13" i="12"/>
  <c r="M13" i="12"/>
  <c r="M14" i="12"/>
  <c r="N15" i="12"/>
  <c r="M15" i="12"/>
  <c r="N16" i="12"/>
  <c r="M16" i="12"/>
  <c r="N17" i="12"/>
  <c r="Q17" i="12" s="1"/>
  <c r="M17" i="12"/>
  <c r="M18" i="12"/>
  <c r="N19" i="12"/>
  <c r="M19" i="12"/>
  <c r="N20" i="12"/>
  <c r="M20" i="12"/>
  <c r="N21" i="12"/>
  <c r="M21" i="12"/>
  <c r="M22" i="12"/>
  <c r="N23" i="12"/>
  <c r="Q23" i="12" s="1"/>
  <c r="M23" i="12"/>
  <c r="N24" i="12"/>
  <c r="M24" i="12"/>
  <c r="N25" i="12"/>
  <c r="Q25" i="12" s="1"/>
  <c r="M25" i="12"/>
  <c r="M26" i="12"/>
  <c r="N27" i="12"/>
  <c r="M27" i="12"/>
  <c r="N28" i="12"/>
  <c r="M28" i="12"/>
  <c r="N29" i="12"/>
  <c r="M29" i="12"/>
  <c r="M30" i="12"/>
  <c r="N31" i="12"/>
  <c r="Q31" i="12" s="1"/>
  <c r="M31" i="12"/>
  <c r="N32" i="12"/>
  <c r="M32" i="12"/>
  <c r="N33" i="12"/>
  <c r="M33" i="12"/>
  <c r="M34" i="12"/>
  <c r="N35" i="12"/>
  <c r="M35" i="12"/>
  <c r="N36" i="12"/>
  <c r="Q36" i="12" s="1"/>
  <c r="M36" i="12"/>
  <c r="N37" i="12"/>
  <c r="M37" i="12"/>
  <c r="M38" i="12"/>
  <c r="N39" i="12"/>
  <c r="M39" i="12"/>
  <c r="N40" i="12"/>
  <c r="M40" i="12"/>
  <c r="N41" i="12"/>
  <c r="M41" i="12"/>
  <c r="M42" i="12"/>
  <c r="N43" i="12"/>
  <c r="M43" i="12"/>
  <c r="N44" i="12"/>
  <c r="Q44" i="12" s="1"/>
  <c r="M44" i="12"/>
  <c r="N45" i="12"/>
  <c r="Q45" i="12" s="1"/>
  <c r="M45" i="12"/>
  <c r="M46" i="12"/>
  <c r="N47" i="12"/>
  <c r="M47" i="12"/>
  <c r="N48" i="12"/>
  <c r="M48" i="12"/>
  <c r="N49" i="12"/>
  <c r="Q49" i="12" s="1"/>
  <c r="M49" i="12"/>
  <c r="M50" i="12"/>
  <c r="N51" i="12"/>
  <c r="Q51" i="12" s="1"/>
  <c r="M51" i="12"/>
  <c r="N52" i="12"/>
  <c r="M52" i="12"/>
  <c r="N53" i="12"/>
  <c r="M53" i="12"/>
  <c r="M54" i="12"/>
  <c r="N55" i="12"/>
  <c r="M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O20" i="12"/>
  <c r="R20" i="12" s="1"/>
  <c r="O19" i="12"/>
  <c r="R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O52" i="12"/>
  <c r="R52" i="12" s="1"/>
  <c r="K123" i="12"/>
  <c r="P123" i="12" s="1"/>
  <c r="O123" i="12"/>
  <c r="L135" i="12"/>
  <c r="Q135" i="12" s="1"/>
  <c r="P135" i="12"/>
  <c r="Q432" i="12"/>
  <c r="Q438" i="12"/>
  <c r="K77" i="12"/>
  <c r="O77" i="12" s="1"/>
  <c r="N77" i="12"/>
  <c r="O9" i="12"/>
  <c r="R9" i="12" s="1"/>
  <c r="Q9" i="12"/>
  <c r="O28" i="12"/>
  <c r="R28" i="12" s="1"/>
  <c r="Q28" i="12"/>
  <c r="L155" i="12"/>
  <c r="Q155" i="12" s="1"/>
  <c r="P155" i="12"/>
  <c r="Q435" i="12"/>
  <c r="R391" i="12"/>
  <c r="G388" i="12"/>
  <c r="Q380" i="12"/>
  <c r="Q374" i="12"/>
  <c r="N194" i="12"/>
  <c r="P143" i="12"/>
  <c r="R143" i="12" s="1"/>
  <c r="P139" i="12"/>
  <c r="R139" i="12" s="1"/>
  <c r="K113" i="12"/>
  <c r="P113" i="12" s="1"/>
  <c r="Q113" i="12" s="1"/>
  <c r="O36" i="12"/>
  <c r="R36" i="12" s="1"/>
  <c r="S36" i="12" s="1"/>
  <c r="K309" i="12"/>
  <c r="O31" i="12"/>
  <c r="R31" i="12" s="1"/>
  <c r="O12" i="12"/>
  <c r="R12" i="12" s="1"/>
  <c r="S12" i="12" s="1"/>
  <c r="S321" i="12"/>
  <c r="R271" i="12"/>
  <c r="S323" i="12"/>
  <c r="R388" i="12"/>
  <c r="R379" i="12"/>
  <c r="S325" i="12"/>
  <c r="P236" i="12"/>
  <c r="Q236" i="12" s="1"/>
  <c r="P400" i="12"/>
  <c r="M392" i="12"/>
  <c r="M378" i="12"/>
  <c r="G374" i="12"/>
  <c r="L368" i="12"/>
  <c r="Q366" i="12"/>
  <c r="R299" i="12"/>
  <c r="N202" i="12"/>
  <c r="P399" i="12"/>
  <c r="H381" i="12"/>
  <c r="R376" i="12"/>
  <c r="G363" i="12"/>
  <c r="N88" i="12"/>
  <c r="O33" i="12"/>
  <c r="R33" i="12" s="1"/>
  <c r="O13" i="12"/>
  <c r="R13" i="12" s="1"/>
  <c r="L159" i="12"/>
  <c r="Q159" i="12" s="1"/>
  <c r="P159" i="12"/>
  <c r="K119" i="12"/>
  <c r="P119" i="12" s="1"/>
  <c r="O119" i="12"/>
  <c r="O47" i="12"/>
  <c r="R47" i="12" s="1"/>
  <c r="Q47" i="12"/>
  <c r="O126" i="12"/>
  <c r="K126" i="12"/>
  <c r="P126" i="12" s="1"/>
  <c r="S319" i="12"/>
  <c r="N196" i="12"/>
  <c r="K111" i="12"/>
  <c r="P111" i="12" s="1"/>
  <c r="O111" i="12"/>
  <c r="O32" i="12"/>
  <c r="R32" i="12" s="1"/>
  <c r="Q32" i="12"/>
  <c r="L156" i="12"/>
  <c r="Q156" i="12" s="1"/>
  <c r="P156" i="12"/>
  <c r="O41" i="12"/>
  <c r="R41" i="12" s="1"/>
  <c r="Q41" i="12"/>
  <c r="O15" i="12"/>
  <c r="R15" i="12" s="1"/>
  <c r="Q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O51" i="12"/>
  <c r="R51" i="12" s="1"/>
  <c r="S51" i="12" s="1"/>
  <c r="O45" i="12"/>
  <c r="R45" i="12" s="1"/>
  <c r="S45" i="12" s="1"/>
  <c r="O39" i="12"/>
  <c r="R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O49" i="12"/>
  <c r="R49" i="12" s="1"/>
  <c r="S49" i="12" s="1"/>
  <c r="P406" i="12"/>
  <c r="R392" i="12"/>
  <c r="M391" i="12"/>
  <c r="M388" i="12"/>
  <c r="M381" i="12"/>
  <c r="G380" i="12"/>
  <c r="H362" i="12"/>
  <c r="P248" i="12"/>
  <c r="Q248" i="12" s="1"/>
  <c r="N220" i="12"/>
  <c r="L133" i="12"/>
  <c r="Q133" i="12" s="1"/>
  <c r="R133" i="12" s="1"/>
  <c r="O17" i="12"/>
  <c r="R17" i="12" s="1"/>
  <c r="S17" i="12" s="1"/>
  <c r="P410" i="12"/>
  <c r="S317" i="12"/>
  <c r="R277" i="12"/>
  <c r="N222" i="12"/>
  <c r="P408" i="12"/>
  <c r="Q386" i="12"/>
  <c r="L377" i="12"/>
  <c r="K122" i="12"/>
  <c r="P122" i="12" s="1"/>
  <c r="Q122" i="12" s="1"/>
  <c r="N80" i="12"/>
  <c r="O25" i="12"/>
  <c r="R25" i="12" s="1"/>
  <c r="S25" i="12" s="1"/>
  <c r="O23" i="12"/>
  <c r="R23" i="12" s="1"/>
  <c r="S23" i="12" s="1"/>
  <c r="Q19" i="12"/>
  <c r="Q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Q37" i="12"/>
  <c r="O37" i="12"/>
  <c r="R37" i="12" s="1"/>
  <c r="O35" i="12"/>
  <c r="R35" i="12" s="1"/>
  <c r="Q35" i="12"/>
  <c r="O29" i="12"/>
  <c r="R29" i="12" s="1"/>
  <c r="Q29" i="12"/>
  <c r="L150" i="12"/>
  <c r="Q150" i="12" s="1"/>
  <c r="R150" i="12" s="1"/>
  <c r="P148" i="12"/>
  <c r="R148" i="12" s="1"/>
  <c r="P132" i="12"/>
  <c r="R132" i="12" s="1"/>
  <c r="O116" i="12"/>
  <c r="Q116" i="12" s="1"/>
  <c r="N75" i="12"/>
  <c r="K75" i="12"/>
  <c r="O75" i="12" s="1"/>
  <c r="O53" i="12"/>
  <c r="R53" i="12" s="1"/>
  <c r="Q53" i="12"/>
  <c r="O48" i="12"/>
  <c r="R48" i="12" s="1"/>
  <c r="Q48" i="12"/>
  <c r="O40" i="12"/>
  <c r="R40" i="12" s="1"/>
  <c r="Q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O44" i="12"/>
  <c r="R44" i="12" s="1"/>
  <c r="S44" i="12" s="1"/>
  <c r="S31" i="12"/>
  <c r="L158" i="12"/>
  <c r="Q158" i="12" s="1"/>
  <c r="R158" i="12" s="1"/>
  <c r="P147" i="12"/>
  <c r="R147" i="12" s="1"/>
  <c r="O120" i="12"/>
  <c r="Q120" i="12" s="1"/>
  <c r="O112" i="12"/>
  <c r="Q112" i="12" s="1"/>
  <c r="K81" i="12"/>
  <c r="O81" i="12" s="1"/>
  <c r="N81" i="12"/>
  <c r="O55" i="12"/>
  <c r="R55" i="12" s="1"/>
  <c r="Q55" i="12"/>
  <c r="Q24" i="12"/>
  <c r="O24" i="12"/>
  <c r="R24" i="12" s="1"/>
  <c r="Q11" i="12"/>
  <c r="O11" i="12"/>
  <c r="R11" i="12" s="1"/>
  <c r="K114" i="12"/>
  <c r="P114" i="12" s="1"/>
  <c r="O114" i="12"/>
  <c r="K86" i="12"/>
  <c r="O86" i="12" s="1"/>
  <c r="N86" i="12"/>
  <c r="K78" i="12"/>
  <c r="O78" i="12" s="1"/>
  <c r="N78" i="12"/>
  <c r="Q43" i="12"/>
  <c r="O43" i="12"/>
  <c r="R43" i="12" s="1"/>
  <c r="O27" i="12"/>
  <c r="R27" i="12" s="1"/>
  <c r="Q27" i="12"/>
  <c r="O21" i="12"/>
  <c r="R21" i="12" s="1"/>
  <c r="Q21" i="12"/>
  <c r="O16" i="12"/>
  <c r="R16" i="12" s="1"/>
  <c r="Q16" i="12"/>
  <c r="O8" i="12"/>
  <c r="R8" i="12" s="1"/>
  <c r="Q8" i="12"/>
  <c r="Q52" i="12"/>
  <c r="Q39" i="12"/>
  <c r="Q33" i="12"/>
  <c r="Q20" i="12"/>
  <c r="P88" i="12" l="1"/>
  <c r="P80" i="12"/>
  <c r="S28" i="12"/>
  <c r="R135" i="12"/>
  <c r="S52" i="12"/>
  <c r="L393" i="12"/>
  <c r="S19" i="12"/>
  <c r="R159" i="12"/>
  <c r="S20" i="12"/>
  <c r="S9" i="12"/>
  <c r="Q123" i="12"/>
  <c r="R134" i="12"/>
  <c r="P83" i="12"/>
  <c r="Q244" i="12"/>
  <c r="H370" i="12"/>
  <c r="Q393" i="12"/>
  <c r="P77" i="12"/>
  <c r="S15" i="12"/>
  <c r="R155" i="12"/>
  <c r="G370" i="12"/>
  <c r="R393" i="12"/>
  <c r="S13" i="12"/>
  <c r="S55" i="12"/>
  <c r="Q111" i="12"/>
  <c r="Q119" i="12"/>
  <c r="R156" i="12"/>
  <c r="R146" i="12"/>
  <c r="Q232" i="12"/>
  <c r="G393" i="12"/>
  <c r="S33" i="12"/>
  <c r="M370" i="12"/>
  <c r="S41" i="12"/>
  <c r="R382" i="12"/>
  <c r="L382" i="12"/>
  <c r="Q126" i="12"/>
  <c r="S16" i="12"/>
  <c r="P78" i="12"/>
  <c r="S32" i="12"/>
  <c r="S47" i="12"/>
  <c r="G382" i="12"/>
  <c r="Q242" i="12"/>
  <c r="H393" i="12"/>
  <c r="Q239" i="12"/>
  <c r="H382" i="12"/>
  <c r="S21" i="12"/>
  <c r="P86" i="12"/>
  <c r="P81" i="12"/>
  <c r="S48" i="12"/>
  <c r="M382" i="12"/>
  <c r="R160" i="12"/>
  <c r="S39" i="12"/>
  <c r="S27" i="12"/>
  <c r="Q114" i="12"/>
  <c r="R144" i="12"/>
  <c r="R152" i="12"/>
  <c r="L370" i="12"/>
  <c r="M393" i="12"/>
  <c r="Q370" i="12"/>
  <c r="S8" i="12"/>
  <c r="S29" i="12"/>
  <c r="Q382" i="12"/>
  <c r="R370" i="12"/>
  <c r="S40" i="12"/>
  <c r="S35" i="12"/>
  <c r="Q249" i="12"/>
  <c r="S37" i="12"/>
  <c r="R140" i="12"/>
  <c r="Q247" i="12"/>
  <c r="R162" i="12"/>
  <c r="S53" i="12"/>
  <c r="Q237" i="12"/>
  <c r="Q234" i="12"/>
  <c r="S11" i="12"/>
  <c r="S43" i="12"/>
  <c r="S24" i="12"/>
  <c r="Q118" i="12"/>
  <c r="P75" i="12"/>
  <c r="P89" i="12"/>
  <c r="F353" i="12" l="1"/>
  <c r="G353" i="12"/>
  <c r="I353" i="12"/>
  <c r="H353" i="12"/>
  <c r="J353" i="12"/>
  <c r="K353" i="12"/>
  <c r="E353" i="12"/>
  <c r="L353" i="12"/>
  <c r="D353" i="12"/>
  <c r="H260" i="12" l="1"/>
  <c r="H184" i="12" l="1"/>
  <c r="H179" i="12"/>
  <c r="H174" i="12"/>
  <c r="H169" i="12"/>
  <c r="H100" i="12"/>
  <c r="H96" i="12"/>
  <c r="N10" i="12"/>
  <c r="N14" i="12"/>
  <c r="N18" i="12"/>
  <c r="N22" i="12"/>
  <c r="N26" i="12"/>
  <c r="N30" i="12"/>
  <c r="N34" i="12"/>
  <c r="N38" i="12"/>
  <c r="N42" i="12"/>
  <c r="N46" i="12"/>
  <c r="N50" i="12"/>
  <c r="N54" i="12"/>
  <c r="O54" i="12" l="1"/>
  <c r="R54" i="12" s="1"/>
  <c r="Q54" i="12"/>
  <c r="O22" i="12"/>
  <c r="R22" i="12" s="1"/>
  <c r="Q22" i="12"/>
  <c r="Q50" i="12"/>
  <c r="O50" i="12"/>
  <c r="R50" i="12" s="1"/>
  <c r="Q18" i="12"/>
  <c r="O18" i="12"/>
  <c r="R18" i="12" s="1"/>
  <c r="O46" i="12"/>
  <c r="R46" i="12" s="1"/>
  <c r="Q46" i="12"/>
  <c r="O14" i="12"/>
  <c r="R14" i="12" s="1"/>
  <c r="Q14" i="12"/>
  <c r="O42" i="12"/>
  <c r="R42" i="12" s="1"/>
  <c r="Q42" i="12"/>
  <c r="O10" i="12"/>
  <c r="R10" i="12" s="1"/>
  <c r="Q10" i="12"/>
  <c r="O38" i="12"/>
  <c r="R38" i="12" s="1"/>
  <c r="Q38" i="12"/>
  <c r="O34" i="12"/>
  <c r="R34" i="12" s="1"/>
  <c r="Q34" i="12"/>
  <c r="Q30" i="12"/>
  <c r="O30" i="12"/>
  <c r="R30" i="12" s="1"/>
  <c r="O26" i="12"/>
  <c r="R26" i="12" s="1"/>
  <c r="Q26" i="12"/>
  <c r="S34" i="12" l="1"/>
  <c r="S14" i="12"/>
  <c r="S22" i="12"/>
  <c r="S18" i="12"/>
  <c r="S42" i="12"/>
  <c r="S46" i="12"/>
  <c r="S54" i="12"/>
  <c r="S26" i="12"/>
  <c r="S10" i="12"/>
  <c r="S30" i="12"/>
  <c r="S50" i="12"/>
  <c r="S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CS1" authorId="0" shapeId="0" xr:uid="{46BD367A-EA41-4FCB-90F8-1DB3A67CE5DE}">
      <text>
        <r>
          <rPr>
            <sz val="11"/>
            <color theme="1"/>
            <rFont val="Calibri"/>
            <family val="2"/>
            <scheme val="minor"/>
          </rPr>
          <t>Petr Čala:
placeholder columns, for which data will be added during code preprocessing</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M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N1" authorId="0" shapeId="0" xr:uid="{CE5E1175-1E95-42AF-A7CE-386FC57B174A}">
      <text>
        <r>
          <rPr>
            <sz val="11"/>
            <color theme="1"/>
            <rFont val="Calibri"/>
            <family val="2"/>
            <scheme val="minor"/>
          </rPr>
          <t>Petr Čala:
If TRUE, include in the logarithmic form for BMA</t>
        </r>
      </text>
    </comment>
    <comment ref="O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O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 ref="A98" authorId="0" shapeId="0" xr:uid="{22A28D03-A6B1-4585-9147-1DC6554D34C5}">
      <text>
        <r>
          <rPr>
            <sz val="11"/>
            <color theme="1"/>
            <rFont val="Calibri"/>
            <family val="2"/>
            <scheme val="minor"/>
          </rPr>
          <t>Petr Čala:
placeholder columns, for which data will be added during code preprocessing</t>
        </r>
      </text>
    </comment>
    <comment ref="O98" authorId="0" shapeId="0" xr:uid="{2315BD36-13BD-412B-AC80-2D82D24BF3A9}">
      <text>
        <r>
          <rPr>
            <b/>
            <sz val="9"/>
            <color indexed="81"/>
            <rFont val="Tahoma"/>
            <family val="2"/>
            <charset val="238"/>
          </rPr>
          <t>Petr Čala:</t>
        </r>
        <r>
          <rPr>
            <sz val="9"/>
            <color indexed="81"/>
            <rFont val="Tahoma"/>
            <family val="2"/>
            <charset val="238"/>
          </rPr>
          <t xml:space="preserve">
The effect is not a part of the explanatory variables</t>
        </r>
      </text>
    </comment>
    <comment ref="O99" authorId="0" shapeId="0" xr:uid="{5543BD11-0ECD-496B-90C8-2EE9BC953984}">
      <text>
        <r>
          <rPr>
            <b/>
            <sz val="9"/>
            <color indexed="81"/>
            <rFont val="Tahoma"/>
            <family val="2"/>
            <charset val="238"/>
          </rPr>
          <t>Petr Čala:</t>
        </r>
        <r>
          <rPr>
            <sz val="9"/>
            <color indexed="81"/>
            <rFont val="Tahoma"/>
            <family val="2"/>
            <charset val="238"/>
          </rPr>
          <t xml:space="preserve">
No relationship with the standard error assumed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<sst xmlns="http://schemas.openxmlformats.org/spreadsheetml/2006/main" count="19487" uniqueCount="4395">
  <si>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</si>
  <si>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</si>
  <si>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</si>
  <si>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</si>
  <si>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</si>
  <si>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</si>
  <si>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</si>
  <si>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</si>
  <si>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</si>
  <si>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</si>
  <si>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</si>
  <si>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</si>
  <si>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</si>
  <si>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</si>
  <si>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</si>
  <si>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</si>
  <si>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</si>
  <si>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</si>
  <si>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</si>
  <si>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</si>
  <si>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</si>
  <si>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</si>
  <si>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</si>
  <si>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</si>
  <si>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</si>
  <si>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</si>
  <si>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</si>
  <si>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</si>
  <si>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</si>
  <si>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</si>
  <si>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</si>
  <si>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</si>
  <si>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</si>
  <si>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</si>
  <si>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</si>
  <si>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</si>
  <si>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</si>
  <si>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</si>
  <si>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</si>
  <si>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</si>
  <si>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</si>
  <si>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</si>
  <si>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</si>
  <si>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</si>
  <si>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</si>
  <si>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</si>
  <si>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</si>
  <si>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</si>
  <si>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</si>
  <si>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</si>
  <si>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</si>
  <si>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</si>
  <si>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</si>
  <si>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</si>
  <si>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</si>
  <si>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</si>
  <si>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</si>
  <si>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</si>
  <si>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</si>
  <si>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</si>
  <si>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</si>
  <si>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</si>
  <si>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</si>
  <si>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</si>
  <si>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</si>
  <si>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</si>
  <si>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</si>
  <si>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</si>
  <si>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</si>
  <si>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</si>
  <si>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</si>
  <si>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</si>
  <si>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</si>
  <si>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</si>
  <si>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</si>
  <si>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</si>
  <si>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</si>
  <si>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</si>
  <si>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</si>
  <si>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</si>
  <si>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</si>
  <si>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</si>
  <si>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</si>
  <si>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</si>
  <si>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</si>
  <si>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</si>
  <si>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</si>
  <si>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</si>
  <si>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</si>
  <si>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</si>
  <si>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</si>
  <si>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</si>
  <si>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</si>
  <si>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</si>
  <si>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</si>
  <si>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</si>
  <si>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</si>
  <si>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</si>
  <si>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</si>
  <si>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</si>
  <si>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</si>
  <si>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</si>
  <si>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</si>
  <si>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</si>
  <si>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</si>
  <si>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</si>
  <si>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</si>
  <si>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</si>
  <si>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</si>
  <si>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</si>
  <si>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</si>
  <si>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</si>
  <si>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</si>
  <si>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</si>
  <si>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</si>
  <si>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</si>
  <si>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</si>
  <si>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</si>
  <si>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</si>
  <si>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</si>
  <si>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</si>
  <si>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</si>
  <si>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</si>
  <si>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</si>
  <si>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</si>
  <si>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</si>
  <si>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</si>
  <si>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</si>
  <si>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</si>
  <si>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</si>
  <si>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</si>
  <si>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</si>
  <si>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</si>
  <si>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</si>
  <si>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</si>
  <si>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</si>
  <si>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</si>
  <si>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</si>
  <si>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</si>
  <si>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</si>
  <si>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</si>
  <si>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</si>
  <si>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</si>
  <si>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</si>
  <si>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</si>
  <si>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</si>
  <si>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</si>
  <si>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</si>
  <si>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</si>
  <si>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</si>
  <si>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</si>
  <si>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</si>
  <si>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</si>
  <si>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</si>
  <si>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</si>
  <si>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</si>
  <si>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</si>
  <si>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</si>
  <si>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</si>
  <si>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</si>
  <si>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</si>
  <si>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</si>
  <si>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</si>
  <si>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</si>
  <si>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</si>
  <si>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</si>
  <si>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</si>
  <si>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</si>
  <si>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</si>
  <si>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</si>
  <si>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</si>
  <si>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</si>
  <si>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</si>
  <si>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</si>
  <si>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</si>
  <si>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</si>
  <si>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</si>
  <si>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</si>
  <si>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</si>
  <si>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</si>
  <si>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</si>
  <si>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</si>
  <si>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</si>
  <si>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</si>
  <si>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</si>
  <si>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</si>
  <si>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</si>
  <si>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</si>
  <si>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</si>
  <si>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</si>
  <si>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</si>
  <si>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</si>
  <si>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</si>
  <si>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</si>
  <si>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</si>
  <si>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</si>
  <si>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</si>
  <si>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</si>
  <si>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</si>
  <si>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</si>
  <si>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</si>
  <si>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</si>
  <si>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</si>
  <si>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</si>
  <si>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</si>
  <si>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</si>
  <si>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</si>
  <si>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</si>
  <si>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</si>
  <si>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</si>
  <si>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</si>
  <si>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</si>
  <si>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</si>
  <si>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</si>
  <si>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</si>
  <si>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</si>
  <si>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</si>
  <si>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</si>
  <si>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</si>
  <si>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</si>
  <si>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</si>
  <si>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</si>
  <si>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</si>
  <si>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</si>
  <si>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</si>
  <si>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</si>
  <si>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</si>
  <si>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</si>
  <si>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</si>
  <si>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</si>
  <si>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</si>
  <si>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</si>
  <si>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</si>
  <si>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</si>
  <si>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</si>
  <si>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</si>
  <si>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</si>
  <si>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</si>
  <si>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</si>
  <si>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</si>
  <si>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</si>
  <si>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</si>
  <si>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</si>
  <si>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</si>
  <si>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</si>
  <si>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</si>
  <si>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</si>
  <si>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</si>
  <si>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</si>
  <si>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</si>
  <si>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</si>
  <si>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</si>
  <si>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</si>
  <si>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</si>
  <si>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</si>
  <si>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</si>
  <si>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</si>
  <si>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</si>
  <si>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</si>
  <si>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</si>
  <si>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</si>
  <si>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</si>
  <si>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</si>
  <si>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</si>
  <si>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</si>
  <si>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</si>
  <si>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</si>
  <si>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</si>
  <si>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</si>
  <si>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</si>
  <si>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</si>
  <si>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</si>
  <si>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</si>
  <si>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</si>
  <si>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</si>
  <si>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</si>
  <si>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</si>
  <si>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</si>
  <si>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</si>
  <si>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</si>
  <si>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</si>
  <si>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</si>
  <si>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</si>
  <si>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</si>
  <si>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</si>
  <si>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</si>
  <si>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</si>
  <si>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</si>
  <si>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</si>
  <si>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</si>
  <si>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</si>
  <si>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</si>
  <si>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</si>
  <si>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</si>
  <si>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</si>
  <si>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</si>
  <si>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</si>
  <si>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</si>
  <si>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</si>
  <si>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</si>
  <si>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</si>
  <si>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</si>
  <si>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</si>
  <si>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</si>
  <si>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</si>
  <si>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</si>
  <si>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</si>
  <si>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</si>
  <si>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</si>
  <si>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</si>
  <si>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</si>
  <si>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</si>
  <si>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</si>
  <si>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</si>
  <si>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</si>
  <si>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</si>
  <si>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</si>
  <si>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</si>
  <si>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</si>
  <si>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</si>
  <si>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</si>
  <si>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</si>
  <si>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</si>
  <si>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</si>
  <si>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</si>
  <si>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</si>
  <si>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</si>
  <si>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</si>
  <si>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</si>
  <si>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</si>
  <si>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</si>
  <si>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</si>
  <si>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</si>
  <si>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</si>
  <si>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</si>
  <si>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</si>
  <si>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</si>
  <si>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</si>
  <si>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</si>
  <si>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</si>
  <si>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</si>
  <si>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</si>
  <si>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</si>
  <si>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</si>
  <si>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</si>
  <si>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</si>
  <si>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</si>
  <si>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</si>
  <si>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</si>
  <si>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</si>
  <si>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</si>
  <si>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</si>
  <si>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</si>
  <si>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</si>
  <si>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</si>
  <si>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</si>
  <si>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</si>
  <si>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</si>
  <si>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</si>
  <si>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</si>
  <si>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</si>
  <si>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Number of Regressands</t>
  </si>
  <si>
    <t>Degrees of Freedom</t>
  </si>
  <si>
    <t>Study Size</t>
  </si>
  <si>
    <t>Median Expenditure</t>
  </si>
  <si>
    <t>Minimum Wage</t>
  </si>
  <si>
    <t>Impact Factor</t>
  </si>
  <si>
    <t>Citations</t>
  </si>
  <si>
    <t>Publication Year</t>
  </si>
  <si>
    <t>T-Statistic</t>
  </si>
  <si>
    <t>Walker &amp; Zhu (2008)</t>
  </si>
  <si>
    <t>Degree</t>
  </si>
  <si>
    <t>se_precision_w</t>
  </si>
  <si>
    <t>t_w</t>
  </si>
  <si>
    <t>significant_w</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</si>
  <si>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</si>
  <si>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</si>
  <si>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</si>
  <si>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</si>
  <si>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</si>
  <si>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</si>
  <si>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</si>
  <si>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</si>
  <si>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</si>
  <si>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</si>
  <si>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</si>
  <si>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</si>
  <si>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</si>
  <si>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</si>
  <si>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</si>
  <si>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</si>
  <si>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</si>
  <si>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</si>
  <si>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</si>
  <si>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</si>
  <si>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</si>
  <si>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</si>
  <si>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</si>
  <si>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</si>
  <si>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</si>
  <si>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</si>
  <si>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</si>
  <si>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</si>
  <si>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</si>
  <si>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</si>
  <si>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</si>
  <si>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</si>
  <si>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</si>
  <si>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</si>
  <si>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</si>
  <si>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</si>
  <si>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</si>
  <si>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</si>
  <si>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</si>
  <si>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</si>
  <si>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</si>
  <si>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</si>
  <si>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</si>
  <si>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</si>
  <si>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</si>
  <si>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</si>
  <si>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</si>
  <si>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</si>
  <si>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</si>
  <si>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</si>
  <si>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</si>
  <si>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</si>
  <si>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</si>
  <si>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</si>
  <si>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</si>
  <si>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</si>
  <si>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</si>
  <si>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</si>
  <si>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</si>
  <si>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</si>
  <si>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</si>
  <si>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</si>
  <si>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</si>
  <si>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</si>
  <si>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</si>
  <si>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</si>
  <si>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</si>
  <si>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</si>
  <si>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</si>
  <si>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</si>
  <si>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</si>
  <si>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</si>
  <si>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</si>
  <si>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</si>
  <si>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</si>
  <si>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</si>
  <si>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</si>
  <si>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</si>
  <si>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</si>
  <si>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</si>
  <si>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</si>
  <si>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</si>
  <si>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</si>
  <si>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</si>
  <si>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</si>
  <si>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</si>
  <si>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</si>
  <si>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</si>
  <si>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</si>
  <si>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</si>
  <si>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</si>
  <si>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</si>
  <si>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</si>
  <si>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</si>
  <si>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</si>
  <si>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</si>
  <si>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</si>
  <si>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</si>
  <si>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</si>
  <si>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</si>
  <si>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</si>
  <si>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</si>
  <si>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</si>
  <si>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</si>
  <si>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</si>
  <si>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</si>
  <si>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</si>
  <si>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</si>
  <si>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</si>
  <si>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</si>
  <si>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</si>
  <si>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</si>
  <si>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</si>
  <si>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</si>
  <si>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</si>
  <si>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</si>
  <si>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</si>
  <si>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</si>
  <si>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</si>
  <si>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</si>
  <si>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</si>
  <si>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</si>
  <si>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</si>
  <si>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</si>
  <si>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</si>
  <si>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</si>
  <si>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</si>
  <si>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</si>
  <si>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</si>
  <si>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</si>
  <si>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</si>
  <si>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</si>
  <si>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</si>
  <si>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</si>
  <si>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</si>
  <si>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</si>
  <si>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</si>
  <si>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</si>
  <si>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</si>
  <si>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</si>
  <si>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</si>
  <si>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</si>
  <si>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</si>
  <si>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</si>
  <si>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</si>
  <si>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</si>
  <si>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</si>
  <si>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</si>
  <si>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</si>
  <si>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</si>
  <si>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</si>
  <si>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</si>
  <si>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</si>
  <si>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</si>
  <si>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</si>
  <si>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</si>
  <si>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</si>
  <si>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</si>
  <si>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</si>
  <si>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</si>
  <si>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</si>
  <si>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</si>
  <si>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</si>
  <si>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</si>
  <si>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</si>
  <si>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</si>
  <si>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</si>
  <si>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</si>
  <si>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</si>
  <si>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</si>
  <si>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</si>
  <si>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</si>
  <si>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</si>
  <si>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</si>
  <si>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</si>
  <si>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</si>
  <si>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</si>
  <si>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</si>
  <si>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</si>
  <si>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</si>
  <si>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</si>
  <si>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</si>
  <si>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</si>
  <si>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</si>
  <si>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</si>
  <si>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</si>
  <si>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</si>
  <si>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</si>
  <si>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</si>
  <si>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</si>
  <si>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</si>
  <si>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</si>
  <si>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</si>
  <si>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</si>
  <si>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</si>
  <si>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</si>
  <si>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</si>
  <si>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</si>
  <si>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</si>
  <si>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</si>
  <si>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</si>
  <si>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</si>
  <si>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</si>
  <si>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</si>
  <si>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</si>
  <si>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</si>
  <si>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</si>
  <si>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</si>
  <si>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</si>
  <si>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</si>
  <si>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</si>
  <si>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</si>
  <si>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</si>
  <si>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</si>
  <si>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</si>
  <si>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</si>
  <si>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</si>
  <si>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</si>
  <si>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</si>
  <si>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</si>
  <si>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</si>
  <si>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</si>
  <si>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</si>
  <si>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</si>
  <si>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</si>
  <si>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</si>
  <si>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</si>
  <si>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</si>
  <si>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</si>
  <si>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</si>
  <si>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</si>
  <si>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</si>
  <si>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</si>
  <si>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</si>
  <si>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</si>
  <si>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</si>
  <si>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</si>
  <si>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</si>
  <si>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</si>
  <si>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</si>
  <si>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</si>
  <si>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</si>
  <si>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</si>
  <si>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</si>
  <si>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</si>
  <si>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</si>
  <si>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</si>
  <si>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</si>
  <si>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</si>
  <si>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</si>
  <si>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</si>
  <si>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</si>
  <si>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</si>
  <si>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</si>
  <si>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</si>
  <si>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</si>
  <si>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</si>
  <si>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</si>
  <si>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</si>
  <si>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</si>
  <si>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</si>
  <si>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</si>
  <si>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</si>
  <si>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</si>
  <si>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</si>
  <si>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</si>
  <si>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</si>
  <si>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</si>
  <si>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</si>
  <si>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</si>
  <si>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</si>
  <si>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</si>
  <si>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</si>
  <si>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</si>
  <si>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</si>
  <si>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</si>
  <si>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</si>
  <si>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</si>
  <si>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</si>
  <si>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</si>
  <si>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</si>
  <si>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</si>
  <si>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</si>
  <si>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</si>
  <si>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</si>
  <si>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</si>
  <si>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</si>
  <si>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</si>
  <si>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</si>
  <si>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</si>
  <si>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</si>
  <si>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</si>
  <si>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</si>
  <si>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</si>
  <si>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</si>
  <si>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</si>
  <si>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</si>
  <si>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</si>
  <si>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</si>
  <si>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</si>
  <si>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</si>
  <si>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</si>
  <si>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</si>
  <si>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</si>
  <si>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</si>
  <si>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</si>
  <si>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</si>
  <si>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</si>
  <si>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</si>
  <si>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</si>
  <si>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</si>
  <si>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</si>
  <si>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</si>
  <si>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</si>
  <si>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</si>
  <si>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</si>
  <si>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</si>
  <si>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</si>
  <si>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</si>
  <si>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</si>
  <si>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</si>
  <si>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</si>
  <si>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</si>
  <si>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</si>
  <si>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</si>
  <si>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</si>
  <si>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</si>
  <si>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</si>
  <si>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</si>
  <si>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</si>
  <si>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</si>
  <si>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</si>
  <si>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</si>
  <si>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</si>
  <si>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</si>
  <si>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</si>
  <si>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</si>
  <si>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</si>
  <si>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</si>
  <si>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</si>
  <si>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</si>
  <si>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</si>
  <si>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</si>
  <si>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</si>
  <si>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</si>
  <si>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</si>
  <si>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</si>
  <si>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</si>
  <si>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</si>
  <si>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</si>
  <si>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</si>
  <si>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</si>
  <si>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</si>
  <si>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</si>
  <si>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</si>
  <si>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</si>
  <si>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</si>
  <si>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</si>
  <si>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</si>
  <si>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</si>
  <si>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</si>
  <si>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</si>
  <si>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</si>
  <si>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</si>
  <si>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</si>
  <si>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</si>
  <si>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</si>
  <si>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</si>
  <si>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</si>
  <si>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</si>
  <si>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</si>
  <si>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</si>
  <si>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</si>
  <si>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</si>
  <si>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</si>
  <si>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</si>
  <si>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</si>
  <si>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</si>
  <si>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</si>
  <si>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</si>
  <si>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</si>
  <si>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</si>
  <si>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</si>
  <si>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</si>
  <si>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</si>
  <si>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</si>
  <si>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</si>
  <si>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</si>
  <si>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</si>
  <si>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</si>
  <si>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</si>
  <si>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</si>
  <si>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</si>
  <si>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</si>
  <si>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</si>
  <si>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</si>
  <si>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</si>
  <si>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</si>
  <si>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</si>
  <si>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</si>
  <si>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</si>
  <si>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</si>
  <si>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</si>
  <si>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</si>
  <si>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</si>
  <si>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</si>
  <si>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</si>
  <si>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</si>
  <si>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</si>
  <si>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</si>
  <si>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</si>
  <si>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</si>
  <si>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</si>
  <si>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</si>
  <si>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</si>
  <si>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</si>
  <si>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</si>
  <si>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</si>
  <si>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</si>
  <si>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</si>
  <si>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</si>
  <si>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</si>
  <si>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</si>
  <si>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</si>
  <si>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</si>
  <si>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</si>
  <si>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</si>
  <si>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</si>
  <si>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</si>
  <si>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</si>
  <si>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</si>
  <si>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</si>
  <si>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</si>
  <si>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</si>
  <si>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</si>
  <si>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</si>
  <si>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</si>
  <si>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</si>
  <si>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</si>
  <si>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</si>
  <si>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</si>
  <si>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</si>
  <si>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</si>
  <si>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</si>
  <si>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</si>
  <si>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</si>
  <si>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</si>
  <si>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</si>
  <si>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</si>
  <si>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</si>
  <si>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</si>
  <si>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</si>
  <si>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</si>
  <si>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</si>
  <si>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</si>
  <si>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</si>
  <si>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</si>
  <si>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</si>
  <si>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</si>
  <si>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</si>
  <si>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</si>
  <si>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</si>
  <si>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</si>
  <si>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</si>
  <si>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</si>
  <si>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</si>
  <si>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</si>
  <si>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</si>
  <si>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</si>
  <si>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</si>
  <si>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</si>
  <si>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</si>
  <si>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</si>
  <si>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</si>
  <si>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</si>
  <si>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</si>
  <si>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</si>
  <si>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</si>
  <si>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</si>
  <si>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</si>
  <si>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</si>
  <si>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</si>
  <si>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</si>
  <si>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</si>
  <si>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</si>
  <si>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</si>
  <si>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</si>
  <si>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</si>
  <si>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</si>
  <si>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</si>
  <si>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</si>
  <si>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</si>
  <si>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</si>
  <si>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</si>
  <si>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</si>
  <si>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</si>
  <si>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</si>
  <si>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</si>
  <si>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</si>
  <si>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</si>
  <si>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</si>
  <si>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</si>
  <si>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</si>
  <si>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</si>
  <si>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</si>
  <si>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</si>
  <si>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</si>
  <si>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</si>
  <si>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</si>
  <si>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</si>
  <si>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</si>
  <si>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</si>
  <si>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</si>
  <si>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</si>
  <si>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</si>
  <si>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</si>
  <si>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</si>
  <si>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</si>
  <si>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</si>
  <si>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</si>
  <si>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</si>
  <si>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</si>
  <si>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</si>
  <si>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</si>
  <si>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</si>
  <si>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</si>
  <si>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</si>
  <si>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</si>
  <si>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</si>
  <si>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</si>
  <si>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</si>
  <si>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</si>
  <si>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</si>
  <si>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</si>
  <si>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</si>
  <si>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</si>
  <si>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</si>
  <si>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</si>
  <si>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</si>
  <si>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</si>
  <si>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</si>
  <si>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</si>
  <si>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</si>
  <si>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</si>
  <si>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</si>
  <si>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</si>
  <si>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</si>
  <si>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</si>
  <si>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</si>
  <si>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</si>
  <si>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</si>
  <si>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</si>
  <si>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</si>
  <si>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</si>
  <si>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</si>
  <si>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</si>
  <si>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</si>
  <si>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</si>
  <si>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</si>
  <si>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</si>
  <si>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</si>
  <si>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</si>
  <si>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</si>
  <si>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</si>
  <si>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</si>
  <si>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</si>
  <si>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</si>
  <si>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</si>
  <si>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</si>
  <si>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</si>
  <si>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</si>
  <si>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</si>
  <si>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</si>
  <si>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</si>
  <si>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</si>
  <si>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</si>
  <si>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</si>
  <si>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</si>
  <si>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</si>
  <si>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</si>
  <si>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</si>
  <si>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</si>
  <si>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</si>
  <si>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</si>
  <si>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</si>
  <si>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</si>
  <si>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</si>
  <si>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</si>
  <si>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</si>
  <si>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</si>
  <si>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</si>
  <si>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</si>
  <si>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</si>
  <si>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</si>
  <si>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</si>
  <si>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</si>
  <si>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</si>
  <si>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</si>
  <si>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</si>
  <si>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</si>
  <si>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</si>
  <si>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</si>
  <si>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</si>
  <si>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</si>
  <si>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</si>
  <si>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</si>
  <si>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</si>
  <si>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</si>
  <si>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</si>
  <si>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</si>
  <si>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</si>
  <si>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</si>
  <si>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</si>
  <si>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</si>
  <si>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</si>
  <si>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</si>
  <si>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</si>
  <si>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</si>
  <si>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</si>
  <si>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</si>
  <si>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</si>
  <si>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</si>
  <si>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</si>
  <si>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</si>
  <si>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</si>
  <si>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</si>
  <si>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</si>
  <si>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</si>
  <si>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</si>
  <si>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</si>
  <si>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</si>
  <si>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</si>
  <si>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</si>
  <si>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</si>
  <si>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</si>
  <si>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</si>
  <si>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</si>
  <si>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</si>
  <si>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</si>
  <si>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</si>
  <si>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</si>
  <si>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</si>
  <si>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</si>
  <si>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</si>
  <si>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</si>
  <si>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</si>
  <si>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</si>
  <si>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</si>
  <si>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</si>
  <si>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</si>
  <si>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</si>
  <si>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</si>
  <si>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</si>
  <si>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</si>
  <si>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</si>
  <si>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</si>
  <si>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</si>
  <si>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</si>
  <si>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</si>
  <si>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</si>
  <si>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</si>
  <si>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</si>
  <si>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</si>
  <si>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</si>
  <si>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</si>
  <si>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</si>
  <si>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</si>
  <si>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</si>
  <si>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</si>
  <si>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</si>
  <si>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</si>
  <si>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</si>
  <si>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</si>
  <si>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</si>
  <si>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</si>
  <si>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</si>
  <si>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</si>
  <si>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</si>
  <si>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</si>
  <si>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</si>
  <si>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</si>
  <si>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</si>
  <si>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</si>
  <si>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</si>
  <si>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</si>
  <si>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</si>
  <si>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</si>
  <si>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</si>
  <si>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</si>
  <si>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</si>
  <si>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</si>
  <si>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</si>
  <si>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</si>
  <si>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</si>
  <si>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</si>
  <si>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</si>
  <si>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</si>
  <si>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</si>
  <si>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</si>
  <si>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</si>
  <si>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</si>
  <si>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</si>
  <si>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</si>
  <si>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</si>
  <si>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</si>
  <si>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</si>
  <si>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</si>
  <si>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</si>
  <si>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</si>
  <si>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</si>
  <si>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</si>
  <si>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</si>
  <si>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</si>
  <si>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</si>
  <si>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</si>
  <si>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</si>
  <si>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</si>
  <si>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</si>
  <si>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</si>
  <si>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</si>
  <si>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</si>
  <si>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</si>
  <si>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</si>
  <si>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</si>
  <si>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</si>
  <si>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</si>
  <si>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</si>
  <si>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</si>
  <si>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</si>
  <si>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</si>
  <si>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</si>
  <si>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</si>
  <si>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</si>
  <si>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</si>
  <si>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</si>
  <si>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</si>
  <si>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</si>
  <si>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</si>
  <si>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</si>
  <si>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</si>
  <si>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</si>
  <si>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</si>
  <si>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</si>
  <si>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</si>
  <si>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</si>
  <si>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</si>
  <si>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</si>
  <si>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</si>
  <si>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</si>
  <si>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</si>
  <si>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</si>
  <si>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</si>
  <si>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</si>
  <si>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</si>
  <si>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</si>
  <si>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</si>
  <si>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</si>
  <si>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</si>
  <si>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</si>
  <si>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</si>
  <si>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</si>
  <si>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</si>
  <si>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</si>
  <si>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</si>
  <si>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</si>
  <si>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</si>
  <si>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</si>
  <si>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</si>
  <si>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</si>
  <si>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</si>
  <si>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</si>
  <si>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</si>
  <si>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</si>
  <si>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</si>
  <si>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</si>
  <si>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</si>
  <si>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</si>
  <si>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</si>
  <si>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</si>
  <si>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</si>
  <si>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</si>
  <si>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</si>
  <si>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</si>
  <si>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</si>
  <si>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</si>
  <si>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</si>
  <si>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</si>
  <si>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</si>
  <si>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</si>
  <si>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</si>
  <si>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</si>
  <si>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</si>
  <si>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</si>
  <si>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</si>
  <si>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</si>
  <si>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</si>
  <si>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</si>
  <si>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</si>
  <si>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</si>
  <si>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</si>
  <si>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</si>
  <si>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</si>
  <si>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</si>
  <si>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</si>
  <si>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</si>
  <si>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</si>
  <si>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</si>
  <si>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</si>
  <si>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</si>
  <si>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</si>
  <si>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</si>
  <si>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</si>
  <si>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</si>
  <si>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</si>
  <si>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</si>
  <si>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</si>
  <si>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</si>
  <si>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</si>
  <si>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</si>
  <si>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</si>
  <si>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</si>
  <si>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</si>
  <si>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</si>
  <si>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</si>
  <si>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</si>
  <si>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</si>
  <si>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</si>
  <si>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</si>
  <si>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</si>
  <si>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</si>
  <si>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</si>
  <si>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</si>
  <si>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</si>
  <si>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</si>
  <si>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</si>
  <si>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</si>
  <si>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</si>
  <si>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</si>
  <si>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</si>
  <si>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</si>
  <si>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</si>
  <si>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</si>
  <si>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</si>
  <si>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</si>
  <si>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</si>
  <si>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</si>
  <si>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</si>
  <si>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</si>
  <si>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</si>
  <si>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</si>
  <si>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</si>
  <si>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</si>
  <si>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</si>
  <si>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</si>
  <si>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</si>
  <si>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</si>
  <si>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</si>
  <si>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</si>
  <si>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</si>
  <si>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</si>
  <si>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</si>
  <si>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</si>
  <si>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</si>
  <si>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</si>
  <si>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</si>
  <si>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</si>
  <si>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</si>
  <si>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</si>
  <si>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</si>
  <si>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</si>
  <si>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</si>
  <si>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</si>
  <si>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</si>
  <si>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</si>
  <si>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</si>
  <si>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</si>
  <si>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</si>
  <si>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</si>
  <si>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</si>
  <si>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</si>
  <si>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</si>
  <si>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</si>
  <si>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</si>
  <si>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</si>
  <si>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</si>
  <si>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</si>
  <si>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</si>
  <si>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</si>
  <si>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</si>
  <si>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</si>
  <si>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</si>
  <si>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</si>
  <si>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</si>
  <si>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</si>
  <si>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</si>
  <si>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</si>
  <si>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</si>
  <si>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</si>
  <si>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</si>
  <si>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</si>
  <si>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</si>
  <si>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</si>
  <si>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</si>
  <si>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</si>
  <si>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</si>
  <si>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</si>
  <si>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</si>
  <si>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</si>
  <si>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</si>
  <si>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</si>
  <si>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</si>
  <si>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</si>
  <si>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</si>
  <si>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</si>
  <si>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</si>
  <si>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</si>
  <si>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</si>
  <si>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</si>
  <si>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</si>
  <si>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</si>
  <si>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</si>
  <si>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</si>
  <si>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</si>
  <si>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</si>
  <si>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</si>
  <si>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</si>
  <si>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</si>
  <si>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</si>
  <si>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</si>
  <si>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</si>
  <si>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</si>
  <si>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</si>
  <si>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</si>
  <si>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</si>
  <si>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</si>
  <si>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</si>
  <si>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</si>
  <si>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</si>
  <si>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</si>
  <si>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</si>
  <si>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</si>
  <si>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</si>
  <si>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</si>
  <si>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</si>
  <si>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</si>
  <si>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</si>
  <si>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</si>
  <si>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</si>
  <si>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</si>
  <si>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</si>
  <si>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</si>
  <si>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</si>
  <si>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</si>
  <si>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</si>
  <si>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</si>
  <si>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</si>
  <si>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</si>
  <si>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</si>
  <si>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</si>
  <si>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</si>
  <si>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</si>
  <si>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</si>
  <si>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</si>
  <si>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</si>
  <si>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</si>
  <si>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</si>
  <si>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</si>
  <si>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</si>
  <si>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</si>
  <si>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</si>
  <si>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</si>
  <si>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</si>
  <si>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</si>
  <si>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</si>
  <si>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</si>
  <si>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</si>
  <si>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</si>
  <si>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</si>
  <si>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</si>
  <si>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</si>
  <si>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</si>
  <si>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</si>
  <si>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</si>
  <si>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</si>
  <si>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</si>
  <si>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</si>
  <si>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</si>
  <si>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</si>
  <si>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</si>
  <si>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</si>
  <si>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</si>
  <si>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</si>
  <si>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</si>
  <si>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</si>
  <si>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</si>
  <si>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</si>
  <si>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</si>
  <si>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</si>
  <si>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</si>
  <si>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</si>
  <si>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</si>
  <si>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</si>
  <si>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</si>
  <si>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</si>
  <si>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</si>
  <si>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</si>
  <si>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</si>
  <si>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</si>
  <si>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</si>
  <si>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</si>
  <si>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</si>
  <si>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</si>
  <si>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</si>
  <si>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</si>
  <si>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</si>
  <si>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</si>
  <si>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</si>
  <si>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</si>
  <si>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</si>
  <si>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</si>
  <si>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</si>
  <si>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</si>
  <si>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</si>
  <si>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</si>
  <si>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</si>
  <si>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</si>
  <si>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</si>
  <si>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</si>
  <si>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</si>
  <si>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</si>
  <si>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</si>
  <si>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</si>
  <si>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</si>
  <si>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</si>
  <si>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</si>
  <si>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</si>
  <si>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</si>
  <si>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</si>
  <si>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</si>
  <si>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</si>
  <si>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</si>
  <si>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</si>
  <si>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</si>
  <si>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</si>
  <si>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</si>
  <si>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</si>
  <si>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</si>
  <si>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</si>
  <si>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</si>
  <si>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</si>
  <si>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</si>
  <si>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</si>
  <si>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</si>
  <si>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</si>
  <si>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</si>
  <si>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</si>
  <si>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</si>
  <si>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</si>
  <si>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</si>
  <si>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</si>
  <si>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</si>
  <si>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</si>
  <si>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</si>
  <si>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</si>
  <si>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</si>
  <si>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</si>
  <si>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</si>
  <si>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</si>
  <si>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</si>
  <si>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</si>
  <si>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</si>
  <si>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</si>
  <si>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</si>
  <si>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</si>
  <si>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</si>
  <si>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</si>
  <si>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</si>
  <si>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</si>
  <si>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</si>
  <si>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</si>
  <si>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</si>
  <si>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</si>
  <si>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</si>
  <si>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</si>
  <si>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</si>
  <si>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</si>
  <si>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</si>
  <si>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</si>
  <si>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</si>
  <si>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</si>
  <si>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</si>
  <si>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</si>
  <si>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</si>
  <si>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</si>
  <si>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</si>
  <si>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</si>
  <si>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</si>
  <si>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</si>
  <si>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</si>
  <si>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</si>
  <si>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</si>
  <si>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</si>
  <si>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</si>
  <si>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</si>
  <si>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</si>
  <si>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</si>
  <si>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</si>
  <si>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</si>
  <si>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</si>
  <si>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</si>
  <si>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</si>
  <si>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</si>
  <si>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</si>
  <si>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</si>
  <si>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</si>
  <si>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</si>
  <si>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</si>
  <si>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</si>
  <si>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</si>
  <si>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</si>
  <si>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</si>
  <si>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</si>
  <si>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</si>
  <si>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</si>
  <si>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</si>
  <si>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</si>
  <si>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</si>
  <si>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</si>
  <si>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</si>
  <si>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</si>
  <si>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</si>
  <si>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</si>
  <si>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</si>
  <si>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</si>
  <si>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</si>
  <si>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</si>
  <si>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</si>
  <si>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</si>
  <si>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</si>
  <si>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</si>
  <si>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</si>
  <si>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</si>
  <si>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</si>
  <si>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</si>
  <si>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</si>
  <si>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</si>
  <si>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</si>
  <si>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</si>
  <si>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</si>
  <si>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</si>
  <si>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</si>
  <si>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</si>
  <si>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</si>
  <si>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</si>
  <si>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</si>
  <si>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</si>
  <si>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</si>
  <si>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</si>
  <si>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</si>
  <si>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</si>
  <si>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</si>
  <si>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</si>
  <si>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</si>
  <si>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</si>
  <si>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</si>
  <si>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</si>
  <si>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</si>
  <si>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</si>
  <si>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</si>
  <si>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</si>
  <si>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</si>
  <si>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</si>
  <si>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</si>
  <si>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</si>
  <si>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</si>
  <si>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</si>
  <si>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</si>
  <si>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</si>
  <si>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</si>
  <si>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</si>
  <si>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</si>
  <si>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</si>
  <si>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</si>
  <si>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</si>
  <si>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</si>
  <si>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</si>
  <si>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</si>
  <si>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</si>
  <si>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</si>
  <si>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</si>
  <si>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</si>
  <si>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</si>
  <si>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</si>
  <si>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</si>
  <si>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</si>
  <si>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</si>
  <si>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</si>
  <si>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</si>
  <si>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</si>
  <si>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</si>
  <si>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</si>
  <si>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</si>
  <si>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</si>
  <si>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</si>
  <si>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</si>
  <si>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</si>
  <si>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</si>
  <si>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</si>
  <si>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</si>
  <si>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</si>
  <si>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</si>
  <si>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</si>
  <si>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</si>
  <si>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</si>
  <si>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</si>
  <si>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</si>
  <si>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</si>
  <si>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</si>
  <si>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</si>
  <si>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</si>
  <si>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</si>
  <si>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</si>
  <si>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</si>
  <si>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</si>
  <si>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</si>
  <si>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</si>
  <si>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</si>
  <si>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</si>
  <si>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</si>
  <si>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</si>
  <si>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</si>
  <si>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</si>
  <si>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</si>
  <si>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</si>
  <si>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</si>
  <si>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</si>
  <si>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</si>
  <si>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</si>
  <si>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</si>
  <si>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</si>
  <si>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</si>
  <si>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</si>
  <si>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</si>
  <si>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</si>
  <si>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</si>
  <si>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</si>
  <si>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</si>
  <si>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</si>
  <si>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</si>
  <si>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</si>
  <si>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</si>
  <si>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</si>
  <si>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</si>
  <si>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</si>
  <si>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</si>
  <si>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</si>
  <si>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</si>
  <si>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</si>
  <si>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</si>
  <si>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</si>
  <si>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</si>
  <si>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</si>
  <si>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</si>
  <si>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</si>
  <si>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</si>
  <si>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</si>
  <si>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</si>
  <si>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</si>
  <si>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</si>
  <si>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</si>
  <si>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</si>
  <si>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</si>
  <si>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</si>
  <si>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</si>
  <si>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</si>
  <si>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</si>
  <si>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</si>
  <si>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</si>
  <si>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</si>
  <si>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</si>
  <si>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</si>
  <si>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</si>
  <si>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</si>
  <si>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</si>
  <si>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</si>
  <si>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</si>
  <si>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</si>
  <si>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</si>
  <si>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</si>
  <si>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</si>
  <si>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</si>
  <si>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</si>
  <si>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</si>
  <si>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</si>
  <si>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</si>
  <si>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</si>
  <si>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</si>
  <si>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</si>
  <si>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</si>
  <si>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</si>
  <si>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</si>
  <si>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</si>
  <si>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</si>
  <si>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</si>
  <si>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</si>
  <si>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</si>
  <si>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</si>
  <si>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</si>
  <si>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</si>
  <si>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</si>
  <si>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</si>
  <si>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</si>
  <si>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</si>
  <si>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</si>
  <si>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</si>
  <si>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</si>
  <si>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</si>
  <si>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</si>
  <si>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</si>
  <si>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</si>
  <si>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</si>
  <si>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</si>
  <si>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</si>
  <si>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</si>
  <si>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</si>
  <si>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</si>
  <si>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</si>
  <si>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</si>
  <si>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</si>
  <si>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</si>
  <si>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</si>
  <si>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</si>
  <si>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</si>
  <si>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</si>
  <si>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</si>
  <si>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</si>
  <si>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</si>
  <si>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</si>
  <si>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</si>
  <si>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</si>
  <si>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</si>
  <si>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</si>
  <si>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</si>
  <si>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</si>
  <si>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</si>
  <si>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</si>
  <si>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</si>
  <si>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</si>
  <si>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</si>
  <si>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</si>
  <si>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</si>
  <si>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</si>
  <si>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</si>
  <si>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</si>
  <si>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</si>
  <si>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</si>
  <si>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</si>
  <si>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</si>
  <si>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</si>
  <si>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</si>
  <si>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</si>
  <si>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</si>
  <si>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</si>
  <si>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</si>
  <si>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</si>
  <si>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</si>
  <si>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</si>
  <si>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</si>
  <si>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</si>
  <si>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</si>
  <si>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</si>
  <si>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</si>
  <si>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</si>
  <si>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</si>
  <si>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</si>
  <si>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</si>
  <si>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</si>
  <si>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</si>
  <si>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</si>
  <si>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</si>
  <si>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</si>
  <si>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</si>
  <si>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</si>
  <si>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</si>
  <si>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</si>
  <si>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</si>
  <si>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</si>
  <si>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</si>
  <si>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</si>
  <si>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</si>
  <si>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</si>
  <si>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</si>
  <si>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</si>
  <si>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</si>
  <si>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</si>
  <si>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</si>
  <si>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</si>
  <si>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</si>
  <si>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</si>
  <si>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</si>
  <si>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</si>
  <si>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</si>
  <si>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</si>
  <si>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</si>
  <si>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</si>
  <si>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</si>
  <si>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</si>
  <si>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</si>
  <si>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</si>
  <si>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</si>
  <si>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</si>
  <si>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</si>
  <si>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</si>
  <si>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</si>
  <si>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</si>
  <si>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</si>
  <si>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</si>
  <si>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</si>
  <si>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</si>
  <si>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</si>
  <si>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</si>
  <si>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</si>
  <si>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</si>
  <si>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</si>
  <si>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</si>
  <si>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</si>
  <si>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</si>
  <si>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</si>
  <si>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</si>
  <si>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</si>
  <si>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</si>
  <si>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</si>
  <si>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</si>
  <si>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</si>
  <si>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</si>
  <si>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</si>
  <si>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</si>
  <si>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</si>
  <si>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</si>
  <si>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</si>
  <si>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</si>
  <si>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</si>
  <si>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</si>
  <si>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</si>
  <si>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</si>
  <si>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</si>
  <si>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</si>
  <si>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</si>
  <si>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</si>
  <si>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</si>
  <si>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</si>
  <si>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</si>
  <si>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</si>
  <si>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</si>
  <si>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</si>
  <si>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</si>
  <si>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</si>
  <si>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</si>
  <si>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</si>
  <si>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</si>
  <si>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</si>
  <si>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</si>
  <si>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</si>
  <si>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</si>
  <si>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</si>
  <si>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</si>
  <si>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</si>
  <si>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</si>
  <si>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</si>
  <si>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</si>
  <si>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</si>
  <si>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</si>
  <si>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</si>
  <si>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</si>
  <si>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</si>
  <si>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</si>
  <si>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</si>
  <si>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</si>
  <si>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</si>
  <si>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</si>
  <si>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</si>
  <si>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</si>
  <si>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</si>
  <si>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</si>
  <si>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</si>
  <si>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</si>
  <si>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</si>
  <si>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</si>
  <si>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</si>
  <si>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</si>
  <si>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</si>
  <si>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</si>
  <si>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</si>
  <si>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</si>
  <si>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</si>
  <si>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</si>
  <si>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</si>
  <si>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</si>
  <si>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</si>
  <si>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</si>
  <si>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</si>
  <si>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</si>
  <si>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</si>
  <si>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</si>
  <si>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</si>
  <si>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</si>
  <si>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</si>
  <si>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</si>
  <si>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</si>
  <si>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</si>
  <si>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</si>
  <si>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</si>
  <si>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</si>
  <si>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</si>
  <si>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</si>
  <si>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</si>
  <si>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</si>
  <si>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</si>
  <si>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</si>
  <si>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</si>
  <si>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</si>
  <si>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</si>
  <si>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</si>
  <si>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</si>
  <si>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</si>
  <si>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</si>
  <si>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</si>
  <si>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</si>
  <si>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</si>
  <si>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</si>
  <si>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</si>
  <si>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</si>
  <si>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</si>
  <si>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</si>
  <si>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</si>
  <si>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</si>
  <si>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</si>
  <si>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</si>
  <si>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</si>
  <si>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</si>
  <si>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</si>
  <si>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</si>
  <si>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</si>
  <si>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</si>
  <si>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</si>
  <si>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</si>
  <si>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</si>
  <si>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</si>
  <si>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</si>
  <si>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</si>
  <si>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</si>
  <si>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</si>
  <si>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</si>
  <si>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</si>
  <si>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</si>
  <si>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</si>
  <si>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</si>
  <si>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</si>
  <si>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</si>
  <si>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</si>
  <si>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</si>
  <si>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</si>
  <si>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</si>
  <si>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</si>
  <si>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</si>
  <si>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</si>
  <si>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</si>
  <si>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</si>
  <si>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</si>
  <si>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</si>
  <si>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</si>
  <si>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</si>
  <si>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</si>
  <si>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</si>
  <si>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</si>
  <si>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</si>
  <si>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</si>
  <si>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</si>
  <si>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</si>
  <si>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</si>
  <si>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</si>
  <si>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</si>
  <si>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</si>
  <si>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</si>
  <si>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</si>
  <si>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</si>
  <si>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</si>
  <si>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</si>
  <si>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</si>
  <si>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</si>
  <si>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</si>
  <si>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</si>
  <si>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</si>
  <si>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</si>
  <si>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</si>
  <si>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</si>
  <si>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</si>
  <si>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</si>
  <si>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</si>
  <si>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</si>
  <si>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</si>
  <si>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</si>
  <si>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</si>
  <si>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</si>
  <si>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</si>
  <si>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</si>
  <si>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</si>
  <si>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</si>
  <si>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</si>
  <si>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</si>
  <si>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</si>
  <si>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</si>
  <si>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</si>
  <si>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</si>
  <si>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</si>
  <si>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</si>
  <si>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</si>
  <si>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</si>
  <si>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</si>
  <si>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</si>
  <si>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</si>
  <si>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</si>
  <si>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</si>
  <si>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</si>
  <si>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</si>
  <si>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</si>
  <si>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</si>
  <si>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</si>
  <si>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</si>
  <si>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</si>
  <si>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</si>
  <si>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</si>
  <si>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</si>
  <si>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</si>
  <si>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</si>
  <si>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</si>
  <si>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</si>
  <si>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</si>
  <si>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</si>
  <si>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</si>
  <si>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</si>
  <si>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</si>
  <si>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</si>
  <si>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</si>
  <si>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</si>
  <si>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</si>
  <si>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</si>
  <si>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</si>
  <si>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</si>
  <si>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</si>
  <si>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</si>
  <si>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</si>
  <si>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</si>
  <si>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</si>
  <si>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</si>
  <si>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</si>
  <si>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</si>
  <si>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</si>
  <si>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</si>
  <si>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</si>
  <si>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</si>
  <si>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</si>
  <si>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</si>
  <si>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</si>
  <si>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</si>
  <si>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</si>
  <si>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</si>
  <si>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</si>
  <si>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</si>
  <si>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</si>
  <si>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</si>
  <si>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</si>
  <si>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</si>
  <si>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</si>
  <si>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</si>
  <si>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</si>
  <si>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</si>
  <si>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</si>
  <si>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</si>
  <si>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</si>
  <si>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</si>
  <si>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</si>
  <si>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</si>
  <si>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</si>
  <si>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</si>
  <si>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</si>
  <si>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</si>
  <si>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</si>
  <si>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</si>
  <si>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</si>
  <si>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</si>
  <si>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</si>
  <si>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</si>
  <si>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</si>
  <si>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</si>
  <si>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</si>
  <si>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</si>
  <si>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</si>
  <si>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</si>
  <si>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</si>
  <si>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</si>
  <si>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</si>
  <si>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</si>
  <si>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</si>
  <si>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</si>
  <si>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</si>
  <si>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</si>
  <si>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</si>
  <si>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</si>
  <si>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</si>
  <si>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</si>
  <si>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</si>
  <si>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</si>
  <si>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</si>
  <si>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</si>
  <si>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</si>
  <si>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</si>
  <si>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</si>
  <si>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</si>
  <si>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</si>
  <si>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</si>
  <si>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</si>
  <si>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</si>
  <si>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</si>
  <si>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</si>
  <si>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</si>
  <si>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</si>
  <si>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</si>
  <si>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</si>
  <si>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</si>
  <si>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</si>
  <si>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</si>
  <si>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</si>
  <si>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</si>
  <si>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</si>
  <si>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</si>
  <si>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</si>
  <si>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</si>
  <si>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</si>
  <si>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</si>
  <si>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</si>
  <si>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</si>
  <si>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</si>
  <si>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</si>
  <si>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</si>
  <si>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</si>
  <si>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</si>
  <si>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</si>
  <si>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</si>
  <si>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</si>
  <si>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</si>
  <si>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</si>
  <si>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</si>
  <si>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</si>
  <si>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</si>
  <si>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</si>
  <si>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</si>
  <si>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</si>
  <si>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</si>
  <si>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</si>
  <si>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</si>
  <si>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</si>
  <si>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</si>
  <si>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</si>
  <si>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</si>
  <si>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</si>
  <si>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</si>
  <si>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</si>
  <si>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</si>
  <si>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</si>
  <si>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</si>
  <si>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</si>
  <si>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</si>
  <si>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</si>
  <si>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</si>
  <si>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</si>
  <si>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</si>
  <si>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</si>
  <si>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</si>
  <si>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</si>
  <si>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</si>
  <si>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</si>
  <si>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</si>
  <si>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</si>
  <si>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</si>
  <si>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</si>
  <si>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</si>
  <si>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</si>
  <si>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</si>
  <si>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</si>
  <si>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</si>
  <si>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</si>
  <si>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</si>
  <si>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</si>
  <si>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</si>
  <si>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</si>
  <si>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</si>
  <si>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</si>
  <si>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</si>
  <si>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</si>
  <si>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</si>
  <si>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</si>
  <si>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</si>
  <si>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</si>
  <si>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</si>
  <si>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</si>
  <si>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</si>
  <si>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</si>
  <si>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</si>
  <si>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</si>
  <si>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</si>
  <si>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</si>
  <si>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</si>
  <si>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</si>
  <si>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</si>
  <si>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</si>
  <si>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</si>
  <si>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</si>
  <si>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</si>
  <si>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</si>
  <si>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</si>
  <si>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</si>
  <si>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</si>
  <si>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</si>
  <si>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</si>
  <si>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</si>
  <si>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</si>
  <si>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</si>
  <si>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</si>
  <si>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</si>
  <si>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</si>
  <si>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</si>
  <si>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</si>
  <si>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</si>
  <si>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</si>
  <si>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</si>
  <si>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</si>
  <si>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</si>
  <si>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</si>
  <si>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</si>
  <si>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</si>
  <si>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</si>
  <si>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</si>
  <si>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</si>
  <si>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</si>
  <si>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</si>
  <si>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</si>
  <si>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</si>
  <si>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</si>
  <si>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</si>
  <si>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</si>
  <si>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</si>
  <si>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</si>
  <si>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</si>
  <si>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</si>
  <si>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</si>
  <si>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</si>
  <si>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</si>
  <si>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</si>
  <si>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</si>
  <si>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</si>
  <si>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</si>
  <si>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</si>
  <si>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</si>
  <si>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</si>
  <si>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</si>
  <si>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</si>
  <si>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</si>
  <si>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</si>
  <si>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</si>
  <si>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</si>
  <si>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</si>
  <si>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</si>
  <si>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</si>
  <si>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</si>
  <si>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</si>
  <si>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</si>
  <si>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</si>
  <si>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</si>
  <si>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</si>
  <si>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</si>
  <si>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</si>
  <si>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</si>
  <si>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</si>
  <si>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</si>
  <si>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</si>
  <si>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</si>
  <si>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</si>
  <si>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</si>
  <si>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</si>
  <si>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</si>
  <si>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</si>
  <si>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</si>
  <si>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</si>
  <si>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</si>
  <si>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</si>
  <si>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</si>
  <si>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</si>
  <si>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</si>
  <si>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</si>
  <si>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</si>
  <si>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</si>
  <si>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</si>
  <si>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</si>
  <si>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</si>
  <si>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</si>
  <si>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</si>
  <si>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</si>
  <si>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</si>
  <si>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</si>
  <si>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</si>
  <si>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</si>
  <si>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</si>
  <si>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</si>
  <si>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</si>
  <si>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</si>
  <si>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</si>
  <si>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</si>
  <si>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</si>
  <si>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</si>
  <si>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</si>
  <si>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</si>
  <si>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</si>
  <si>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</si>
  <si>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</si>
  <si>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</si>
  <si>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</si>
  <si>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</si>
  <si>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</si>
  <si>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</si>
  <si>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</si>
  <si>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</si>
  <si>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</si>
  <si>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</si>
  <si>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</si>
  <si>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</si>
  <si>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</si>
  <si>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</si>
  <si>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</si>
  <si>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</si>
  <si>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</si>
  <si>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</si>
  <si>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</si>
  <si>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</si>
  <si>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</si>
  <si>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</si>
  <si>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</si>
  <si>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</si>
  <si>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</si>
  <si>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</si>
  <si>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</si>
  <si>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</si>
  <si>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</si>
  <si>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</si>
  <si>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</si>
  <si>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</si>
  <si>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</si>
  <si>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</si>
  <si>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</si>
  <si>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</si>
  <si>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</si>
  <si>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</si>
  <si>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</si>
  <si>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</si>
  <si>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</si>
  <si>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</si>
  <si>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</si>
  <si>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</si>
  <si>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</si>
  <si>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</si>
  <si>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</si>
  <si>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</si>
  <si>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</si>
  <si>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</si>
  <si>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</si>
  <si>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</si>
  <si>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</si>
  <si>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</si>
  <si>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</si>
  <si>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</si>
  <si>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</si>
  <si>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</si>
  <si>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</si>
  <si>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</si>
  <si>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</si>
  <si>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</si>
  <si>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</si>
  <si>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</si>
  <si>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</si>
  <si>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</si>
  <si>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</si>
  <si>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</si>
  <si>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</si>
  <si>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</si>
  <si>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</si>
  <si>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</si>
  <si>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</si>
  <si>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</si>
  <si>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</si>
  <si>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</si>
  <si>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</si>
  <si>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</si>
  <si>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</si>
  <si>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</si>
  <si>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</si>
  <si>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</si>
  <si>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</si>
  <si>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</si>
  <si>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</si>
  <si>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</si>
  <si>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</si>
  <si>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</si>
  <si>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</si>
  <si>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</si>
  <si>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</si>
  <si>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</si>
  <si>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</si>
  <si>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</si>
  <si>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</si>
  <si>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</si>
  <si>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</si>
  <si>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</si>
  <si>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</si>
  <si>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</si>
  <si>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</si>
  <si>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</si>
  <si>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</si>
  <si>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</si>
  <si>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</si>
  <si>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</si>
  <si>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</si>
  <si>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</si>
  <si>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</si>
  <si>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</si>
  <si>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</si>
  <si>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</si>
  <si>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</si>
  <si>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</si>
  <si>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</si>
  <si>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</si>
  <si>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</si>
  <si>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</si>
  <si>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</si>
  <si>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</si>
  <si>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</si>
  <si>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</si>
  <si>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</si>
  <si>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</si>
  <si>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</si>
  <si>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</si>
  <si>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</si>
  <si>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</si>
  <si>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</si>
  <si>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</si>
  <si>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</si>
  <si>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</si>
  <si>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</si>
  <si>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</si>
  <si>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</si>
  <si>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</si>
  <si>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</si>
  <si>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</si>
  <si>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</si>
  <si>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</si>
  <si>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</si>
  <si>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</si>
  <si>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</si>
  <si>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</si>
  <si>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</si>
  <si>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</si>
  <si>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</si>
  <si>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</si>
  <si>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</si>
  <si>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</si>
  <si>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</si>
  <si>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</si>
  <si>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</si>
  <si>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</si>
  <si>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</si>
  <si>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</si>
  <si>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</si>
  <si>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</si>
  <si>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</si>
  <si>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</si>
  <si>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</si>
  <si>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</si>
  <si>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</si>
  <si>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</si>
  <si>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</si>
  <si>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</si>
  <si>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</si>
  <si>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</si>
  <si>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</si>
  <si>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</si>
  <si>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</si>
  <si>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</si>
  <si>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</si>
  <si>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</si>
  <si>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</si>
  <si>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</si>
  <si>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</si>
  <si>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</si>
  <si>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</si>
  <si>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</si>
  <si>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</si>
  <si>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</si>
  <si>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</si>
  <si>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</si>
  <si>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</si>
  <si>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</si>
  <si>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</si>
  <si>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</si>
  <si>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</si>
  <si>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</si>
  <si>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</si>
  <si>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</si>
  <si>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</si>
  <si>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</si>
  <si>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</si>
  <si>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</si>
  <si>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</si>
  <si>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</si>
  <si>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</si>
  <si>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</si>
  <si>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</si>
  <si>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</si>
  <si>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</si>
  <si>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</si>
  <si>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</si>
  <si>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</si>
  <si>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</si>
  <si>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</si>
  <si>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</si>
  <si>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</si>
  <si>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</si>
  <si>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</si>
  <si>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</si>
  <si>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</si>
  <si>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</si>
  <si>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</si>
  <si>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</si>
  <si>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</si>
  <si>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</si>
  <si>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</si>
  <si>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</si>
  <si>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</si>
  <si>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</si>
  <si>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</si>
  <si>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</si>
  <si>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</si>
  <si>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</si>
  <si>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</si>
  <si>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</si>
  <si>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</si>
  <si>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</si>
  <si>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</si>
  <si>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</si>
  <si>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</si>
  <si>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</si>
  <si>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</si>
  <si>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</si>
  <si>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</si>
  <si>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</si>
  <si>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</si>
  <si>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</si>
  <si>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</si>
  <si>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</si>
  <si>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</si>
  <si>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</si>
  <si>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</si>
  <si>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</si>
  <si>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</si>
  <si>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</si>
  <si>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</si>
  <si>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</si>
  <si>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</si>
  <si>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</si>
  <si>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</si>
  <si>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</si>
  <si>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</si>
  <si>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</si>
  <si>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</si>
  <si>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</si>
  <si>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</si>
  <si>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</si>
  <si>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</si>
  <si>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</si>
  <si>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</si>
  <si>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</si>
  <si>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</si>
  <si>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</si>
  <si>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</si>
  <si>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</si>
  <si>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</si>
  <si>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</si>
  <si>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</si>
  <si>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</si>
  <si>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</si>
  <si>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</si>
  <si>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</si>
  <si>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</si>
  <si>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</si>
  <si>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</si>
  <si>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</si>
  <si>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</si>
  <si>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</si>
  <si>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</si>
  <si>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</si>
  <si>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</si>
  <si>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</si>
  <si>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</si>
  <si>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</si>
  <si>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</si>
  <si>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</si>
  <si>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</si>
  <si>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</si>
  <si>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</si>
  <si>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</si>
  <si>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</si>
  <si>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</si>
  <si>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</si>
  <si>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</si>
  <si>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</si>
  <si>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</si>
  <si>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</si>
  <si>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</si>
  <si>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</si>
  <si>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</si>
  <si>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</si>
  <si>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</si>
  <si>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</si>
  <si>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</si>
  <si>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</si>
  <si>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</si>
  <si>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</si>
  <si>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</si>
  <si>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</si>
  <si>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</si>
  <si>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</si>
  <si>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</si>
  <si>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</si>
  <si>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</si>
  <si>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</si>
  <si>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</si>
  <si>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</si>
  <si>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</si>
  <si>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</si>
  <si>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</si>
  <si>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</si>
  <si>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</si>
  <si>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</si>
  <si>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</si>
  <si>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</si>
  <si>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</si>
  <si>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</si>
  <si>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</si>
  <si>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</si>
  <si>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</si>
  <si>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</si>
  <si>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</si>
  <si>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</si>
  <si>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</si>
  <si>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</si>
  <si>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</si>
  <si>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</si>
  <si>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</si>
  <si>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</si>
  <si>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</si>
  <si>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</si>
  <si>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</si>
  <si>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</si>
  <si>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</si>
  <si>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</si>
  <si>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</si>
  <si>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</si>
  <si>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</si>
  <si>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</si>
  <si>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</si>
  <si>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</si>
  <si>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</si>
  <si>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</si>
  <si>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</si>
  <si>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</si>
  <si>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</si>
  <si>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</si>
  <si>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</si>
  <si>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</si>
  <si>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</si>
  <si>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</si>
  <si>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</si>
  <si>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</si>
  <si>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</si>
  <si>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</si>
  <si>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</si>
  <si>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</si>
  <si>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</si>
  <si>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</si>
  <si>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</si>
  <si>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</si>
  <si>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</si>
  <si>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</si>
  <si>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</si>
  <si>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</si>
  <si>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</si>
  <si>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</si>
  <si>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</si>
  <si>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</si>
  <si>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</si>
  <si>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</si>
  <si>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</si>
  <si>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</si>
  <si>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</si>
  <si>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</si>
  <si>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</si>
  <si>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</si>
  <si>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</si>
  <si>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</si>
  <si>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</si>
  <si>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</si>
  <si>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</si>
  <si>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</si>
  <si>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</si>
  <si>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</si>
  <si>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</si>
  <si>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</si>
  <si>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</si>
  <si>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</si>
  <si>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</si>
  <si>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</si>
  <si>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</si>
  <si>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</si>
  <si>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</si>
  <si>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</si>
  <si>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</si>
  <si>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</si>
  <si>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</si>
  <si>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</si>
  <si>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</si>
  <si>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</si>
  <si>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</si>
  <si>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</si>
  <si>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</si>
  <si>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</si>
  <si>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</si>
  <si>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</si>
  <si>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</si>
  <si>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</si>
  <si>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</si>
  <si>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</si>
  <si>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</si>
  <si>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</si>
  <si>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</si>
  <si>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</si>
  <si>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</si>
  <si>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</si>
  <si>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</si>
  <si>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</si>
  <si>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</si>
  <si>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</si>
  <si>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</si>
  <si>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</si>
  <si>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</si>
  <si>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</si>
  <si>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</si>
  <si>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</si>
  <si>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</si>
  <si>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</si>
  <si>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</si>
  <si>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</si>
  <si>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</si>
  <si>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</si>
  <si>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</si>
  <si>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</si>
  <si>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</si>
  <si>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</si>
  <si>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</si>
  <si>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</si>
  <si>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</si>
  <si>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</si>
  <si>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</si>
  <si>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</si>
  <si>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</si>
  <si>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</si>
  <si>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</si>
  <si>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</si>
  <si>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</si>
  <si>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</si>
  <si>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</si>
  <si>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</si>
  <si>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</si>
  <si>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</si>
  <si>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</si>
  <si>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</si>
  <si>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</si>
  <si>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</si>
  <si>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</si>
  <si>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</si>
  <si>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</si>
  <si>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</si>
  <si>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</si>
  <si>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</si>
  <si>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</si>
  <si>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</si>
  <si>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</si>
  <si>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</si>
  <si>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</si>
  <si>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</si>
  <si>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</si>
  <si>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</si>
  <si>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</si>
  <si>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</si>
  <si>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</si>
  <si>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</si>
  <si>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</si>
  <si>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</si>
  <si>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</si>
  <si>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</si>
  <si>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</si>
  <si>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</si>
  <si>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</si>
  <si>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</si>
  <si>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</si>
  <si>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</si>
  <si>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</si>
  <si>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</si>
  <si>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</si>
  <si>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</si>
  <si>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</si>
  <si>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</si>
  <si>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</si>
  <si>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</si>
  <si>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</si>
  <si>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</si>
  <si>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</si>
  <si>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</si>
  <si>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</si>
  <si>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</si>
  <si>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</si>
  <si>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</si>
  <si>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</si>
  <si>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</si>
  <si>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</si>
  <si>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</si>
  <si>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</si>
  <si>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</si>
  <si>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</si>
  <si>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</si>
  <si>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</si>
  <si>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</si>
  <si>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</si>
  <si>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</si>
  <si>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</si>
  <si>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</si>
  <si>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</si>
  <si>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</si>
  <si>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</si>
  <si>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</si>
  <si>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</si>
  <si>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</si>
  <si>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</si>
  <si>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</si>
  <si>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</si>
  <si>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</si>
  <si>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</si>
  <si>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</si>
  <si>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</si>
  <si>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</si>
  <si>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</si>
  <si>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</si>
  <si>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</si>
  <si>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</si>
  <si>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</si>
  <si>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</si>
  <si>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</si>
  <si>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</si>
  <si>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</si>
  <si>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</si>
  <si>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</si>
  <si>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</si>
  <si>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</si>
  <si>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</si>
  <si>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</si>
  <si>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</si>
  <si>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</si>
  <si>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</si>
  <si>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</si>
  <si>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</si>
  <si>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</si>
  <si>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</si>
  <si>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</si>
  <si>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</si>
  <si>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</si>
  <si>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</si>
  <si>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</si>
  <si>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</si>
  <si>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</si>
  <si>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</si>
  <si>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</si>
  <si>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</si>
  <si>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</si>
  <si>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</si>
  <si>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</si>
  <si>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</si>
  <si>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</si>
  <si>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</si>
  <si>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</si>
  <si>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</si>
  <si>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</si>
  <si>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</si>
  <si>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</si>
  <si>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</si>
  <si>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</si>
  <si>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</si>
  <si>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</si>
  <si>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</si>
  <si>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</si>
  <si>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</si>
  <si>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</si>
  <si>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</si>
  <si>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</si>
  <si>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</si>
  <si>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</si>
  <si>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</si>
  <si>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</si>
  <si>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</si>
  <si>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</si>
  <si>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</si>
  <si>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</si>
  <si>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</si>
  <si>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</si>
  <si>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</si>
  <si>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</si>
  <si>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</si>
  <si>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</si>
  <si>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</si>
  <si>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</si>
  <si>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</si>
  <si>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</si>
  <si>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</si>
  <si>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</si>
  <si>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</si>
  <si>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</si>
  <si>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</si>
  <si>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</si>
  <si>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</si>
  <si>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</si>
  <si>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</si>
  <si>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</si>
  <si>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</si>
  <si>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</si>
  <si>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</si>
  <si>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</si>
  <si>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</si>
  <si>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</si>
  <si>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</si>
  <si>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</si>
  <si>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</si>
  <si>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</si>
  <si>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</si>
  <si>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</si>
  <si>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</si>
  <si>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</si>
  <si>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</si>
  <si>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</si>
  <si>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</si>
  <si>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</si>
  <si>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</si>
  <si>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</si>
  <si>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</si>
  <si>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</si>
  <si>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</si>
  <si>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</si>
  <si>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</si>
  <si>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</si>
  <si>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</si>
  <si>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</si>
  <si>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</si>
  <si>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</si>
  <si>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</si>
  <si>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</si>
  <si>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</si>
  <si>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</si>
  <si>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</si>
  <si>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</si>
  <si>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</si>
  <si>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</si>
  <si>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</si>
  <si>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</si>
  <si>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</si>
  <si>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</si>
  <si>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</si>
  <si>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</si>
  <si>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</si>
  <si>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</si>
  <si>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</si>
  <si>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</si>
  <si>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</si>
  <si>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</si>
  <si>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</si>
  <si>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</si>
  <si>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</si>
  <si>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</si>
  <si>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</si>
  <si>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</si>
  <si>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</si>
  <si>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</si>
  <si>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</si>
  <si>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</si>
  <si>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</si>
  <si>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</si>
  <si>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</si>
  <si>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</si>
  <si>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</si>
  <si>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</si>
  <si>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</si>
  <si>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</si>
  <si>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</si>
  <si>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</si>
  <si>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</si>
  <si>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</si>
  <si>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</si>
  <si>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</si>
  <si>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</si>
  <si>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</si>
  <si>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</si>
  <si>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</si>
  <si>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</si>
  <si>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</si>
  <si>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</si>
  <si>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</si>
  <si>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</si>
  <si>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</si>
  <si>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</si>
  <si>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</si>
  <si>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</si>
  <si>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</si>
  <si>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</si>
  <si>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</si>
  <si>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</si>
  <si>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</si>
  <si>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</si>
  <si>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</si>
  <si>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</si>
  <si>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</si>
  <si>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</si>
  <si>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</si>
  <si>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</si>
  <si>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</si>
  <si>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</si>
  <si>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</si>
  <si>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</si>
  <si>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</si>
  <si>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</si>
  <si>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</si>
  <si>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</si>
  <si>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</si>
  <si>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</si>
  <si>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</si>
  <si>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</si>
  <si>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</si>
  <si>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</si>
  <si>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</si>
  <si>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</si>
  <si>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</si>
  <si>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</si>
  <si>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</si>
  <si>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</si>
  <si>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</si>
  <si>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</si>
  <si>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</si>
  <si>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</si>
  <si>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</si>
  <si>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</si>
  <si>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</si>
  <si>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</si>
  <si>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</si>
  <si>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</si>
  <si>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</si>
  <si>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</si>
  <si>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</si>
  <si>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</si>
  <si>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</si>
  <si>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</si>
  <si>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</si>
  <si>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</si>
  <si>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</si>
  <si>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</si>
  <si>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</si>
  <si>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</si>
  <si>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</si>
  <si>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</si>
  <si>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</si>
  <si>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</si>
  <si>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</si>
  <si>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</si>
  <si>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</si>
  <si>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</si>
  <si>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</si>
  <si>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</si>
  <si>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</si>
  <si>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</si>
  <si>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</si>
  <si>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</si>
  <si>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</si>
  <si>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</si>
  <si>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</si>
  <si>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</si>
  <si>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</si>
  <si>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</si>
  <si>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</si>
  <si>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</si>
  <si>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</si>
  <si>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</si>
  <si>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</si>
  <si>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</si>
  <si>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</si>
  <si>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</si>
  <si>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</si>
  <si>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</si>
  <si>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</si>
  <si>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</si>
  <si>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</si>
  <si>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</si>
  <si>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</si>
  <si>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</si>
  <si>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</si>
  <si>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</si>
  <si>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</si>
  <si>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</si>
  <si>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</si>
  <si>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</si>
  <si>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</si>
  <si>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</si>
  <si>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</si>
  <si>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</si>
  <si>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</si>
  <si>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</si>
  <si>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</si>
  <si>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</si>
  <si>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</si>
  <si>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</si>
  <si>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</si>
  <si>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</si>
  <si>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</si>
  <si>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</si>
  <si>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</si>
  <si>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</si>
  <si>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</si>
  <si>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</si>
  <si>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</si>
  <si>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</si>
  <si>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</si>
  <si>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</si>
  <si>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</si>
  <si>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</si>
  <si>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</si>
  <si>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</si>
  <si>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</si>
  <si>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</si>
  <si>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</si>
  <si>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</si>
  <si>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</si>
  <si>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</si>
  <si>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</si>
  <si>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</si>
  <si>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</si>
  <si>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</si>
  <si>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</si>
  <si>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</si>
  <si>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</si>
  <si>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</si>
  <si>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</si>
  <si>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</si>
  <si>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</si>
  <si>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</si>
  <si>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</si>
  <si>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</si>
  <si>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</si>
  <si>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</si>
  <si>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</si>
  <si>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</si>
  <si>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</si>
  <si>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</si>
  <si>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</si>
  <si>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</si>
  <si>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</si>
  <si>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</si>
  <si>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</si>
  <si>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</si>
  <si>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</si>
  <si>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</si>
  <si>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</si>
  <si>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</si>
  <si>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</si>
  <si>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</si>
  <si>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</si>
  <si>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</si>
  <si>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</si>
  <si>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</si>
  <si>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</si>
  <si>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</si>
  <si>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</si>
  <si>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</si>
  <si>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</si>
  <si>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</si>
  <si>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</si>
  <si>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</si>
  <si>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</si>
  <si>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</si>
  <si>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</si>
  <si>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</si>
  <si>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</si>
  <si>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</si>
  <si>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</si>
  <si>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</si>
  <si>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</si>
  <si>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</si>
  <si>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</si>
  <si>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</si>
  <si>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</si>
  <si>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</si>
  <si>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</si>
  <si>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</si>
  <si>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</si>
  <si>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</si>
  <si>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</si>
  <si>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</si>
  <si>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</si>
  <si>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</si>
  <si>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</si>
  <si>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</si>
  <si>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</si>
  <si>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</si>
  <si>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</si>
  <si>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</si>
  <si>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</si>
  <si>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</si>
  <si>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</si>
  <si>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</si>
  <si>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</si>
  <si>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</si>
  <si>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</si>
  <si>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</si>
  <si>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</si>
  <si>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</si>
  <si>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</si>
  <si>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</si>
  <si>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</si>
  <si>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</si>
  <si>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</si>
  <si>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</si>
  <si>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</si>
  <si>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</si>
  <si>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</si>
  <si>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</si>
  <si>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</si>
  <si>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</si>
  <si>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</si>
  <si>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</si>
  <si>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</si>
  <si>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</si>
  <si>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</si>
  <si>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</si>
  <si>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</si>
  <si>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</si>
  <si>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</si>
  <si>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</si>
  <si>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</si>
  <si>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</si>
  <si>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</si>
  <si>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</si>
  <si>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</si>
  <si>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</si>
  <si>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</si>
  <si>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</si>
  <si>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</si>
  <si>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</si>
  <si>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</si>
  <si>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</si>
  <si>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</si>
  <si>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</si>
  <si>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</si>
  <si>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</si>
  <si>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</si>
  <si>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</si>
  <si>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</si>
  <si>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</si>
  <si>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</si>
  <si>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</si>
  <si>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</si>
  <si>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</si>
  <si>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</si>
  <si>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</si>
  <si>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</si>
  <si>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</si>
  <si>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</si>
  <si>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</si>
  <si>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</si>
  <si>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</si>
  <si>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</si>
  <si>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</si>
  <si>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</si>
  <si>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</si>
  <si>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</si>
  <si>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</si>
  <si>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</si>
  <si>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</si>
  <si>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</si>
  <si>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</si>
  <si>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</si>
  <si>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</si>
  <si>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</si>
  <si>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</si>
  <si>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</si>
  <si>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</si>
  <si>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</si>
  <si>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</si>
  <si>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</si>
  <si>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</si>
  <si>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</si>
  <si>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</si>
  <si>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</si>
  <si>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</si>
  <si>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</si>
  <si>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</si>
  <si>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</si>
  <si>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</si>
  <si>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</si>
  <si>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</si>
  <si>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</si>
  <si>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</si>
  <si>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</si>
  <si>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</si>
  <si>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</si>
  <si>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</si>
  <si>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</si>
  <si>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</si>
  <si>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</si>
  <si>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</si>
  <si>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</si>
  <si>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</si>
  <si>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</si>
  <si>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</si>
  <si>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</si>
  <si>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</si>
  <si>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</si>
  <si>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</si>
  <si>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</si>
  <si>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</si>
  <si>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</si>
  <si>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</si>
  <si>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</si>
  <si>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</si>
  <si>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</si>
  <si>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</si>
  <si>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</si>
  <si>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</si>
  <si>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</si>
  <si>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</si>
  <si>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</si>
  <si>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</si>
  <si>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</si>
  <si>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</si>
  <si>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</si>
  <si>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</si>
  <si>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</si>
  <si>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</si>
  <si>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</si>
  <si>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</si>
  <si>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</si>
  <si>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</si>
  <si>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</si>
  <si>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</si>
  <si>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</si>
  <si>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</si>
  <si>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</si>
  <si>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</si>
  <si>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</si>
  <si>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</si>
  <si>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</si>
  <si>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</si>
  <si>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</si>
  <si>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</si>
  <si>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</si>
  <si>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</si>
  <si>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</si>
  <si>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</si>
  <si>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</si>
  <si>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</si>
  <si>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</si>
  <si>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</si>
  <si>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</si>
  <si>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</si>
  <si>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</si>
  <si>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</si>
  <si>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</si>
  <si>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</si>
  <si>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</si>
  <si>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</si>
  <si>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</si>
  <si>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</si>
  <si>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</si>
  <si>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</si>
  <si>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</si>
  <si>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</si>
  <si>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</si>
  <si>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</si>
  <si>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</si>
  <si>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</si>
  <si>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</si>
  <si>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</si>
  <si>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</si>
  <si>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</si>
  <si>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</si>
  <si>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</si>
  <si>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</si>
  <si>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</si>
  <si>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</si>
  <si>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</si>
  <si>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</si>
  <si>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</si>
  <si>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</si>
  <si>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</si>
  <si>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</si>
  <si>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</si>
  <si>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</si>
  <si>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</si>
  <si>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</si>
  <si>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</si>
  <si>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</si>
  <si>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</si>
  <si>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</si>
  <si>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</si>
  <si>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</si>
  <si>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</si>
  <si>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</si>
  <si>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</si>
  <si>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</si>
  <si>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</si>
  <si>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</si>
  <si>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</si>
  <si>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</si>
  <si>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</si>
  <si>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</si>
  <si>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</si>
  <si>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</si>
  <si>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</si>
  <si>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</si>
  <si>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</si>
  <si>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</si>
  <si>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</si>
  <si>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</si>
  <si>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</si>
  <si>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</si>
  <si>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</si>
  <si>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</si>
  <si>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</si>
  <si>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</si>
  <si>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</si>
  <si>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</si>
  <si>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</si>
  <si>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</si>
  <si>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</si>
  <si>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</si>
  <si>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</si>
  <si>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</si>
  <si>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</si>
  <si>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</si>
  <si>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</si>
  <si>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</si>
  <si>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</si>
  <si>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</si>
  <si>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</si>
  <si>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</si>
  <si>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</si>
  <si>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</si>
  <si>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</si>
  <si>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</si>
  <si>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</si>
  <si>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</si>
  <si>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</si>
  <si>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</si>
  <si>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</si>
  <si>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</si>
  <si>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</si>
  <si>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</si>
  <si>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</si>
  <si>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</si>
  <si>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</si>
  <si>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</si>
  <si>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</si>
  <si>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</si>
  <si>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</si>
  <si>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</si>
  <si>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</si>
  <si>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</si>
  <si>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</si>
  <si>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</si>
  <si>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</si>
  <si>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</si>
  <si>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</si>
  <si>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</si>
  <si>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</si>
  <si>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</si>
  <si>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</si>
  <si>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</si>
  <si>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</si>
  <si>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</si>
  <si>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</si>
  <si>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</si>
  <si>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</si>
  <si>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</si>
  <si>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</si>
  <si>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</si>
  <si>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</si>
  <si>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</si>
  <si>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</si>
  <si>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</si>
  <si>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</si>
  <si>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</si>
  <si>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</si>
  <si>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</si>
  <si>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</si>
  <si>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</si>
  <si>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</si>
  <si>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</si>
  <si>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</si>
  <si>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</si>
  <si>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</si>
  <si>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</si>
  <si>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</si>
  <si>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</si>
  <si>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</si>
  <si>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</si>
  <si>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</si>
  <si>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</si>
  <si>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</si>
  <si>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</si>
  <si>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</si>
  <si>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</si>
  <si>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</si>
  <si>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</si>
  <si>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</si>
  <si>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</si>
  <si>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</si>
  <si>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</si>
  <si>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</si>
  <si>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</si>
  <si>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</si>
  <si>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</si>
  <si>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</si>
  <si>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</si>
  <si>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</si>
  <si>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</si>
  <si>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</si>
  <si>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</si>
  <si>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</si>
  <si>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</si>
  <si>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</si>
  <si>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</si>
  <si>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</si>
  <si>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</si>
  <si>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</si>
  <si>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</si>
  <si>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</si>
  <si>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</si>
  <si>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</si>
  <si>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</si>
  <si>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</si>
  <si>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</si>
  <si>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</si>
  <si>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</si>
  <si>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</si>
  <si>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</si>
  <si>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</si>
  <si>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</si>
  <si>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</si>
  <si>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</si>
  <si>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</si>
  <si>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</si>
  <si>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</si>
  <si>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</si>
  <si>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</si>
  <si>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</si>
  <si>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</si>
  <si>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</si>
  <si>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</si>
  <si>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</si>
  <si>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</si>
  <si>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</si>
  <si>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</si>
  <si>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</si>
  <si>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</si>
  <si>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</si>
  <si>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</si>
  <si>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</si>
  <si>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</si>
  <si>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</si>
  <si>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</si>
  <si>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</si>
  <si>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</si>
  <si>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</si>
  <si>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</si>
  <si>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</si>
  <si>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</si>
  <si>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</si>
  <si>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</si>
  <si>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</si>
  <si>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</si>
  <si>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</si>
  <si>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</si>
  <si>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</si>
  <si>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</si>
  <si>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</si>
  <si>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</si>
  <si>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</si>
  <si>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</si>
  <si>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</si>
  <si>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</si>
  <si>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</si>
  <si>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</si>
  <si>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</si>
  <si>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</si>
  <si>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</si>
  <si>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</si>
  <si>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</si>
  <si>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</si>
  <si>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</si>
  <si>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</si>
  <si>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</si>
  <si>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</si>
  <si>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</si>
  <si>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</si>
  <si>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</si>
  <si>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</si>
  <si>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</si>
  <si>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</si>
  <si>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</si>
  <si>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</si>
  <si>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</si>
  <si>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</si>
  <si>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</si>
  <si>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</si>
  <si>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</si>
  <si>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</si>
  <si>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</si>
  <si>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</si>
  <si>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</si>
  <si>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</si>
  <si>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</si>
  <si>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</si>
  <si>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</si>
  <si>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</si>
  <si>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</si>
  <si>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</si>
  <si>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</si>
  <si>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</si>
  <si>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</si>
  <si>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</si>
  <si>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</si>
  <si>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</si>
  <si>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</si>
  <si>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</si>
  <si>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</si>
  <si>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</si>
  <si>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</si>
  <si>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</si>
  <si>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</si>
  <si>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</si>
  <si>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</si>
  <si>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</si>
  <si>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</si>
  <si>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</si>
  <si>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</si>
  <si>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</si>
  <si>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</si>
  <si>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</si>
  <si>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</si>
  <si>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</si>
  <si>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</si>
  <si>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</si>
  <si>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</si>
  <si>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</si>
  <si>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</si>
  <si>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</si>
  <si>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</si>
  <si>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</si>
  <si>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</si>
  <si>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</si>
  <si>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</si>
  <si>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</si>
  <si>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</si>
  <si>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</si>
  <si>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</si>
  <si>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</si>
  <si>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</si>
  <si>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</si>
  <si>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</si>
  <si>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</si>
  <si>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</si>
  <si>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</si>
  <si>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</si>
  <si>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</si>
  <si>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</si>
  <si>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</si>
  <si>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</si>
  <si>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</si>
  <si>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</si>
  <si>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</si>
  <si>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</si>
  <si>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</si>
  <si>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</si>
  <si>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</si>
  <si>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</si>
  <si>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</si>
  <si>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</si>
  <si>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</si>
  <si>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</si>
  <si>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</si>
  <si>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</si>
  <si>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</si>
  <si>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</si>
  <si>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</si>
  <si>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</si>
  <si>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</si>
  <si>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</si>
  <si>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</si>
  <si>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</si>
  <si>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</si>
  <si>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</si>
  <si>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</si>
  <si>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</si>
  <si>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</si>
  <si>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</si>
  <si>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</si>
  <si>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</si>
  <si>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</si>
  <si>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</si>
  <si>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</si>
  <si>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</si>
  <si>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</si>
  <si>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</si>
  <si>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</si>
  <si>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</si>
  <si>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</si>
  <si>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</si>
  <si>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</si>
  <si>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</si>
  <si>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</si>
  <si>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</si>
  <si>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</si>
  <si>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</si>
  <si>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</si>
  <si>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</si>
  <si>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</si>
  <si>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</si>
  <si>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</si>
  <si>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</si>
  <si>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</si>
  <si>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</si>
  <si>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</si>
  <si>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</si>
  <si>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</si>
  <si>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</si>
  <si>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</si>
  <si>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</si>
  <si>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</si>
  <si>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</si>
  <si>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</si>
  <si>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</si>
  <si>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</si>
  <si>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</si>
  <si>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</si>
  <si>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</si>
  <si>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</si>
  <si>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</si>
  <si>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</si>
  <si>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</si>
  <si>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</si>
  <si>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</si>
  <si>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</si>
  <si>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</si>
  <si>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</si>
  <si>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</si>
  <si>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</si>
  <si>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</si>
  <si>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</si>
  <si>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</si>
  <si>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</si>
  <si>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</si>
  <si>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</si>
  <si>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</si>
  <si>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</si>
  <si>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</si>
  <si>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</si>
  <si>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</si>
  <si>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</si>
  <si>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</si>
  <si>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</si>
  <si>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</si>
  <si>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</si>
  <si>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</si>
  <si>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</si>
  <si>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</si>
  <si>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</si>
  <si>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</si>
  <si>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</si>
  <si>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</si>
  <si>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</si>
  <si>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</si>
  <si>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</si>
  <si>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</si>
  <si>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</si>
  <si>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</si>
  <si>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</si>
  <si>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</si>
  <si>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</si>
  <si>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</si>
  <si>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</si>
  <si>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</si>
  <si>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</si>
  <si>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</si>
  <si>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</si>
  <si>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</si>
  <si>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</si>
  <si>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</si>
  <si>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</si>
  <si>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</si>
  <si>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</si>
  <si>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</si>
  <si>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</si>
  <si>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</si>
  <si>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</si>
  <si>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se_w</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</si>
  <si>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</si>
  <si>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</si>
  <si>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</si>
  <si>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</si>
  <si>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</si>
  <si>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</si>
  <si>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</si>
  <si>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</si>
  <si>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</si>
  <si>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</si>
  <si>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</si>
  <si>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</si>
  <si>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</si>
  <si>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</si>
  <si>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</si>
  <si>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</si>
  <si>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</si>
  <si>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</si>
  <si>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</si>
  <si>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</si>
  <si>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</si>
  <si>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</si>
  <si>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</si>
  <si>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</si>
  <si>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</si>
  <si>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</si>
  <si>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</si>
  <si>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</si>
  <si>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</si>
  <si>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</si>
  <si>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</si>
  <si>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</si>
  <si>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</si>
  <si>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</si>
  <si>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</si>
  <si>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</si>
  <si>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</si>
  <si>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</si>
  <si>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</si>
  <si>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</si>
  <si>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</si>
  <si>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</si>
  <si>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</si>
  <si>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</si>
  <si>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</si>
  <si>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</si>
  <si>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</si>
  <si>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</si>
  <si>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</si>
  <si>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</si>
  <si>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</si>
  <si>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</si>
  <si>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</si>
  <si>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</si>
  <si>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</si>
  <si>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</si>
  <si>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</si>
  <si>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</si>
  <si>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</si>
  <si>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</si>
  <si>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</si>
  <si>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</si>
  <si>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</si>
  <si>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</si>
  <si>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</si>
  <si>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</si>
  <si>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</si>
  <si>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</si>
  <si>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</si>
  <si>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</si>
  <si>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</si>
  <si>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</si>
  <si>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</si>
  <si>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</si>
  <si>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</si>
  <si>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</si>
  <si>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</si>
  <si>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</si>
  <si>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</si>
  <si>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</si>
  <si>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</si>
  <si>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</si>
  <si>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</si>
  <si>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</si>
  <si>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</si>
  <si>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</si>
  <si>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</si>
  <si>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</si>
  <si>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</si>
  <si>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</si>
  <si>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</si>
  <si>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</si>
  <si>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</si>
  <si>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</si>
  <si>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</si>
  <si>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</si>
  <si>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</si>
  <si>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</si>
  <si>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</si>
  <si>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</si>
  <si>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</si>
  <si>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</si>
  <si>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</si>
  <si>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</si>
  <si>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</si>
  <si>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</si>
  <si>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</si>
  <si>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</si>
  <si>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</si>
  <si>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</si>
  <si>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</si>
  <si>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</si>
  <si>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</si>
  <si>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</si>
  <si>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</si>
  <si>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</si>
  <si>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</si>
  <si>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</si>
  <si>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</si>
  <si>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</si>
  <si>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</si>
  <si>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</si>
  <si>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</si>
  <si>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</si>
  <si>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</si>
  <si>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</si>
  <si>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</si>
  <si>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</si>
  <si>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</si>
  <si>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</si>
  <si>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</si>
  <si>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</si>
  <si>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</si>
  <si>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</si>
  <si>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</si>
  <si>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</si>
  <si>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</si>
  <si>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</si>
  <si>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</si>
  <si>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</si>
  <si>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</si>
  <si>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</si>
  <si>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</si>
  <si>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</si>
  <si>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</si>
  <si>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</si>
  <si>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</si>
  <si>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</si>
  <si>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</si>
  <si>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</si>
  <si>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</si>
  <si>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</si>
  <si>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</si>
  <si>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</si>
  <si>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</si>
  <si>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</si>
  <si>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</si>
  <si>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</si>
  <si>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</si>
  <si>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</si>
  <si>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</si>
  <si>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</si>
  <si>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</si>
  <si>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</si>
  <si>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</si>
  <si>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</si>
  <si>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</si>
  <si>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</si>
  <si>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</si>
  <si>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</si>
  <si>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</si>
  <si>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</si>
  <si>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</si>
  <si>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</si>
  <si>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</si>
  <si>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</si>
  <si>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</si>
  <si>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</si>
  <si>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</si>
  <si>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</si>
  <si>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</si>
  <si>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</si>
  <si>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</si>
  <si>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</si>
  <si>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</si>
  <si>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</si>
  <si>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</si>
  <si>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</si>
  <si>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</si>
  <si>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</si>
  <si>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</si>
  <si>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</si>
  <si>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</si>
  <si>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</si>
  <si>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</si>
  <si>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</si>
  <si>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</si>
  <si>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</si>
  <si>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</si>
  <si>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</si>
  <si>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</si>
  <si>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</si>
  <si>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</si>
  <si>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</si>
  <si>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</si>
  <si>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</si>
  <si>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</si>
  <si>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</si>
  <si>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</si>
  <si>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</si>
  <si>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</si>
  <si>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</si>
  <si>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</si>
  <si>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</si>
  <si>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</si>
  <si>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</si>
  <si>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</si>
  <si>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</si>
  <si>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</si>
  <si>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</si>
  <si>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</si>
  <si>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</si>
  <si>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</si>
  <si>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</si>
  <si>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</si>
  <si>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</si>
  <si>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</si>
  <si>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</si>
  <si>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</si>
  <si>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</si>
  <si>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</si>
  <si>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</si>
  <si>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</si>
  <si>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</si>
  <si>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</si>
  <si>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</si>
  <si>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</si>
  <si>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</si>
  <si>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</si>
  <si>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</si>
  <si>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</si>
  <si>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</si>
  <si>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</si>
  <si>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</si>
  <si>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</si>
  <si>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</si>
  <si>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</si>
  <si>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</si>
  <si>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</si>
  <si>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</si>
  <si>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</si>
  <si>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</si>
  <si>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</si>
  <si>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</si>
  <si>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</si>
  <si>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</si>
  <si>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</si>
  <si>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</si>
  <si>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</si>
  <si>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</si>
  <si>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</si>
  <si>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</si>
  <si>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</si>
  <si>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</si>
  <si>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</si>
  <si>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</si>
  <si>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</si>
  <si>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</si>
  <si>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</si>
  <si>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</si>
  <si>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</si>
  <si>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</si>
  <si>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</si>
  <si>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</si>
  <si>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</si>
  <si>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</si>
  <si>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</si>
  <si>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</si>
  <si>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</si>
  <si>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</si>
  <si>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</si>
  <si>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</si>
  <si>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</si>
  <si>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</si>
  <si>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</si>
  <si>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</si>
  <si>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</si>
  <si>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</si>
  <si>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</si>
  <si>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</si>
  <si>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</si>
  <si>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</si>
  <si>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</si>
  <si>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</si>
  <si>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</si>
  <si>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</si>
  <si>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</si>
  <si>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</si>
  <si>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</si>
  <si>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</si>
  <si>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</si>
  <si>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</si>
  <si>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</si>
  <si>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</si>
  <si>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</si>
  <si>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</si>
  <si>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</si>
  <si>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</si>
  <si>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</si>
  <si>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</si>
  <si>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</si>
  <si>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</si>
  <si>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</si>
  <si>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</si>
  <si>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</si>
  <si>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</si>
  <si>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</si>
  <si>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</si>
  <si>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</si>
  <si>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</si>
  <si>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</si>
  <si>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</si>
  <si>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</si>
  <si>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</si>
  <si>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</si>
  <si>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</si>
  <si>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</si>
  <si>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</si>
  <si>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</si>
  <si>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</si>
  <si>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</si>
  <si>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</si>
  <si>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</si>
  <si>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</si>
  <si>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</si>
  <si>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</si>
  <si>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</si>
  <si>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</si>
  <si>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</si>
  <si>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</si>
  <si>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</si>
  <si>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</si>
  <si>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</si>
  <si>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</si>
  <si>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</si>
  <si>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</si>
  <si>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</si>
  <si>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</si>
  <si>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</si>
  <si>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</si>
  <si>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</si>
  <si>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</si>
  <si>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</si>
  <si>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</si>
  <si>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</si>
  <si>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</si>
  <si>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</si>
  <si>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</si>
  <si>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</si>
  <si>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</si>
  <si>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</si>
  <si>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</si>
  <si>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</si>
  <si>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</si>
  <si>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</si>
  <si>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</si>
  <si>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</si>
  <si>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</si>
  <si>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</si>
  <si>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</si>
  <si>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</si>
  <si>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</si>
  <si>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</si>
  <si>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</si>
  <si>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</si>
  <si>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</si>
  <si>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</si>
  <si>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</si>
  <si>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</si>
  <si>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</si>
  <si>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</si>
  <si>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</si>
  <si>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</si>
  <si>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</si>
  <si>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</si>
  <si>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</si>
  <si>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</si>
  <si>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</si>
  <si>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</si>
  <si>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</si>
  <si>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</si>
  <si>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</si>
  <si>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</si>
  <si>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</si>
  <si>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</si>
  <si>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</si>
  <si>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</si>
  <si>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</si>
  <si>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</si>
  <si>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</si>
  <si>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</si>
  <si>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</si>
  <si>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</si>
  <si>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</si>
  <si>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</si>
  <si>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</si>
  <si>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</si>
  <si>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</si>
  <si>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</si>
  <si>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</si>
  <si>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</si>
  <si>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</si>
  <si>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</si>
  <si>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</si>
  <si>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</si>
  <si>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</si>
  <si>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</si>
  <si>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</si>
  <si>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</si>
  <si>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</si>
  <si>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</si>
  <si>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</si>
  <si>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</si>
  <si>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</si>
  <si>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</si>
  <si>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</si>
  <si>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</si>
  <si>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</si>
  <si>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</si>
  <si>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</si>
  <si>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</si>
  <si>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</si>
  <si>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</si>
  <si>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</si>
  <si>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</si>
  <si>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</si>
  <si>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</si>
  <si>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</si>
  <si>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</si>
  <si>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</si>
  <si>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</si>
  <si>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</si>
  <si>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</si>
  <si>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</si>
  <si>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</si>
  <si>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</si>
  <si>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</si>
  <si>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</si>
  <si>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</si>
  <si>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</si>
  <si>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</si>
  <si>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</si>
  <si>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</si>
  <si>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</si>
  <si>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</si>
  <si>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</si>
  <si>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</si>
  <si>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</si>
  <si>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</si>
  <si>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</si>
  <si>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</si>
  <si>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</si>
  <si>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</si>
  <si>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</si>
  <si>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</si>
  <si>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</si>
  <si>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</si>
  <si>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</si>
  <si>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</si>
  <si>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</si>
  <si>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</si>
  <si>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</si>
  <si>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</si>
  <si>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</si>
  <si>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</si>
  <si>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</si>
  <si>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</si>
  <si>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</si>
  <si>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</si>
  <si>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</si>
  <si>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</si>
  <si>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</si>
  <si>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</si>
  <si>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</si>
  <si>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</si>
  <si>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</si>
  <si>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</si>
  <si>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</si>
  <si>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</si>
  <si>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</si>
  <si>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</si>
  <si>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</si>
  <si>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</si>
  <si>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</si>
  <si>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</si>
  <si>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</si>
  <si>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</si>
  <si>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</si>
  <si>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</si>
  <si>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</si>
  <si>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</si>
  <si>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</si>
  <si>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</si>
  <si>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</si>
  <si>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</si>
  <si>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</si>
  <si>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</si>
  <si>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</si>
  <si>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</si>
  <si>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</si>
  <si>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</si>
  <si>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</si>
  <si>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Standard Error: Winsorized</t>
  </si>
  <si>
    <t>Precision: Winsorized</t>
  </si>
  <si>
    <t>T-Statistic: Winsorized</t>
  </si>
  <si>
    <t>T-Statistic Is Significant: Winsorized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</si>
  <si>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</si>
  <si>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</si>
  <si>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</si>
  <si>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</si>
  <si>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</si>
  <si>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</si>
  <si>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</si>
  <si>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</si>
  <si>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</si>
  <si>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</si>
  <si>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</si>
  <si>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</si>
  <si>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</si>
  <si>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</si>
  <si>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</si>
  <si>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</si>
  <si>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</si>
  <si>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</si>
  <si>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</si>
  <si>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</si>
  <si>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</si>
  <si>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</si>
  <si>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</si>
  <si>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</si>
  <si>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</si>
  <si>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</si>
  <si>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</si>
  <si>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</si>
  <si>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</si>
  <si>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</si>
  <si>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</si>
  <si>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</si>
  <si>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</si>
  <si>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</si>
  <si>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</si>
  <si>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</si>
  <si>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</si>
  <si>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</si>
  <si>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</si>
  <si>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</si>
  <si>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</si>
  <si>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</si>
  <si>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</si>
  <si>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</si>
  <si>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</si>
  <si>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effect of an additional year of schooling on logarithmic wage, winsorized.</t>
  </si>
  <si>
    <t>The standard error of the main effect.</t>
  </si>
  <si>
    <t>The standard error of the partial correlation coefficient.</t>
  </si>
  <si>
    <t>The standard error of the main effect, winsorized.</t>
  </si>
  <si>
    <t>The precision of the main effect, winsorized.</t>
  </si>
  <si>
    <t>The t-statistic of the main effect, winsorized.</t>
  </si>
  <si>
    <t>The t-statistic of the main effect.</t>
  </si>
  <si>
    <t>The logarithm of the number of years between the publication (or issuing) of this study and the publication year of the earlierst published study in the sample.</t>
  </si>
  <si>
    <t>var_name_description</t>
  </si>
  <si>
    <t>Main Effect: Winsorized</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</si>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</sst>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8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0" fontId="4" fillId="15" borderId="0" xfId="0" applyFont="1" applyFill="1" applyBorder="1"/>
    <xf numFmtId="1" fontId="0" fillId="9" borderId="0" xfId="0" applyNumberFormat="1" applyFill="1" applyBorder="1"/>
    <xf numFmtId="0" fontId="0" fillId="3" borderId="0" xfId="0" applyFill="1" applyBorder="1" applyAlignment="1">
      <alignment horizontal="left"/>
    </xf>
    <xf numFmtId="1" fontId="0" fillId="5" borderId="0" xfId="0" applyNumberFormat="1" applyFill="1" applyBorder="1"/>
    <xf numFmtId="0" fontId="0" fillId="6" borderId="0" xfId="0" applyFill="1" applyBorder="1"/>
    <xf numFmtId="0" fontId="0" fillId="8" borderId="0" xfId="0" applyFill="1" applyBorder="1"/>
    <xf numFmtId="0" fontId="3" fillId="7" borderId="0" xfId="0" applyFont="1" applyFill="1" applyBorder="1"/>
    <xf numFmtId="0" fontId="3" fillId="11" borderId="0" xfId="0" applyFont="1" applyFill="1" applyBorder="1"/>
    <xf numFmtId="0" fontId="7" fillId="17" borderId="0" xfId="0" applyFont="1" applyFill="1" applyBorder="1"/>
    <xf numFmtId="0" fontId="0" fillId="0" borderId="0" xfId="0" applyBorder="1"/>
    <xf numFmtId="0" fontId="0" fillId="0" borderId="0" xfId="0" applyFill="1" applyBorder="1"/>
  </cellXfs>
  <cellStyles count="3">
    <cellStyle name="Currency 2" xfId="2" xr:uid="{00000000-0005-0000-0000-000001000000}"/>
    <cellStyle name="Hyperlink" xfId="1" builtinId="8"/>
    <cellStyle name="Normal" xfId="0" builtinId="0"/>
  </cellStyles>
  <dxfs count="622">
    <dxf>
      <fill>
        <patternFill>
          <bgColor rgb="FFCC99FF"/>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21">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X1757"/>
  <sheetViews>
    <sheetView zoomScaleNormal="100" workbookViewId="0">
      <pane xSplit="4" ySplit="1" topLeftCell="BA2" activePane="bottomRight" state="frozen"/>
      <selection activeCell="D526" sqref="D526"/>
      <selection pane="topRight" activeCell="D526" sqref="D526"/>
      <selection pane="bottomLeft" activeCell="D526" sqref="D526"/>
      <selection pane="bottomRight" activeCell="D27" sqref="D27"/>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 min="97" max="97" width="9.140625" style="33" hidden="1" customWidth="1"/>
    <col min="98" max="101" width="9.140625" hidden="1" customWidth="1"/>
  </cols>
  <sheetData>
    <row r="1" spans="1:102" x14ac:dyDescent="0.25">
      <c r="A1" s="1" t="s">
        <v>0</v>
      </c>
      <c r="B1" s="1" t="s">
        <v>1</v>
      </c>
      <c r="C1" s="26" t="s">
        <v>325</v>
      </c>
      <c r="D1" s="10" t="s">
        <v>3806</v>
      </c>
      <c r="E1" s="27" t="s">
        <v>147</v>
      </c>
      <c r="F1" s="28" t="s">
        <v>86</v>
      </c>
      <c r="G1" s="28" t="s">
        <v>87</v>
      </c>
      <c r="H1" s="30" t="s">
        <v>88</v>
      </c>
      <c r="I1" s="10" t="s">
        <v>3983</v>
      </c>
      <c r="J1" s="28" t="s">
        <v>3984</v>
      </c>
      <c r="K1" s="28" t="s">
        <v>3985</v>
      </c>
      <c r="L1" s="5" t="s">
        <v>43</v>
      </c>
      <c r="M1" s="6" t="s">
        <v>44</v>
      </c>
      <c r="N1" s="5" t="s">
        <v>41</v>
      </c>
      <c r="O1" s="6" t="s">
        <v>45</v>
      </c>
      <c r="P1" s="6" t="s">
        <v>40</v>
      </c>
      <c r="Q1" s="6" t="s">
        <v>42</v>
      </c>
      <c r="R1" s="6" t="s">
        <v>274</v>
      </c>
      <c r="S1" s="5" t="s">
        <v>90</v>
      </c>
      <c r="T1" s="6" t="s">
        <v>91</v>
      </c>
      <c r="U1" s="6" t="s">
        <v>89</v>
      </c>
      <c r="V1" s="6" t="s">
        <v>137</v>
      </c>
      <c r="W1" s="2" t="s">
        <v>31</v>
      </c>
      <c r="X1" s="2" t="s">
        <v>46</v>
      </c>
      <c r="Y1" s="2" t="s">
        <v>192</v>
      </c>
      <c r="Z1" s="2" t="s">
        <v>193</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223</v>
      </c>
      <c r="AX1" s="16" t="s">
        <v>222</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4266</v>
      </c>
      <c r="BM1" s="23" t="s">
        <v>67</v>
      </c>
      <c r="BN1" s="4" t="s">
        <v>68</v>
      </c>
      <c r="BO1" s="4" t="s">
        <v>260</v>
      </c>
      <c r="BP1" s="4" t="s">
        <v>151</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4210</v>
      </c>
      <c r="CJ1" s="4" t="s">
        <v>78</v>
      </c>
      <c r="CK1" s="4" t="s">
        <v>80</v>
      </c>
      <c r="CL1" s="4" t="s">
        <v>134</v>
      </c>
      <c r="CM1" s="18" t="s">
        <v>79</v>
      </c>
      <c r="CN1" s="43" t="s">
        <v>81</v>
      </c>
      <c r="CO1" s="43" t="s">
        <v>82</v>
      </c>
      <c r="CP1" s="43" t="s">
        <v>83</v>
      </c>
      <c r="CQ1" s="43" t="s">
        <v>351</v>
      </c>
      <c r="CR1" s="43" t="s">
        <v>84</v>
      </c>
      <c r="CS1" s="121" t="s">
        <v>3807</v>
      </c>
      <c r="CT1" s="122" t="s">
        <v>3808</v>
      </c>
      <c r="CU1" s="122" t="s">
        <v>372</v>
      </c>
      <c r="CV1" s="122" t="s">
        <v>373</v>
      </c>
      <c r="CW1" s="122" t="s">
        <v>374</v>
      </c>
      <c r="CX1" s="122" t="s">
        <v>85</v>
      </c>
    </row>
    <row r="2" spans="1:102"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X2" s="33" t="s">
        <v>85</v>
      </c>
    </row>
    <row r="3" spans="1:102"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X3" s="33" t="s">
        <v>85</v>
      </c>
    </row>
    <row r="4" spans="1:102"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X4" s="33" t="s">
        <v>85</v>
      </c>
    </row>
    <row r="5" spans="1:102"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66"/>
      <c r="CX5" s="33" t="s">
        <v>85</v>
      </c>
    </row>
    <row r="6" spans="1:102" ht="14.45" customHeight="1" x14ac:dyDescent="0.25">
      <c r="A6">
        <v>5</v>
      </c>
      <c r="B6">
        <v>2</v>
      </c>
      <c r="C6" s="24" t="s">
        <v>122</v>
      </c>
      <c r="D6" s="12">
        <v>10.082582613601465</v>
      </c>
      <c r="E6" s="13">
        <v>1.7508676394876794</v>
      </c>
      <c r="F6" s="7">
        <v>5.7586206896551726</v>
      </c>
      <c r="G6" s="7">
        <f t="shared" si="0"/>
        <v>8.331714974113785</v>
      </c>
      <c r="H6" s="15">
        <f t="shared" si="1"/>
        <v>11.833450253089145</v>
      </c>
      <c r="I6" s="11">
        <f t="shared" si="2"/>
        <v>1.9245703412712013E-2</v>
      </c>
      <c r="J6" s="32">
        <f t="shared" si="3"/>
        <v>3.3420682572972956E-3</v>
      </c>
      <c r="K6" s="32">
        <f t="shared" si="4"/>
        <v>299.21591152919547</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X6" s="33" t="s">
        <v>85</v>
      </c>
    </row>
    <row r="7" spans="1:102" ht="14.45" customHeight="1" x14ac:dyDescent="0.25">
      <c r="A7">
        <v>6</v>
      </c>
      <c r="B7">
        <v>2</v>
      </c>
      <c r="C7" s="24" t="s">
        <v>122</v>
      </c>
      <c r="D7" s="12">
        <v>9.4270241253097353</v>
      </c>
      <c r="E7" s="13">
        <v>0.34792180427329433</v>
      </c>
      <c r="F7" s="7">
        <v>27.095238095238091</v>
      </c>
      <c r="G7" s="7">
        <f t="shared" si="0"/>
        <v>9.0791023210364408</v>
      </c>
      <c r="H7" s="15">
        <f t="shared" si="1"/>
        <v>9.7749459295830299</v>
      </c>
      <c r="I7" s="11">
        <f t="shared" si="2"/>
        <v>9.0201699616629383E-2</v>
      </c>
      <c r="J7" s="32">
        <f t="shared" si="3"/>
        <v>3.3290609700337738E-3</v>
      </c>
      <c r="K7" s="32">
        <f t="shared" si="4"/>
        <v>300.38500616282039</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X7" s="33" t="s">
        <v>85</v>
      </c>
    </row>
    <row r="8" spans="1:102" ht="14.45" customHeight="1" x14ac:dyDescent="0.25">
      <c r="A8">
        <v>7</v>
      </c>
      <c r="B8">
        <v>2</v>
      </c>
      <c r="C8" s="24" t="s">
        <v>122</v>
      </c>
      <c r="D8" s="12">
        <v>10.853077874552719</v>
      </c>
      <c r="E8" s="13">
        <v>0.90356750516616768</v>
      </c>
      <c r="F8" s="7">
        <v>12.011363636363637</v>
      </c>
      <c r="G8" s="7">
        <f t="shared" si="0"/>
        <v>9.9495103693865516</v>
      </c>
      <c r="H8" s="15">
        <f t="shared" si="1"/>
        <v>11.756645379718886</v>
      </c>
      <c r="I8" s="11">
        <f t="shared" si="2"/>
        <v>4.0117910747212535E-2</v>
      </c>
      <c r="J8" s="32">
        <f t="shared" si="3"/>
        <v>3.3399963535995295E-3</v>
      </c>
      <c r="K8" s="32">
        <f t="shared" si="4"/>
        <v>299.40152447241309</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X8" s="33" t="s">
        <v>85</v>
      </c>
    </row>
    <row r="9" spans="1:102" ht="14.45" customHeight="1" x14ac:dyDescent="0.25">
      <c r="A9">
        <v>8</v>
      </c>
      <c r="B9">
        <v>2</v>
      </c>
      <c r="C9" s="24" t="s">
        <v>122</v>
      </c>
      <c r="D9" s="12">
        <v>9.4395415604737742</v>
      </c>
      <c r="E9" s="13">
        <v>2.1261587220875429</v>
      </c>
      <c r="F9" s="7">
        <v>4.4397163120567384</v>
      </c>
      <c r="G9" s="7">
        <f t="shared" si="0"/>
        <v>7.3133828383862314</v>
      </c>
      <c r="H9" s="15">
        <f t="shared" si="1"/>
        <v>11.565700282561316</v>
      </c>
      <c r="I9" s="11">
        <f t="shared" si="2"/>
        <v>1.4838949670192073E-2</v>
      </c>
      <c r="J9" s="32">
        <f t="shared" si="3"/>
        <v>3.3423193346598752E-3</v>
      </c>
      <c r="K9" s="32">
        <f t="shared" si="4"/>
        <v>299.19343422095938</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X9" s="33" t="s">
        <v>85</v>
      </c>
    </row>
    <row r="10" spans="1:102" x14ac:dyDescent="0.25">
      <c r="A10">
        <v>9</v>
      </c>
      <c r="B10">
        <v>2</v>
      </c>
      <c r="C10" s="24" t="s">
        <v>122</v>
      </c>
      <c r="D10" s="12">
        <v>10.055068845243875</v>
      </c>
      <c r="E10" s="13">
        <v>1.2682068813821104</v>
      </c>
      <c r="F10" s="7">
        <v>7.9285714285714288</v>
      </c>
      <c r="G10" s="7">
        <f t="shared" si="0"/>
        <v>8.7868619638617655</v>
      </c>
      <c r="H10" s="15">
        <f t="shared" si="1"/>
        <v>11.323275726625985</v>
      </c>
      <c r="I10" s="11">
        <f t="shared" si="2"/>
        <v>2.6493432825894069E-2</v>
      </c>
      <c r="J10" s="32">
        <f t="shared" si="3"/>
        <v>3.3415140501127654E-3</v>
      </c>
      <c r="K10" s="32">
        <f t="shared" si="4"/>
        <v>299.26553801749037</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X10" s="33" t="s">
        <v>85</v>
      </c>
    </row>
    <row r="11" spans="1:102" x14ac:dyDescent="0.25">
      <c r="A11">
        <v>10</v>
      </c>
      <c r="B11">
        <v>2</v>
      </c>
      <c r="C11" s="24" t="s">
        <v>122</v>
      </c>
      <c r="D11" s="12">
        <v>9.3011973943858628</v>
      </c>
      <c r="E11" s="13">
        <v>0.23252993485964657</v>
      </c>
      <c r="F11" s="7">
        <v>40</v>
      </c>
      <c r="G11" s="7">
        <f t="shared" si="0"/>
        <v>9.0686674595262158</v>
      </c>
      <c r="H11" s="15">
        <f t="shared" si="1"/>
        <v>9.5337273292455098</v>
      </c>
      <c r="I11" s="11">
        <f t="shared" si="2"/>
        <v>0.13252809453356401</v>
      </c>
      <c r="J11" s="32">
        <f t="shared" si="3"/>
        <v>3.3132023633391005E-3</v>
      </c>
      <c r="K11" s="32">
        <f t="shared" si="4"/>
        <v>301.82279569310197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X11" s="33" t="s">
        <v>85</v>
      </c>
    </row>
    <row r="12" spans="1:102" x14ac:dyDescent="0.25">
      <c r="A12">
        <v>11</v>
      </c>
      <c r="B12">
        <v>2</v>
      </c>
      <c r="C12" s="24" t="s">
        <v>122</v>
      </c>
      <c r="D12" s="12">
        <v>9.6522522827120927</v>
      </c>
      <c r="E12" s="13">
        <v>0.49007020419951025</v>
      </c>
      <c r="F12" s="7">
        <v>19.695652173913043</v>
      </c>
      <c r="G12" s="7">
        <f t="shared" si="0"/>
        <v>9.1621820785125827</v>
      </c>
      <c r="H12" s="15">
        <f t="shared" si="1"/>
        <v>10.142322486911603</v>
      </c>
      <c r="I12" s="11">
        <f t="shared" si="2"/>
        <v>6.5694188301622353E-2</v>
      </c>
      <c r="J12" s="32">
        <f t="shared" si="3"/>
        <v>3.3354665142104061E-3</v>
      </c>
      <c r="K12" s="32">
        <f t="shared" si="4"/>
        <v>299.80813650492507</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X12" s="33" t="s">
        <v>85</v>
      </c>
    </row>
    <row r="13" spans="1:102" x14ac:dyDescent="0.25">
      <c r="A13">
        <v>12</v>
      </c>
      <c r="B13">
        <v>2</v>
      </c>
      <c r="C13" s="24" t="s">
        <v>122</v>
      </c>
      <c r="D13" s="12">
        <v>8.0179692227235311</v>
      </c>
      <c r="E13" s="13">
        <v>0.68816901512397566</v>
      </c>
      <c r="F13" s="7">
        <v>11.651162790697676</v>
      </c>
      <c r="G13" s="7">
        <f t="shared" si="0"/>
        <v>7.3298002075995559</v>
      </c>
      <c r="H13" s="15">
        <f t="shared" si="1"/>
        <v>8.7061382378475063</v>
      </c>
      <c r="I13" s="11">
        <f t="shared" si="2"/>
        <v>3.8916691416475128E-2</v>
      </c>
      <c r="J13" s="32">
        <f t="shared" si="3"/>
        <v>3.3401551515138328E-3</v>
      </c>
      <c r="K13" s="32">
        <f t="shared" si="4"/>
        <v>299.38729030200221</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X13" s="33" t="s">
        <v>85</v>
      </c>
    </row>
    <row r="14" spans="1:102" x14ac:dyDescent="0.25">
      <c r="A14">
        <v>13</v>
      </c>
      <c r="B14">
        <v>2</v>
      </c>
      <c r="C14" s="24" t="s">
        <v>122</v>
      </c>
      <c r="D14" s="12">
        <v>6.0884511510989503</v>
      </c>
      <c r="E14" s="13">
        <v>1.0042806022431259</v>
      </c>
      <c r="F14" s="7">
        <v>6.0625</v>
      </c>
      <c r="G14" s="7">
        <f t="shared" si="0"/>
        <v>5.0841705488558242</v>
      </c>
      <c r="H14" s="15">
        <f t="shared" si="1"/>
        <v>7.0927317533420764</v>
      </c>
      <c r="I14" s="11">
        <f t="shared" si="2"/>
        <v>2.026088235304261E-2</v>
      </c>
      <c r="J14" s="32">
        <f t="shared" si="3"/>
        <v>3.3420012128730077E-3</v>
      </c>
      <c r="K14" s="32">
        <f t="shared" si="4"/>
        <v>299.22191414776091</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X14" s="33" t="s">
        <v>85</v>
      </c>
    </row>
    <row r="15" spans="1:102" x14ac:dyDescent="0.25">
      <c r="A15">
        <v>14</v>
      </c>
      <c r="B15">
        <v>2</v>
      </c>
      <c r="C15" s="24" t="s">
        <v>122</v>
      </c>
      <c r="D15" s="12">
        <v>8.8490569773641781</v>
      </c>
      <c r="E15" s="13">
        <v>0.16759577608644274</v>
      </c>
      <c r="F15" s="7">
        <v>52.800000000000004</v>
      </c>
      <c r="G15" s="7">
        <f t="shared" si="0"/>
        <v>8.6814612012777346</v>
      </c>
      <c r="H15" s="15">
        <f t="shared" si="1"/>
        <v>9.0166527534506216</v>
      </c>
      <c r="I15" s="11">
        <f t="shared" si="2"/>
        <v>0.17380759120628742</v>
      </c>
      <c r="J15" s="32">
        <f t="shared" si="3"/>
        <v>3.2918104395130189E-3</v>
      </c>
      <c r="K15" s="32">
        <f t="shared" si="4"/>
        <v>303.78419972078865</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X15" s="33" t="s">
        <v>85</v>
      </c>
    </row>
    <row r="16" spans="1:102" x14ac:dyDescent="0.25">
      <c r="A16">
        <v>15</v>
      </c>
      <c r="B16">
        <v>2</v>
      </c>
      <c r="C16" s="24" t="s">
        <v>122</v>
      </c>
      <c r="D16" s="12">
        <v>9.3372444707743529</v>
      </c>
      <c r="E16" s="13">
        <v>0.33347301681336977</v>
      </c>
      <c r="F16" s="7">
        <v>27.999999999999996</v>
      </c>
      <c r="G16" s="7">
        <f t="shared" si="0"/>
        <v>9.003771453960983</v>
      </c>
      <c r="H16" s="15">
        <f t="shared" si="1"/>
        <v>9.6707174875877229</v>
      </c>
      <c r="I16" s="11">
        <f t="shared" si="2"/>
        <v>9.3187969933829662E-2</v>
      </c>
      <c r="J16" s="32">
        <f t="shared" si="3"/>
        <v>3.32814178335106E-3</v>
      </c>
      <c r="K16" s="32">
        <f t="shared" si="4"/>
        <v>300.46796834271703</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X16" s="33" t="s">
        <v>85</v>
      </c>
    </row>
    <row r="17" spans="1:102" x14ac:dyDescent="0.25">
      <c r="A17">
        <v>16</v>
      </c>
      <c r="B17">
        <v>2</v>
      </c>
      <c r="C17" s="24" t="s">
        <v>122</v>
      </c>
      <c r="D17" s="12">
        <v>7.7699075768273174</v>
      </c>
      <c r="E17" s="13">
        <v>0.35575019082247866</v>
      </c>
      <c r="F17" s="7">
        <v>21.84090909090909</v>
      </c>
      <c r="G17" s="7">
        <f t="shared" si="0"/>
        <v>7.4141573860048391</v>
      </c>
      <c r="H17" s="15">
        <f t="shared" si="1"/>
        <v>8.1256577676497965</v>
      </c>
      <c r="I17" s="11">
        <f t="shared" si="2"/>
        <v>7.2813538333993177E-2</v>
      </c>
      <c r="J17" s="32">
        <f t="shared" si="3"/>
        <v>3.3338144502556713E-3</v>
      </c>
      <c r="K17" s="32">
        <f t="shared" si="4"/>
        <v>299.95670572587198</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X17" s="33" t="s">
        <v>85</v>
      </c>
    </row>
    <row r="18" spans="1:102" x14ac:dyDescent="0.25">
      <c r="A18">
        <v>17</v>
      </c>
      <c r="B18">
        <v>2</v>
      </c>
      <c r="C18" s="24" t="s">
        <v>122</v>
      </c>
      <c r="D18" s="12">
        <v>4.9811001507905184</v>
      </c>
      <c r="E18" s="13">
        <v>1.7766981429571278</v>
      </c>
      <c r="F18" s="7">
        <v>2.8035714285714284</v>
      </c>
      <c r="G18" s="7">
        <f t="shared" si="0"/>
        <v>3.2044020078333908</v>
      </c>
      <c r="H18" s="15">
        <f t="shared" si="1"/>
        <v>6.757798293747646</v>
      </c>
      <c r="I18" s="11">
        <f t="shared" si="2"/>
        <v>9.6021808776122364E-3</v>
      </c>
      <c r="J18" s="32">
        <f t="shared" si="3"/>
        <v>3.4249817143075494E-3</v>
      </c>
      <c r="K18" s="32">
        <f t="shared" si="4"/>
        <v>291.97236172753594</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X18" s="33" t="s">
        <v>85</v>
      </c>
    </row>
    <row r="19" spans="1:102" x14ac:dyDescent="0.25">
      <c r="A19">
        <v>18</v>
      </c>
      <c r="B19">
        <v>2</v>
      </c>
      <c r="C19" s="24" t="s">
        <v>122</v>
      </c>
      <c r="D19" s="12">
        <v>8.3312525606173082</v>
      </c>
      <c r="E19" s="13">
        <v>0.3386688032771264</v>
      </c>
      <c r="F19" s="7">
        <v>24.599999999999998</v>
      </c>
      <c r="G19" s="7">
        <f t="shared" si="0"/>
        <v>7.9925837573401814</v>
      </c>
      <c r="H19" s="15">
        <f t="shared" si="1"/>
        <v>8.669921363894435</v>
      </c>
      <c r="I19" s="11">
        <f t="shared" si="2"/>
        <v>8.3960922163021756E-2</v>
      </c>
      <c r="J19" s="32">
        <f t="shared" si="3"/>
        <v>3.4130456163829989E-3</v>
      </c>
      <c r="K19" s="32">
        <f t="shared" si="4"/>
        <v>292.99344702569715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X19" s="33" t="s">
        <v>85</v>
      </c>
    </row>
    <row r="20" spans="1:102" x14ac:dyDescent="0.25">
      <c r="A20">
        <v>19</v>
      </c>
      <c r="B20">
        <v>2</v>
      </c>
      <c r="C20" s="24" t="s">
        <v>122</v>
      </c>
      <c r="D20" s="12">
        <v>10.448340952671288</v>
      </c>
      <c r="E20" s="13">
        <v>0.99805047906113808</v>
      </c>
      <c r="F20" s="7">
        <v>10.468749999999998</v>
      </c>
      <c r="G20" s="7">
        <f t="shared" si="0"/>
        <v>9.4502904736101492</v>
      </c>
      <c r="H20" s="15">
        <f t="shared" si="1"/>
        <v>11.446391431732426</v>
      </c>
      <c r="I20" s="11">
        <f t="shared" si="2"/>
        <v>3.5833901625393599E-2</v>
      </c>
      <c r="J20" s="32">
        <f t="shared" si="3"/>
        <v>3.4229398567540161E-3</v>
      </c>
      <c r="K20" s="32">
        <f t="shared" si="4"/>
        <v>292.14652954735317</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X20" s="33" t="s">
        <v>85</v>
      </c>
    </row>
    <row r="21" spans="1:102" x14ac:dyDescent="0.25">
      <c r="A21">
        <v>20</v>
      </c>
      <c r="B21">
        <v>2</v>
      </c>
      <c r="C21" s="24" t="s">
        <v>122</v>
      </c>
      <c r="D21" s="12">
        <v>7.7025703391261358</v>
      </c>
      <c r="E21" s="13">
        <v>5.6674701758412303</v>
      </c>
      <c r="F21" s="7">
        <v>1.3590844062947067</v>
      </c>
      <c r="G21" s="7">
        <f t="shared" si="0"/>
        <v>2.0351001632849055</v>
      </c>
      <c r="H21" s="15">
        <f t="shared" si="1"/>
        <v>13.370040514967366</v>
      </c>
      <c r="I21" s="11">
        <f t="shared" si="2"/>
        <v>4.6550034114731017E-3</v>
      </c>
      <c r="J21" s="32">
        <f t="shared" si="3"/>
        <v>3.425102510125998E-3</v>
      </c>
      <c r="K21" s="32">
        <f t="shared" si="4"/>
        <v>291.96206450568786</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X21" s="33" t="s">
        <v>85</v>
      </c>
    </row>
    <row r="22" spans="1:102" x14ac:dyDescent="0.25">
      <c r="A22">
        <v>21</v>
      </c>
      <c r="B22">
        <v>2</v>
      </c>
      <c r="C22" s="24" t="s">
        <v>122</v>
      </c>
      <c r="D22" s="12">
        <v>5.8807249810217455</v>
      </c>
      <c r="E22" s="13">
        <v>1.3208045411920499</v>
      </c>
      <c r="F22" s="7">
        <v>4.4523809523809517</v>
      </c>
      <c r="G22" s="7">
        <f t="shared" si="0"/>
        <v>4.5599204398296953</v>
      </c>
      <c r="H22" s="15">
        <f t="shared" si="1"/>
        <v>7.2015295222137956</v>
      </c>
      <c r="I22" s="11">
        <f t="shared" si="2"/>
        <v>1.5248253414745982E-2</v>
      </c>
      <c r="J22" s="32">
        <f t="shared" si="3"/>
        <v>3.4247414086595257E-3</v>
      </c>
      <c r="K22" s="32">
        <f t="shared" si="4"/>
        <v>291.99284870719885</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X22" s="33" t="s">
        <v>85</v>
      </c>
    </row>
    <row r="23" spans="1:102" x14ac:dyDescent="0.25">
      <c r="A23">
        <v>22</v>
      </c>
      <c r="B23">
        <v>2</v>
      </c>
      <c r="C23" s="24" t="s">
        <v>122</v>
      </c>
      <c r="D23" s="12">
        <v>7.4305815657685015</v>
      </c>
      <c r="E23" s="13">
        <v>0.25860492688289449</v>
      </c>
      <c r="F23" s="7">
        <v>28.733333333333331</v>
      </c>
      <c r="G23" s="7">
        <f t="shared" si="0"/>
        <v>7.1719766388856065</v>
      </c>
      <c r="H23" s="15">
        <f t="shared" si="1"/>
        <v>7.6891864926513964</v>
      </c>
      <c r="I23" s="11">
        <f t="shared" si="2"/>
        <v>9.7942503212990625E-2</v>
      </c>
      <c r="J23" s="32">
        <f t="shared" si="3"/>
        <v>3.408671805556518E-3</v>
      </c>
      <c r="K23" s="32">
        <f t="shared" si="4"/>
        <v>293.36939929795756</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X23" s="33" t="s">
        <v>85</v>
      </c>
    </row>
    <row r="24" spans="1:102" x14ac:dyDescent="0.25">
      <c r="A24">
        <v>23</v>
      </c>
      <c r="B24">
        <v>2</v>
      </c>
      <c r="C24" s="24" t="s">
        <v>122</v>
      </c>
      <c r="D24" s="12">
        <v>7.6928921298799136</v>
      </c>
      <c r="E24" s="13">
        <v>0.57696690974099341</v>
      </c>
      <c r="F24" s="7">
        <v>13.333333333333336</v>
      </c>
      <c r="G24" s="7">
        <f t="shared" si="0"/>
        <v>7.1159252201389203</v>
      </c>
      <c r="H24" s="15">
        <f t="shared" si="1"/>
        <v>8.2698590396209077</v>
      </c>
      <c r="I24" s="11">
        <f t="shared" si="2"/>
        <v>4.5620979160125356E-2</v>
      </c>
      <c r="J24" s="32">
        <f t="shared" si="3"/>
        <v>3.4215734370094011E-3</v>
      </c>
      <c r="K24" s="32">
        <f t="shared" si="4"/>
        <v>292.2631994928164</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X24" s="33" t="s">
        <v>85</v>
      </c>
    </row>
    <row r="25" spans="1:102" x14ac:dyDescent="0.25">
      <c r="A25">
        <v>24</v>
      </c>
      <c r="B25">
        <v>2</v>
      </c>
      <c r="C25" s="24" t="s">
        <v>122</v>
      </c>
      <c r="D25" s="12">
        <v>7.6595433562077098</v>
      </c>
      <c r="E25" s="13">
        <v>1.1452763660925631</v>
      </c>
      <c r="F25" s="7">
        <v>6.6879432624113475</v>
      </c>
      <c r="G25" s="7">
        <f t="shared" si="0"/>
        <v>6.5142669901151464</v>
      </c>
      <c r="H25" s="15">
        <f t="shared" si="1"/>
        <v>8.8048197223002731</v>
      </c>
      <c r="I25" s="11">
        <f t="shared" si="2"/>
        <v>2.2901131697079219E-2</v>
      </c>
      <c r="J25" s="32">
        <f t="shared" si="3"/>
        <v>3.424241324801877E-3</v>
      </c>
      <c r="K25" s="32">
        <f t="shared" si="4"/>
        <v>292.03549199554703</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X25" s="33" t="s">
        <v>85</v>
      </c>
    </row>
    <row r="26" spans="1:102" x14ac:dyDescent="0.25">
      <c r="A26">
        <v>25</v>
      </c>
      <c r="B26">
        <v>2</v>
      </c>
      <c r="C26" s="24" t="s">
        <v>122</v>
      </c>
      <c r="D26" s="12">
        <v>4.3114431330610214</v>
      </c>
      <c r="E26" s="13">
        <v>1.0539083214149163</v>
      </c>
      <c r="F26" s="7">
        <v>4.0909090909090908</v>
      </c>
      <c r="G26" s="7">
        <f t="shared" si="0"/>
        <v>3.2575348116461051</v>
      </c>
      <c r="H26" s="15">
        <f t="shared" si="1"/>
        <v>5.3653514544759382</v>
      </c>
      <c r="I26" s="11">
        <f t="shared" si="2"/>
        <v>1.401055950018369E-2</v>
      </c>
      <c r="J26" s="32">
        <f t="shared" si="3"/>
        <v>3.4248034333782353E-3</v>
      </c>
      <c r="K26" s="32">
        <f t="shared" si="4"/>
        <v>291.98756058638884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X26" s="33" t="s">
        <v>85</v>
      </c>
    </row>
    <row r="27" spans="1:102"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0.12116030287901809</v>
      </c>
      <c r="J27" s="32">
        <f t="shared" si="3"/>
        <v>3.3999064583397931E-3</v>
      </c>
      <c r="K27" s="32">
        <f t="shared" si="4"/>
        <v>294.12573912057263</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X27" s="33" t="s">
        <v>85</v>
      </c>
    </row>
    <row r="28" spans="1:102" x14ac:dyDescent="0.25">
      <c r="A28">
        <v>27</v>
      </c>
      <c r="B28">
        <v>2</v>
      </c>
      <c r="C28" s="24" t="s">
        <v>122</v>
      </c>
      <c r="D28" s="12">
        <v>7.2947279110531893</v>
      </c>
      <c r="E28" s="13">
        <v>0.36645414937786824</v>
      </c>
      <c r="F28" s="7">
        <v>19.90625</v>
      </c>
      <c r="G28" s="7">
        <f t="shared" si="0"/>
        <v>6.9282737616753209</v>
      </c>
      <c r="H28" s="15">
        <f t="shared" si="1"/>
        <v>7.6611820604310576</v>
      </c>
      <c r="I28" s="11">
        <f t="shared" si="2"/>
        <v>6.8023756437590122E-2</v>
      </c>
      <c r="J28" s="32">
        <f t="shared" si="3"/>
        <v>3.4172059748867885E-3</v>
      </c>
      <c r="K28" s="32">
        <f t="shared" si="4"/>
        <v>292.63673520093556</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X28" s="33" t="s">
        <v>85</v>
      </c>
    </row>
    <row r="29" spans="1:102" x14ac:dyDescent="0.25">
      <c r="A29">
        <v>28</v>
      </c>
      <c r="B29">
        <v>2</v>
      </c>
      <c r="C29" s="24" t="s">
        <v>122</v>
      </c>
      <c r="D29" s="12">
        <v>6.1836074743851999</v>
      </c>
      <c r="E29" s="13">
        <v>0.58726998360082916</v>
      </c>
      <c r="F29" s="7">
        <v>10.52941176470588</v>
      </c>
      <c r="G29" s="7">
        <f t="shared" si="0"/>
        <v>5.5963374907843706</v>
      </c>
      <c r="H29" s="15">
        <f t="shared" si="1"/>
        <v>6.7708774579860291</v>
      </c>
      <c r="I29" s="11">
        <f t="shared" si="2"/>
        <v>3.6041274252647991E-2</v>
      </c>
      <c r="J29" s="32">
        <f t="shared" si="3"/>
        <v>3.4229143144972954E-3</v>
      </c>
      <c r="K29" s="32">
        <f t="shared" si="4"/>
        <v>292.14870958488029</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X29" s="33" t="s">
        <v>85</v>
      </c>
    </row>
    <row r="30" spans="1:102" x14ac:dyDescent="0.25">
      <c r="A30">
        <v>29</v>
      </c>
      <c r="B30">
        <v>2</v>
      </c>
      <c r="C30" s="24" t="s">
        <v>122</v>
      </c>
      <c r="D30" s="12">
        <v>10.520944959211608</v>
      </c>
      <c r="E30" s="13">
        <v>1.9839496208799032</v>
      </c>
      <c r="F30" s="7">
        <v>5.3030303030303028</v>
      </c>
      <c r="G30" s="7">
        <f t="shared" si="0"/>
        <v>8.536995338331705</v>
      </c>
      <c r="H30" s="15">
        <f t="shared" si="1"/>
        <v>12.504894580091511</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X30" s="33" t="s">
        <v>85</v>
      </c>
    </row>
    <row r="31" spans="1:102" x14ac:dyDescent="0.25">
      <c r="A31">
        <v>30</v>
      </c>
      <c r="B31">
        <v>2</v>
      </c>
      <c r="C31" s="24" t="s">
        <v>122</v>
      </c>
      <c r="D31" s="12">
        <v>8.8775365880074055</v>
      </c>
      <c r="E31" s="13">
        <v>0.40200165681542965</v>
      </c>
      <c r="F31" s="7">
        <v>22.083333333333336</v>
      </c>
      <c r="G31" s="7">
        <f t="shared" si="0"/>
        <v>8.4755349311919765</v>
      </c>
      <c r="H31" s="15">
        <f t="shared" si="1"/>
        <v>9.2795382448228345</v>
      </c>
      <c r="I31" s="11">
        <f t="shared" si="2"/>
        <v>7.7513693121021049E-2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X31" s="33" t="s">
        <v>85</v>
      </c>
    </row>
    <row r="32" spans="1:102" x14ac:dyDescent="0.25">
      <c r="A32">
        <v>31</v>
      </c>
      <c r="B32">
        <v>2</v>
      </c>
      <c r="C32" s="24" t="s">
        <v>122</v>
      </c>
      <c r="D32" s="12">
        <v>10.170825541570716</v>
      </c>
      <c r="E32" s="13">
        <v>0.96465561837577929</v>
      </c>
      <c r="F32" s="7">
        <v>10.543478260869565</v>
      </c>
      <c r="G32" s="7">
        <f t="shared" si="0"/>
        <v>9.2061699231949365</v>
      </c>
      <c r="H32" s="15">
        <f t="shared" si="1"/>
        <v>11.135481159946496</v>
      </c>
      <c r="I32" s="11">
        <f t="shared" si="2"/>
        <v>3.7094314294398301E-2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X32" s="33" t="s">
        <v>85</v>
      </c>
    </row>
    <row r="33" spans="1:102" x14ac:dyDescent="0.25">
      <c r="A33">
        <v>32</v>
      </c>
      <c r="B33">
        <v>2</v>
      </c>
      <c r="C33" s="24" t="s">
        <v>122</v>
      </c>
      <c r="D33" s="12">
        <v>8.866108106197057</v>
      </c>
      <c r="E33" s="13">
        <v>2.2088039358644234</v>
      </c>
      <c r="F33" s="7">
        <v>4.0139860139860142</v>
      </c>
      <c r="G33" s="7">
        <f t="shared" si="0"/>
        <v>6.6573041703326332</v>
      </c>
      <c r="H33" s="15">
        <f t="shared" si="1"/>
        <v>11.074912042061481</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X33" s="33" t="s">
        <v>85</v>
      </c>
    </row>
    <row r="34" spans="1:102" x14ac:dyDescent="0.25">
      <c r="A34">
        <v>33</v>
      </c>
      <c r="B34">
        <v>2</v>
      </c>
      <c r="C34" s="24" t="s">
        <v>122</v>
      </c>
      <c r="D34" s="12">
        <v>10.302199320664297</v>
      </c>
      <c r="E34" s="13">
        <v>1.3856759320191743</v>
      </c>
      <c r="F34" s="7">
        <v>7.4347826086956532</v>
      </c>
      <c r="G34" s="7">
        <f t="shared" si="0"/>
        <v>8.9165233886451229</v>
      </c>
      <c r="H34" s="15">
        <f t="shared" si="1"/>
        <v>11.687875252683471</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X34" s="33" t="s">
        <v>85</v>
      </c>
    </row>
    <row r="35" spans="1:102"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X35" s="33" t="s">
        <v>85</v>
      </c>
    </row>
    <row r="36" spans="1:102" x14ac:dyDescent="0.25">
      <c r="A36">
        <v>35</v>
      </c>
      <c r="B36">
        <v>2</v>
      </c>
      <c r="C36" s="24" t="s">
        <v>122</v>
      </c>
      <c r="D36" s="12">
        <v>9.1776757361151198</v>
      </c>
      <c r="E36" s="13">
        <v>0.50806921036208552</v>
      </c>
      <c r="F36" s="7">
        <v>18.063829787234045</v>
      </c>
      <c r="G36" s="7">
        <f t="shared" si="0"/>
        <v>8.6696065257530339</v>
      </c>
      <c r="H36" s="15">
        <f t="shared" si="1"/>
        <v>9.6857449464772056</v>
      </c>
      <c r="I36" s="11">
        <f t="shared" si="2"/>
        <v>6.3468142826239832E-2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X36" s="33" t="s">
        <v>85</v>
      </c>
    </row>
    <row r="37" spans="1:102" x14ac:dyDescent="0.25">
      <c r="A37">
        <v>36</v>
      </c>
      <c r="B37">
        <v>2</v>
      </c>
      <c r="C37" s="24" t="s">
        <v>122</v>
      </c>
      <c r="D37" s="12">
        <v>7.5358454284737642</v>
      </c>
      <c r="E37" s="13">
        <v>0.70214811142875799</v>
      </c>
      <c r="F37" s="7">
        <v>10.732558139534886</v>
      </c>
      <c r="G37" s="7">
        <f t="shared" si="0"/>
        <v>6.8336973170450062</v>
      </c>
      <c r="H37" s="15">
        <f t="shared" si="1"/>
        <v>8.2379935399025221</v>
      </c>
      <c r="I37" s="11">
        <f t="shared" si="2"/>
        <v>3.7758599513370905E-2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X37" s="33" t="s">
        <v>85</v>
      </c>
    </row>
    <row r="38" spans="1:102" x14ac:dyDescent="0.25">
      <c r="A38">
        <v>37</v>
      </c>
      <c r="B38">
        <v>2</v>
      </c>
      <c r="C38" s="24" t="s">
        <v>122</v>
      </c>
      <c r="D38" s="12">
        <v>5.9401584624788173</v>
      </c>
      <c r="E38" s="13">
        <v>1.0685999350490993</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X38" s="33" t="s">
        <v>85</v>
      </c>
    </row>
    <row r="39" spans="1:102" x14ac:dyDescent="0.25">
      <c r="A39">
        <v>38</v>
      </c>
      <c r="B39">
        <v>2</v>
      </c>
      <c r="C39" s="24" t="s">
        <v>122</v>
      </c>
      <c r="D39" s="12">
        <v>8.476080955730648</v>
      </c>
      <c r="E39" s="13">
        <v>0.18573085759569147</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X39" s="33" t="s">
        <v>85</v>
      </c>
    </row>
    <row r="40" spans="1:102" x14ac:dyDescent="0.25">
      <c r="A40">
        <v>39</v>
      </c>
      <c r="B40">
        <v>2</v>
      </c>
      <c r="C40" s="24" t="s">
        <v>122</v>
      </c>
      <c r="D40" s="12">
        <v>8.9911465030419571</v>
      </c>
      <c r="E40" s="13">
        <v>0.33703209382624022</v>
      </c>
      <c r="F40" s="7">
        <v>26.677419354838712</v>
      </c>
      <c r="G40" s="7">
        <f t="shared" si="0"/>
        <v>8.6541144092157172</v>
      </c>
      <c r="H40" s="15">
        <f t="shared" si="1"/>
        <v>9.3281785968681969</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X40" s="33" t="s">
        <v>85</v>
      </c>
    </row>
    <row r="41" spans="1:102" x14ac:dyDescent="0.25">
      <c r="A41">
        <v>40</v>
      </c>
      <c r="B41">
        <v>2</v>
      </c>
      <c r="C41" s="24" t="s">
        <v>122</v>
      </c>
      <c r="D41" s="12">
        <v>7.3481372216716689</v>
      </c>
      <c r="E41" s="13">
        <v>0.36205827296030618</v>
      </c>
      <c r="F41" s="7">
        <v>20.295454545454547</v>
      </c>
      <c r="G41" s="7">
        <f t="shared" si="0"/>
        <v>6.9860789487113628</v>
      </c>
      <c r="H41" s="15">
        <f t="shared" si="1"/>
        <v>7.7101954946319751</v>
      </c>
      <c r="I41" s="11">
        <f t="shared" si="2"/>
        <v>7.1271415671195326E-2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X41" s="33" t="s">
        <v>85</v>
      </c>
    </row>
    <row r="42" spans="1:102" x14ac:dyDescent="0.25">
      <c r="A42">
        <v>41</v>
      </c>
      <c r="B42">
        <v>2</v>
      </c>
      <c r="C42" s="24" t="s">
        <v>122</v>
      </c>
      <c r="D42" s="12">
        <v>4.5254472798147649</v>
      </c>
      <c r="E42" s="13">
        <v>1.9440301694978921</v>
      </c>
      <c r="F42" s="7">
        <v>2.3278688524590163</v>
      </c>
      <c r="G42" s="7">
        <f t="shared" si="0"/>
        <v>2.581417110316873</v>
      </c>
      <c r="H42" s="15">
        <f t="shared" si="1"/>
        <v>6.4694774493126568</v>
      </c>
      <c r="I42" s="11">
        <f t="shared" si="2"/>
        <v>7.5901513821338799E-3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X42" s="33" t="s">
        <v>85</v>
      </c>
    </row>
    <row r="43" spans="1:102" x14ac:dyDescent="0.25">
      <c r="A43">
        <v>42</v>
      </c>
      <c r="B43">
        <v>2</v>
      </c>
      <c r="C43" s="24" t="s">
        <v>122</v>
      </c>
      <c r="D43" s="12">
        <v>7.4005352510223332</v>
      </c>
      <c r="E43" s="13">
        <v>0.37951462825755555</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X43" s="33" t="s">
        <v>85</v>
      </c>
    </row>
    <row r="44" spans="1:102" x14ac:dyDescent="0.25">
      <c r="A44">
        <v>43</v>
      </c>
      <c r="B44">
        <v>2</v>
      </c>
      <c r="C44" s="24" t="s">
        <v>122</v>
      </c>
      <c r="D44" s="12">
        <v>9.7096919750153212</v>
      </c>
      <c r="E44" s="13">
        <v>1.0103184420881219</v>
      </c>
      <c r="F44" s="7">
        <v>9.6105263157894765</v>
      </c>
      <c r="G44" s="7">
        <f t="shared" si="0"/>
        <v>8.6993735329271988</v>
      </c>
      <c r="H44" s="15">
        <f t="shared" si="1"/>
        <v>10.720010417103444</v>
      </c>
      <c r="I44" s="11">
        <f t="shared" si="2"/>
        <v>3.1321206372090619E-2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X44" s="33" t="s">
        <v>85</v>
      </c>
    </row>
    <row r="45" spans="1:102" x14ac:dyDescent="0.25">
      <c r="A45">
        <v>44</v>
      </c>
      <c r="B45">
        <v>2</v>
      </c>
      <c r="C45" s="24" t="s">
        <v>122</v>
      </c>
      <c r="D45" s="12">
        <v>7.2913090915323719</v>
      </c>
      <c r="E45" s="13">
        <v>5.625195475593979</v>
      </c>
      <c r="F45" s="7">
        <v>1.2961876832844574</v>
      </c>
      <c r="G45" s="7">
        <f t="shared" si="0"/>
        <v>1.6661136159383929</v>
      </c>
      <c r="H45" s="15">
        <f t="shared" si="1"/>
        <v>12.916504567126351</v>
      </c>
      <c r="I45" s="11">
        <f t="shared" si="2"/>
        <v>4.2263791024517265E-3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X45" s="33" t="s">
        <v>85</v>
      </c>
    </row>
    <row r="46" spans="1:102" x14ac:dyDescent="0.25">
      <c r="A46">
        <v>45</v>
      </c>
      <c r="B46">
        <v>2</v>
      </c>
      <c r="C46" s="24" t="s">
        <v>122</v>
      </c>
      <c r="D46" s="12">
        <v>5.7318486246754397</v>
      </c>
      <c r="E46" s="13">
        <v>1.4172153192878836</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X46" s="33" t="s">
        <v>85</v>
      </c>
    </row>
    <row r="47" spans="1:102" x14ac:dyDescent="0.25">
      <c r="A47">
        <v>46</v>
      </c>
      <c r="B47">
        <v>2</v>
      </c>
      <c r="C47" s="24" t="s">
        <v>122</v>
      </c>
      <c r="D47" s="12">
        <v>6.498652656427617</v>
      </c>
      <c r="E47" s="13">
        <v>0.28102281757524833</v>
      </c>
      <c r="F47" s="7">
        <v>23.124999999999996</v>
      </c>
      <c r="G47" s="7">
        <f t="shared" si="0"/>
        <v>6.2176298388523685</v>
      </c>
      <c r="H47" s="15">
        <f t="shared" si="1"/>
        <v>6.7796754740028655</v>
      </c>
      <c r="I47" s="11">
        <f t="shared" si="2"/>
        <v>7.5189132720802493E-2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X47" s="33" t="s">
        <v>85</v>
      </c>
    </row>
    <row r="48" spans="1:102" x14ac:dyDescent="0.25">
      <c r="A48">
        <v>47</v>
      </c>
      <c r="B48">
        <v>2</v>
      </c>
      <c r="C48" s="24" t="s">
        <v>122</v>
      </c>
      <c r="D48" s="12">
        <v>6.7528759477039513</v>
      </c>
      <c r="E48" s="13">
        <v>0.59378736781534747</v>
      </c>
      <c r="F48" s="7">
        <v>11.372549019607842</v>
      </c>
      <c r="G48" s="7">
        <f t="shared" si="0"/>
        <v>6.1590885798886035</v>
      </c>
      <c r="H48" s="15">
        <f t="shared" si="1"/>
        <v>7.3466633155192991</v>
      </c>
      <c r="I48" s="11">
        <f t="shared" si="2"/>
        <v>3.7056454878449177E-2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X48" s="33" t="s">
        <v>85</v>
      </c>
    </row>
    <row r="49" spans="1:102" x14ac:dyDescent="0.25">
      <c r="A49">
        <v>48</v>
      </c>
      <c r="B49">
        <v>2</v>
      </c>
      <c r="C49" s="24" t="s">
        <v>122</v>
      </c>
      <c r="D49" s="12">
        <v>6.9646498615203445</v>
      </c>
      <c r="E49" s="13">
        <v>0.11454466158802969</v>
      </c>
      <c r="F49" s="7">
        <v>60.802919708029194</v>
      </c>
      <c r="G49" s="7">
        <f t="shared" si="0"/>
        <v>6.8501051999323144</v>
      </c>
      <c r="H49" s="15">
        <f t="shared" si="1"/>
        <v>7.0791945231083746</v>
      </c>
      <c r="I49" s="11">
        <f t="shared" si="2"/>
        <v>0.19447204297233547</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X49" s="33" t="s">
        <v>85</v>
      </c>
    </row>
    <row r="50" spans="1:102" x14ac:dyDescent="0.25">
      <c r="A50">
        <v>49</v>
      </c>
      <c r="B50">
        <v>2</v>
      </c>
      <c r="C50" s="24" t="s">
        <v>122</v>
      </c>
      <c r="D50" s="12">
        <v>4.5254472798147649</v>
      </c>
      <c r="E50" s="13">
        <v>1.1472964934741658</v>
      </c>
      <c r="F50" s="7">
        <v>3.9444444444444442</v>
      </c>
      <c r="G50" s="7">
        <f t="shared" si="0"/>
        <v>3.3781507863405991</v>
      </c>
      <c r="H50" s="15">
        <f t="shared" si="1"/>
        <v>5.6727437732889303</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X50" s="33" t="s">
        <v>85</v>
      </c>
    </row>
    <row r="51" spans="1:102" x14ac:dyDescent="0.25">
      <c r="A51">
        <v>50</v>
      </c>
      <c r="B51">
        <v>2</v>
      </c>
      <c r="C51" s="24" t="s">
        <v>122</v>
      </c>
      <c r="D51" s="12">
        <v>6.3895988043532581</v>
      </c>
      <c r="E51" s="13">
        <v>0.22882860731843624</v>
      </c>
      <c r="F51" s="7">
        <v>27.923076923076923</v>
      </c>
      <c r="G51" s="7">
        <f t="shared" si="0"/>
        <v>6.1607701970348216</v>
      </c>
      <c r="H51" s="15">
        <f t="shared" si="1"/>
        <v>6.6184274116716946</v>
      </c>
      <c r="I51" s="11">
        <f t="shared" si="2"/>
        <v>9.0672389314909424E-2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X51" s="33" t="s">
        <v>85</v>
      </c>
    </row>
    <row r="52" spans="1:102" x14ac:dyDescent="0.25">
      <c r="A52">
        <v>51</v>
      </c>
      <c r="B52">
        <v>2</v>
      </c>
      <c r="C52" s="24" t="s">
        <v>122</v>
      </c>
      <c r="D52" s="12">
        <v>6.7721698009290954</v>
      </c>
      <c r="E52" s="13">
        <v>0.38398900933103125</v>
      </c>
      <c r="F52" s="7">
        <v>17.636363636363633</v>
      </c>
      <c r="G52" s="7">
        <f t="shared" si="0"/>
        <v>6.3881807915980637</v>
      </c>
      <c r="H52" s="15">
        <f t="shared" si="1"/>
        <v>7.156158810260127</v>
      </c>
      <c r="I52" s="11">
        <f t="shared" si="2"/>
        <v>5.7411193354901205E-2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X52" s="33" t="s">
        <v>85</v>
      </c>
    </row>
    <row r="53" spans="1:102" s="50" customFormat="1" x14ac:dyDescent="0.25">
      <c r="A53" s="50">
        <v>52</v>
      </c>
      <c r="B53" s="50">
        <v>2</v>
      </c>
      <c r="C53" s="51" t="s">
        <v>122</v>
      </c>
      <c r="D53" s="52">
        <v>5.6790961885834434</v>
      </c>
      <c r="E53" s="53">
        <v>0.59965611929141949</v>
      </c>
      <c r="F53" s="54">
        <v>9.4705882352941178</v>
      </c>
      <c r="G53" s="54">
        <f t="shared" si="0"/>
        <v>5.0794400692920236</v>
      </c>
      <c r="H53" s="55">
        <f t="shared" si="1"/>
        <v>6.2787523078748633</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66"/>
      <c r="CX53" s="33" t="s">
        <v>85</v>
      </c>
    </row>
    <row r="54" spans="1:102"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90">
        <v>0.95299999999999996</v>
      </c>
      <c r="BM54" s="90">
        <f t="shared" ref="BM54:BM76" si="14">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X54" s="33" t="s">
        <v>85</v>
      </c>
    </row>
    <row r="55" spans="1:102"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90">
        <v>0.95299999999999996</v>
      </c>
      <c r="BM55" s="90">
        <f t="shared" si="14"/>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X55" s="33" t="s">
        <v>85</v>
      </c>
    </row>
    <row r="56" spans="1:102"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90">
        <v>0.95299999999999996</v>
      </c>
      <c r="BM56" s="90">
        <f t="shared" si="14"/>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X56" s="33" t="s">
        <v>85</v>
      </c>
    </row>
    <row r="57" spans="1:102"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90">
        <v>0.95299999999999996</v>
      </c>
      <c r="BM57" s="90">
        <f t="shared" si="14"/>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X57" s="33" t="s">
        <v>85</v>
      </c>
    </row>
    <row r="58" spans="1:102"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90">
        <v>0.95299999999999996</v>
      </c>
      <c r="BM58" s="90">
        <f t="shared" si="14"/>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X58" s="33" t="s">
        <v>85</v>
      </c>
    </row>
    <row r="59" spans="1:102"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90">
        <v>0.95299999999999996</v>
      </c>
      <c r="BM59" s="90">
        <f t="shared" si="14"/>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X59" s="33" t="s">
        <v>85</v>
      </c>
    </row>
    <row r="60" spans="1:102"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90">
        <v>0.95299999999999996</v>
      </c>
      <c r="BM60" s="90">
        <f t="shared" si="14"/>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X60" s="33" t="s">
        <v>85</v>
      </c>
    </row>
    <row r="61" spans="1:102"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90">
        <v>0.95299999999999996</v>
      </c>
      <c r="BM61" s="90">
        <f t="shared" si="14"/>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X61" s="33" t="s">
        <v>85</v>
      </c>
    </row>
    <row r="62" spans="1:102"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90">
        <v>0.95299999999999996</v>
      </c>
      <c r="BM62" s="90">
        <f t="shared" si="14"/>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X62" s="33" t="s">
        <v>85</v>
      </c>
    </row>
    <row r="63" spans="1:102"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90">
        <v>0.95299999999999996</v>
      </c>
      <c r="BM63" s="90">
        <f t="shared" si="14"/>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66"/>
      <c r="CX63" s="33" t="s">
        <v>85</v>
      </c>
    </row>
    <row r="64" spans="1:102"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90">
        <v>0.95499999999999996</v>
      </c>
      <c r="BM64" s="90">
        <f t="shared" si="14"/>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X64" s="33" t="s">
        <v>85</v>
      </c>
    </row>
    <row r="65" spans="1:102"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90">
        <v>0.95499999999999996</v>
      </c>
      <c r="BM65" s="90">
        <f t="shared" si="14"/>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X65" s="33" t="s">
        <v>85</v>
      </c>
    </row>
    <row r="66" spans="1:102"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90">
        <v>0.95499999999999996</v>
      </c>
      <c r="BM66" s="90">
        <f t="shared" si="14"/>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X66" s="33" t="s">
        <v>85</v>
      </c>
    </row>
    <row r="67" spans="1:102"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90">
        <v>0.95499999999999996</v>
      </c>
      <c r="BM67" s="90">
        <f t="shared" si="14"/>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X67" s="33" t="s">
        <v>85</v>
      </c>
    </row>
    <row r="68" spans="1:102"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90">
        <v>0.95499999999999996</v>
      </c>
      <c r="BM68" s="90">
        <f t="shared" si="14"/>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66"/>
      <c r="CX68" s="33" t="s">
        <v>85</v>
      </c>
    </row>
    <row r="69" spans="1:102"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v>0.97599999999999998</v>
      </c>
      <c r="BM69" s="90">
        <f t="shared" si="14"/>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X69" s="33" t="s">
        <v>85</v>
      </c>
    </row>
    <row r="70" spans="1:102"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v>0.97599999999999998</v>
      </c>
      <c r="BM70" s="90">
        <f t="shared" si="14"/>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X70" s="33" t="s">
        <v>85</v>
      </c>
    </row>
    <row r="71" spans="1:102"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v>0.97599999999999998</v>
      </c>
      <c r="BM71" s="90">
        <f t="shared" si="14"/>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X71" s="33" t="s">
        <v>85</v>
      </c>
    </row>
    <row r="72" spans="1:102"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v>0.97599999999999998</v>
      </c>
      <c r="BM72" s="90">
        <f t="shared" si="14"/>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X72" s="33" t="s">
        <v>85</v>
      </c>
    </row>
    <row r="73" spans="1:102"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v>0.97599999999999998</v>
      </c>
      <c r="BM73" s="90">
        <f t="shared" si="14"/>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X73" s="33" t="s">
        <v>85</v>
      </c>
    </row>
    <row r="74" spans="1:102"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v>0.97599999999999998</v>
      </c>
      <c r="BM74" s="90">
        <f t="shared" si="14"/>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X74" s="33" t="s">
        <v>85</v>
      </c>
    </row>
    <row r="75" spans="1:102"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v>0.97599999999999998</v>
      </c>
      <c r="BM75" s="90">
        <f t="shared" si="14"/>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X75" s="33" t="s">
        <v>85</v>
      </c>
    </row>
    <row r="76" spans="1:102"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v>0.97599999999999998</v>
      </c>
      <c r="BM76" s="90">
        <f t="shared" si="14"/>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66"/>
      <c r="CX76" s="33" t="s">
        <v>85</v>
      </c>
    </row>
    <row r="77" spans="1:102"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X77" s="33" t="s">
        <v>85</v>
      </c>
    </row>
    <row r="78" spans="1:102"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X78" s="33" t="s">
        <v>85</v>
      </c>
    </row>
    <row r="79" spans="1:102"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X79" s="33" t="s">
        <v>85</v>
      </c>
    </row>
    <row r="80" spans="1:102"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66"/>
      <c r="CX80" s="33" t="s">
        <v>85</v>
      </c>
    </row>
    <row r="81" spans="1:102"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X81" s="33" t="s">
        <v>85</v>
      </c>
    </row>
    <row r="82" spans="1:102"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X82" s="33" t="s">
        <v>85</v>
      </c>
    </row>
    <row r="83" spans="1:102"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66"/>
      <c r="CX83" s="33" t="s">
        <v>85</v>
      </c>
    </row>
    <row r="84" spans="1:102"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X84" s="33" t="s">
        <v>85</v>
      </c>
    </row>
    <row r="85" spans="1:102"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X85" s="33" t="s">
        <v>85</v>
      </c>
    </row>
    <row r="86" spans="1:102"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X86" s="33" t="s">
        <v>85</v>
      </c>
    </row>
    <row r="87" spans="1:102"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66"/>
      <c r="CX87" s="33" t="s">
        <v>85</v>
      </c>
    </row>
    <row r="88" spans="1:102"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X88" s="33" t="s">
        <v>85</v>
      </c>
    </row>
    <row r="89" spans="1:102"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X89" s="33" t="s">
        <v>85</v>
      </c>
    </row>
    <row r="90" spans="1:102"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X90" s="33" t="s">
        <v>85</v>
      </c>
    </row>
    <row r="91" spans="1:102"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X91" s="33" t="s">
        <v>85</v>
      </c>
    </row>
    <row r="92" spans="1:102"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X92" s="33" t="s">
        <v>85</v>
      </c>
    </row>
    <row r="93" spans="1:102"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X93" s="33" t="s">
        <v>85</v>
      </c>
    </row>
    <row r="94" spans="1:102"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X94" s="33" t="s">
        <v>85</v>
      </c>
    </row>
    <row r="95" spans="1:102"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X95" s="33" t="s">
        <v>85</v>
      </c>
    </row>
    <row r="96" spans="1:102"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X96" s="33" t="s">
        <v>85</v>
      </c>
    </row>
    <row r="97" spans="1:102"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X97" s="33" t="s">
        <v>85</v>
      </c>
    </row>
    <row r="98" spans="1:102"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X98" s="33" t="s">
        <v>85</v>
      </c>
    </row>
    <row r="99" spans="1:102"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66"/>
      <c r="CX99" s="33" t="s">
        <v>85</v>
      </c>
    </row>
    <row r="100" spans="1:102"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488</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X100" s="33" t="s">
        <v>85</v>
      </c>
    </row>
    <row r="101" spans="1:102"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488</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X101" s="33" t="s">
        <v>85</v>
      </c>
    </row>
    <row r="102" spans="1:102"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488</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X102" s="33" t="s">
        <v>85</v>
      </c>
    </row>
    <row r="103" spans="1:102"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488</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X103" s="33" t="s">
        <v>85</v>
      </c>
    </row>
    <row r="104" spans="1:102"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488</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X104" s="33" t="s">
        <v>85</v>
      </c>
    </row>
    <row r="105" spans="1:102"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488</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X105" s="33" t="s">
        <v>85</v>
      </c>
    </row>
    <row r="106" spans="1:102"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488</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X106" s="33" t="s">
        <v>85</v>
      </c>
    </row>
    <row r="107" spans="1:102"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488</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X107" s="33" t="s">
        <v>85</v>
      </c>
    </row>
    <row r="108" spans="1:102"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488</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X108" s="33" t="s">
        <v>85</v>
      </c>
    </row>
    <row r="109" spans="1:102"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488</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X109" s="33" t="s">
        <v>85</v>
      </c>
    </row>
    <row r="110" spans="1:102"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488</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X110" s="33" t="s">
        <v>85</v>
      </c>
    </row>
    <row r="111" spans="1:102"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488</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X111" s="33" t="s">
        <v>85</v>
      </c>
    </row>
    <row r="112" spans="1:102"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488</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X112" s="33" t="s">
        <v>85</v>
      </c>
    </row>
    <row r="113" spans="1:102"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488</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X113" s="33" t="s">
        <v>85</v>
      </c>
    </row>
    <row r="114" spans="1:102"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488</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66"/>
      <c r="CX114" s="33" t="s">
        <v>85</v>
      </c>
    </row>
    <row r="115" spans="1:102"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X115" s="33" t="s">
        <v>85</v>
      </c>
    </row>
    <row r="116" spans="1:102"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X116" s="33" t="s">
        <v>85</v>
      </c>
    </row>
    <row r="117" spans="1:102"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X117" s="33" t="s">
        <v>85</v>
      </c>
    </row>
    <row r="118" spans="1:102"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X118" s="33" t="s">
        <v>85</v>
      </c>
    </row>
    <row r="119" spans="1:102"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X119" s="33" t="s">
        <v>85</v>
      </c>
    </row>
    <row r="120" spans="1:102"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66"/>
      <c r="CX120" s="33" t="s">
        <v>85</v>
      </c>
    </row>
    <row r="121" spans="1:102"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X121" s="33" t="s">
        <v>85</v>
      </c>
    </row>
    <row r="122" spans="1:102"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X122" s="33" t="s">
        <v>85</v>
      </c>
    </row>
    <row r="123" spans="1:102"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X123" s="33" t="s">
        <v>85</v>
      </c>
    </row>
    <row r="124" spans="1:102"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X124" s="33" t="s">
        <v>85</v>
      </c>
    </row>
    <row r="125" spans="1:102"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X125" s="33" t="s">
        <v>85</v>
      </c>
    </row>
    <row r="126" spans="1:102"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X126" s="33" t="s">
        <v>85</v>
      </c>
    </row>
    <row r="127" spans="1:102"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X127" s="33" t="s">
        <v>85</v>
      </c>
    </row>
    <row r="128" spans="1:102"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X128" s="33" t="s">
        <v>85</v>
      </c>
    </row>
    <row r="129" spans="1:102"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X129" s="33" t="s">
        <v>85</v>
      </c>
    </row>
    <row r="130" spans="1:102"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X130" s="33" t="s">
        <v>85</v>
      </c>
    </row>
    <row r="131" spans="1:102"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X131" s="33" t="s">
        <v>85</v>
      </c>
    </row>
    <row r="132" spans="1:102"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X132" s="33" t="s">
        <v>85</v>
      </c>
    </row>
    <row r="133" spans="1:102"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X133" s="33" t="s">
        <v>85</v>
      </c>
    </row>
    <row r="134" spans="1:102"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X134" s="33" t="s">
        <v>85</v>
      </c>
    </row>
    <row r="135" spans="1:102"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66"/>
      <c r="CX135" s="33" t="s">
        <v>85</v>
      </c>
    </row>
    <row r="136" spans="1:102"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X136" s="33" t="s">
        <v>85</v>
      </c>
    </row>
    <row r="137" spans="1:102"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X137" s="33" t="s">
        <v>85</v>
      </c>
    </row>
    <row r="138" spans="1:102"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X138" s="33" t="s">
        <v>85</v>
      </c>
    </row>
    <row r="139" spans="1:102"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X139" s="33" t="s">
        <v>85</v>
      </c>
    </row>
    <row r="140" spans="1:102"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X140" s="33" t="s">
        <v>85</v>
      </c>
    </row>
    <row r="141" spans="1:102"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X141" s="33" t="s">
        <v>85</v>
      </c>
    </row>
    <row r="142" spans="1:102"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66"/>
      <c r="CX142" s="33" t="s">
        <v>85</v>
      </c>
    </row>
    <row r="143" spans="1:102"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X143" s="33" t="s">
        <v>85</v>
      </c>
    </row>
    <row r="144" spans="1:102"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X144" s="33" t="s">
        <v>85</v>
      </c>
    </row>
    <row r="145" spans="1:102"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X145" s="33" t="s">
        <v>85</v>
      </c>
    </row>
    <row r="146" spans="1:102"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X146" s="33" t="s">
        <v>85</v>
      </c>
    </row>
    <row r="147" spans="1:102"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X147" s="33" t="s">
        <v>85</v>
      </c>
    </row>
    <row r="148" spans="1:102"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X148" s="33" t="s">
        <v>85</v>
      </c>
    </row>
    <row r="149" spans="1:102"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X149" s="33" t="s">
        <v>85</v>
      </c>
    </row>
    <row r="150" spans="1:102"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X150" s="33" t="s">
        <v>85</v>
      </c>
    </row>
    <row r="151" spans="1:102"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X151" s="33" t="s">
        <v>85</v>
      </c>
    </row>
    <row r="152" spans="1:102"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X152" s="33" t="s">
        <v>85</v>
      </c>
    </row>
    <row r="153" spans="1:102"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X153" s="33" t="s">
        <v>85</v>
      </c>
    </row>
    <row r="154" spans="1:102"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66"/>
      <c r="CX154" s="33" t="s">
        <v>85</v>
      </c>
    </row>
    <row r="155" spans="1:102" x14ac:dyDescent="0.25">
      <c r="A155">
        <v>154</v>
      </c>
      <c r="B155">
        <v>15</v>
      </c>
      <c r="C155" s="24" t="s">
        <v>165</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X155" s="33" t="s">
        <v>85</v>
      </c>
    </row>
    <row r="156" spans="1:102" x14ac:dyDescent="0.25">
      <c r="A156">
        <v>155</v>
      </c>
      <c r="B156">
        <v>15</v>
      </c>
      <c r="C156" s="24" t="s">
        <v>165</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X156" s="33" t="s">
        <v>85</v>
      </c>
    </row>
    <row r="157" spans="1:102" x14ac:dyDescent="0.25">
      <c r="A157">
        <v>156</v>
      </c>
      <c r="B157">
        <v>15</v>
      </c>
      <c r="C157" s="24" t="s">
        <v>165</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X157" s="33" t="s">
        <v>85</v>
      </c>
    </row>
    <row r="158" spans="1:102" x14ac:dyDescent="0.25">
      <c r="A158">
        <v>157</v>
      </c>
      <c r="B158">
        <v>15</v>
      </c>
      <c r="C158" s="24" t="s">
        <v>165</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X158" s="33" t="s">
        <v>85</v>
      </c>
    </row>
    <row r="159" spans="1:102" x14ac:dyDescent="0.25">
      <c r="A159">
        <v>158</v>
      </c>
      <c r="B159">
        <v>15</v>
      </c>
      <c r="C159" s="24" t="s">
        <v>165</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X159" s="33" t="s">
        <v>85</v>
      </c>
    </row>
    <row r="160" spans="1:102" x14ac:dyDescent="0.25">
      <c r="A160">
        <v>159</v>
      </c>
      <c r="B160">
        <v>15</v>
      </c>
      <c r="C160" s="24" t="s">
        <v>165</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X160" s="33" t="s">
        <v>85</v>
      </c>
    </row>
    <row r="161" spans="1:102" x14ac:dyDescent="0.25">
      <c r="A161">
        <v>160</v>
      </c>
      <c r="B161">
        <v>15</v>
      </c>
      <c r="C161" s="24" t="s">
        <v>165</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X161" s="33" t="s">
        <v>85</v>
      </c>
    </row>
    <row r="162" spans="1:102" x14ac:dyDescent="0.25">
      <c r="A162">
        <v>161</v>
      </c>
      <c r="B162">
        <v>15</v>
      </c>
      <c r="C162" s="24" t="s">
        <v>165</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X162" s="33" t="s">
        <v>85</v>
      </c>
    </row>
    <row r="163" spans="1:102" x14ac:dyDescent="0.25">
      <c r="A163">
        <v>162</v>
      </c>
      <c r="B163">
        <v>15</v>
      </c>
      <c r="C163" s="24" t="s">
        <v>165</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X163" s="33" t="s">
        <v>85</v>
      </c>
    </row>
    <row r="164" spans="1:102" x14ac:dyDescent="0.25">
      <c r="A164">
        <v>163</v>
      </c>
      <c r="B164">
        <v>15</v>
      </c>
      <c r="C164" s="24" t="s">
        <v>165</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X164" s="33" t="s">
        <v>85</v>
      </c>
    </row>
    <row r="165" spans="1:102" x14ac:dyDescent="0.25">
      <c r="A165">
        <v>164</v>
      </c>
      <c r="B165">
        <v>15</v>
      </c>
      <c r="C165" s="24" t="s">
        <v>165</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X165" s="33" t="s">
        <v>85</v>
      </c>
    </row>
    <row r="166" spans="1:102" x14ac:dyDescent="0.25">
      <c r="A166">
        <v>165</v>
      </c>
      <c r="B166">
        <v>15</v>
      </c>
      <c r="C166" s="24" t="s">
        <v>165</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X166" s="33" t="s">
        <v>85</v>
      </c>
    </row>
    <row r="167" spans="1:102" x14ac:dyDescent="0.25">
      <c r="A167">
        <v>166</v>
      </c>
      <c r="B167">
        <v>15</v>
      </c>
      <c r="C167" s="24" t="s">
        <v>165</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X167" s="33" t="s">
        <v>85</v>
      </c>
    </row>
    <row r="168" spans="1:102" x14ac:dyDescent="0.25">
      <c r="A168">
        <v>167</v>
      </c>
      <c r="B168">
        <v>15</v>
      </c>
      <c r="C168" s="24" t="s">
        <v>165</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X168" s="33" t="s">
        <v>85</v>
      </c>
    </row>
    <row r="169" spans="1:102" x14ac:dyDescent="0.25">
      <c r="A169">
        <v>168</v>
      </c>
      <c r="B169">
        <v>15</v>
      </c>
      <c r="C169" s="24" t="s">
        <v>165</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X169" s="33" t="s">
        <v>85</v>
      </c>
    </row>
    <row r="170" spans="1:102" x14ac:dyDescent="0.25">
      <c r="A170">
        <v>169</v>
      </c>
      <c r="B170">
        <v>15</v>
      </c>
      <c r="C170" s="24" t="s">
        <v>165</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X170" s="33" t="s">
        <v>85</v>
      </c>
    </row>
    <row r="171" spans="1:102" x14ac:dyDescent="0.25">
      <c r="A171">
        <v>170</v>
      </c>
      <c r="B171">
        <v>15</v>
      </c>
      <c r="C171" s="24" t="s">
        <v>165</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X171" s="33" t="s">
        <v>85</v>
      </c>
    </row>
    <row r="172" spans="1:102" x14ac:dyDescent="0.25">
      <c r="A172">
        <v>171</v>
      </c>
      <c r="B172">
        <v>15</v>
      </c>
      <c r="C172" s="24" t="s">
        <v>165</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X172" s="33" t="s">
        <v>85</v>
      </c>
    </row>
    <row r="173" spans="1:102" x14ac:dyDescent="0.25">
      <c r="A173">
        <v>172</v>
      </c>
      <c r="B173">
        <v>15</v>
      </c>
      <c r="C173" s="24" t="s">
        <v>165</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X173" s="33" t="s">
        <v>85</v>
      </c>
    </row>
    <row r="174" spans="1:102" s="50" customFormat="1" x14ac:dyDescent="0.25">
      <c r="A174" s="50">
        <v>173</v>
      </c>
      <c r="B174" s="50">
        <v>15</v>
      </c>
      <c r="C174" s="51" t="s">
        <v>165</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66"/>
      <c r="CX174" s="33" t="s">
        <v>85</v>
      </c>
    </row>
    <row r="175" spans="1:102" x14ac:dyDescent="0.25">
      <c r="A175">
        <v>174</v>
      </c>
      <c r="B175">
        <v>16</v>
      </c>
      <c r="C175" s="24" t="s">
        <v>191</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X175" s="33" t="s">
        <v>85</v>
      </c>
    </row>
    <row r="176" spans="1:102" x14ac:dyDescent="0.25">
      <c r="A176">
        <v>175</v>
      </c>
      <c r="B176">
        <v>16</v>
      </c>
      <c r="C176" s="24" t="s">
        <v>191</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X176" s="33" t="s">
        <v>85</v>
      </c>
    </row>
    <row r="177" spans="1:102" x14ac:dyDescent="0.25">
      <c r="A177">
        <v>176</v>
      </c>
      <c r="B177">
        <v>16</v>
      </c>
      <c r="C177" s="24" t="s">
        <v>191</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X177" s="33" t="s">
        <v>85</v>
      </c>
    </row>
    <row r="178" spans="1:102" x14ac:dyDescent="0.25">
      <c r="A178">
        <v>177</v>
      </c>
      <c r="B178">
        <v>16</v>
      </c>
      <c r="C178" s="24" t="s">
        <v>191</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X178" s="33" t="s">
        <v>85</v>
      </c>
    </row>
    <row r="179" spans="1:102" x14ac:dyDescent="0.25">
      <c r="A179">
        <v>178</v>
      </c>
      <c r="B179">
        <v>16</v>
      </c>
      <c r="C179" s="24" t="s">
        <v>191</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X179" s="33" t="s">
        <v>85</v>
      </c>
    </row>
    <row r="180" spans="1:102" x14ac:dyDescent="0.25">
      <c r="A180">
        <v>179</v>
      </c>
      <c r="B180">
        <v>16</v>
      </c>
      <c r="C180" s="24" t="s">
        <v>191</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X180" s="33" t="s">
        <v>85</v>
      </c>
    </row>
    <row r="181" spans="1:102" x14ac:dyDescent="0.25">
      <c r="A181">
        <v>180</v>
      </c>
      <c r="B181">
        <v>16</v>
      </c>
      <c r="C181" s="24" t="s">
        <v>191</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X181" s="33" t="s">
        <v>85</v>
      </c>
    </row>
    <row r="182" spans="1:102" x14ac:dyDescent="0.25">
      <c r="A182">
        <v>181</v>
      </c>
      <c r="B182">
        <v>16</v>
      </c>
      <c r="C182" s="24" t="s">
        <v>191</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X182" s="33" t="s">
        <v>85</v>
      </c>
    </row>
    <row r="183" spans="1:102" x14ac:dyDescent="0.25">
      <c r="A183">
        <v>182</v>
      </c>
      <c r="B183">
        <v>16</v>
      </c>
      <c r="C183" s="24" t="s">
        <v>191</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X183" s="33" t="s">
        <v>85</v>
      </c>
    </row>
    <row r="184" spans="1:102" x14ac:dyDescent="0.25">
      <c r="A184">
        <v>183</v>
      </c>
      <c r="B184">
        <v>16</v>
      </c>
      <c r="C184" s="24" t="s">
        <v>191</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X184" s="33" t="s">
        <v>85</v>
      </c>
    </row>
    <row r="185" spans="1:102" x14ac:dyDescent="0.25">
      <c r="A185">
        <v>184</v>
      </c>
      <c r="B185">
        <v>16</v>
      </c>
      <c r="C185" s="24" t="s">
        <v>191</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X185" s="33" t="s">
        <v>85</v>
      </c>
    </row>
    <row r="186" spans="1:102" x14ac:dyDescent="0.25">
      <c r="A186">
        <v>185</v>
      </c>
      <c r="B186">
        <v>16</v>
      </c>
      <c r="C186" s="24" t="s">
        <v>191</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X186" s="33" t="s">
        <v>85</v>
      </c>
    </row>
    <row r="187" spans="1:102" x14ac:dyDescent="0.25">
      <c r="A187">
        <v>186</v>
      </c>
      <c r="B187">
        <v>16</v>
      </c>
      <c r="C187" s="24" t="s">
        <v>191</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X187" s="33" t="s">
        <v>85</v>
      </c>
    </row>
    <row r="188" spans="1:102" x14ac:dyDescent="0.25">
      <c r="A188">
        <v>187</v>
      </c>
      <c r="B188">
        <v>16</v>
      </c>
      <c r="C188" s="24" t="s">
        <v>191</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X188" s="33" t="s">
        <v>85</v>
      </c>
    </row>
    <row r="189" spans="1:102" x14ac:dyDescent="0.25">
      <c r="A189">
        <v>188</v>
      </c>
      <c r="B189">
        <v>16</v>
      </c>
      <c r="C189" s="24" t="s">
        <v>191</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X189" s="33" t="s">
        <v>85</v>
      </c>
    </row>
    <row r="190" spans="1:102" x14ac:dyDescent="0.25">
      <c r="A190">
        <v>189</v>
      </c>
      <c r="B190">
        <v>16</v>
      </c>
      <c r="C190" s="24" t="s">
        <v>191</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X190" s="33" t="s">
        <v>85</v>
      </c>
    </row>
    <row r="191" spans="1:102" x14ac:dyDescent="0.25">
      <c r="A191">
        <v>190</v>
      </c>
      <c r="B191">
        <v>16</v>
      </c>
      <c r="C191" s="24" t="s">
        <v>191</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X191" s="33" t="s">
        <v>85</v>
      </c>
    </row>
    <row r="192" spans="1:102" x14ac:dyDescent="0.25">
      <c r="A192">
        <v>191</v>
      </c>
      <c r="B192">
        <v>16</v>
      </c>
      <c r="C192" s="24" t="s">
        <v>191</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X192" s="33" t="s">
        <v>85</v>
      </c>
    </row>
    <row r="193" spans="1:102" x14ac:dyDescent="0.25">
      <c r="A193">
        <v>192</v>
      </c>
      <c r="B193">
        <v>16</v>
      </c>
      <c r="C193" s="24" t="s">
        <v>191</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X193" s="33" t="s">
        <v>85</v>
      </c>
    </row>
    <row r="194" spans="1:102" x14ac:dyDescent="0.25">
      <c r="A194">
        <v>193</v>
      </c>
      <c r="B194">
        <v>16</v>
      </c>
      <c r="C194" s="24" t="s">
        <v>191</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X194" s="33" t="s">
        <v>85</v>
      </c>
    </row>
    <row r="195" spans="1:102" x14ac:dyDescent="0.25">
      <c r="A195">
        <v>194</v>
      </c>
      <c r="B195">
        <v>16</v>
      </c>
      <c r="C195" s="24" t="s">
        <v>191</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X195" s="33" t="s">
        <v>85</v>
      </c>
    </row>
    <row r="196" spans="1:102" x14ac:dyDescent="0.25">
      <c r="A196">
        <v>195</v>
      </c>
      <c r="B196">
        <v>16</v>
      </c>
      <c r="C196" s="24" t="s">
        <v>191</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X196" s="33" t="s">
        <v>85</v>
      </c>
    </row>
    <row r="197" spans="1:102" x14ac:dyDescent="0.25">
      <c r="A197">
        <v>196</v>
      </c>
      <c r="B197">
        <v>16</v>
      </c>
      <c r="C197" s="24" t="s">
        <v>191</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X197" s="33" t="s">
        <v>85</v>
      </c>
    </row>
    <row r="198" spans="1:102" x14ac:dyDescent="0.25">
      <c r="A198">
        <v>197</v>
      </c>
      <c r="B198">
        <v>16</v>
      </c>
      <c r="C198" s="24" t="s">
        <v>191</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X198" s="33" t="s">
        <v>85</v>
      </c>
    </row>
    <row r="199" spans="1:102" x14ac:dyDescent="0.25">
      <c r="A199">
        <v>198</v>
      </c>
      <c r="B199">
        <v>16</v>
      </c>
      <c r="C199" s="24" t="s">
        <v>191</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X199" s="33" t="s">
        <v>85</v>
      </c>
    </row>
    <row r="200" spans="1:102" x14ac:dyDescent="0.25">
      <c r="A200">
        <v>199</v>
      </c>
      <c r="B200">
        <v>16</v>
      </c>
      <c r="C200" s="24" t="s">
        <v>191</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X200" s="33" t="s">
        <v>85</v>
      </c>
    </row>
    <row r="201" spans="1:102" x14ac:dyDescent="0.25">
      <c r="A201">
        <v>200</v>
      </c>
      <c r="B201">
        <v>16</v>
      </c>
      <c r="C201" s="24" t="s">
        <v>191</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X201" s="33" t="s">
        <v>85</v>
      </c>
    </row>
    <row r="202" spans="1:102" x14ac:dyDescent="0.25">
      <c r="A202">
        <v>201</v>
      </c>
      <c r="B202">
        <v>16</v>
      </c>
      <c r="C202" s="24" t="s">
        <v>191</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X202" s="33" t="s">
        <v>85</v>
      </c>
    </row>
    <row r="203" spans="1:102" x14ac:dyDescent="0.25">
      <c r="A203">
        <v>202</v>
      </c>
      <c r="B203">
        <v>16</v>
      </c>
      <c r="C203" s="24" t="s">
        <v>191</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X203" s="33" t="s">
        <v>85</v>
      </c>
    </row>
    <row r="204" spans="1:102" x14ac:dyDescent="0.25">
      <c r="A204">
        <v>203</v>
      </c>
      <c r="B204">
        <v>16</v>
      </c>
      <c r="C204" s="24" t="s">
        <v>191</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X204" s="33" t="s">
        <v>85</v>
      </c>
    </row>
    <row r="205" spans="1:102" x14ac:dyDescent="0.25">
      <c r="A205">
        <v>204</v>
      </c>
      <c r="B205">
        <v>16</v>
      </c>
      <c r="C205" s="24" t="s">
        <v>191</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X205" s="33" t="s">
        <v>85</v>
      </c>
    </row>
    <row r="206" spans="1:102" x14ac:dyDescent="0.25">
      <c r="A206">
        <v>205</v>
      </c>
      <c r="B206">
        <v>16</v>
      </c>
      <c r="C206" s="24" t="s">
        <v>191</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X206" s="33" t="s">
        <v>85</v>
      </c>
    </row>
    <row r="207" spans="1:102" x14ac:dyDescent="0.25">
      <c r="A207">
        <v>206</v>
      </c>
      <c r="B207">
        <v>16</v>
      </c>
      <c r="C207" s="24" t="s">
        <v>191</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X207" s="33" t="s">
        <v>85</v>
      </c>
    </row>
    <row r="208" spans="1:102" x14ac:dyDescent="0.25">
      <c r="A208">
        <v>207</v>
      </c>
      <c r="B208">
        <v>16</v>
      </c>
      <c r="C208" s="24" t="s">
        <v>191</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X208" s="33" t="s">
        <v>85</v>
      </c>
    </row>
    <row r="209" spans="1:102" x14ac:dyDescent="0.25">
      <c r="A209">
        <v>208</v>
      </c>
      <c r="B209">
        <v>16</v>
      </c>
      <c r="C209" s="24" t="s">
        <v>191</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X209" s="33" t="s">
        <v>85</v>
      </c>
    </row>
    <row r="210" spans="1:102" x14ac:dyDescent="0.25">
      <c r="A210">
        <v>209</v>
      </c>
      <c r="B210">
        <v>16</v>
      </c>
      <c r="C210" s="24" t="s">
        <v>191</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X210" s="33" t="s">
        <v>85</v>
      </c>
    </row>
    <row r="211" spans="1:102" x14ac:dyDescent="0.25">
      <c r="A211">
        <v>210</v>
      </c>
      <c r="B211">
        <v>16</v>
      </c>
      <c r="C211" s="24" t="s">
        <v>191</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X211" s="33" t="s">
        <v>85</v>
      </c>
    </row>
    <row r="212" spans="1:102" x14ac:dyDescent="0.25">
      <c r="A212">
        <v>211</v>
      </c>
      <c r="B212">
        <v>16</v>
      </c>
      <c r="C212" s="24" t="s">
        <v>191</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X212" s="33" t="s">
        <v>85</v>
      </c>
    </row>
    <row r="213" spans="1:102" x14ac:dyDescent="0.25">
      <c r="A213">
        <v>212</v>
      </c>
      <c r="B213">
        <v>16</v>
      </c>
      <c r="C213" s="24" t="s">
        <v>191</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X213" s="33" t="s">
        <v>85</v>
      </c>
    </row>
    <row r="214" spans="1:102" x14ac:dyDescent="0.25">
      <c r="A214">
        <v>213</v>
      </c>
      <c r="B214">
        <v>16</v>
      </c>
      <c r="C214" s="24" t="s">
        <v>191</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X214" s="33" t="s">
        <v>85</v>
      </c>
    </row>
    <row r="215" spans="1:102" x14ac:dyDescent="0.25">
      <c r="A215">
        <v>214</v>
      </c>
      <c r="B215">
        <v>16</v>
      </c>
      <c r="C215" s="24" t="s">
        <v>191</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X215" s="33" t="s">
        <v>85</v>
      </c>
    </row>
    <row r="216" spans="1:102" x14ac:dyDescent="0.25">
      <c r="A216">
        <v>215</v>
      </c>
      <c r="B216">
        <v>16</v>
      </c>
      <c r="C216" s="24" t="s">
        <v>191</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X216" s="33" t="s">
        <v>85</v>
      </c>
    </row>
    <row r="217" spans="1:102" x14ac:dyDescent="0.25">
      <c r="A217">
        <v>216</v>
      </c>
      <c r="B217">
        <v>16</v>
      </c>
      <c r="C217" s="24" t="s">
        <v>191</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X217" s="33" t="s">
        <v>85</v>
      </c>
    </row>
    <row r="218" spans="1:102" x14ac:dyDescent="0.25">
      <c r="A218">
        <v>217</v>
      </c>
      <c r="B218">
        <v>16</v>
      </c>
      <c r="C218" s="24" t="s">
        <v>191</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X218" s="33" t="s">
        <v>85</v>
      </c>
    </row>
    <row r="219" spans="1:102" x14ac:dyDescent="0.25">
      <c r="A219">
        <v>218</v>
      </c>
      <c r="B219">
        <v>16</v>
      </c>
      <c r="C219" s="24" t="s">
        <v>191</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X219" s="33" t="s">
        <v>85</v>
      </c>
    </row>
    <row r="220" spans="1:102" x14ac:dyDescent="0.25">
      <c r="A220">
        <v>219</v>
      </c>
      <c r="B220">
        <v>16</v>
      </c>
      <c r="C220" s="24" t="s">
        <v>191</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X220" s="33" t="s">
        <v>85</v>
      </c>
    </row>
    <row r="221" spans="1:102" x14ac:dyDescent="0.25">
      <c r="A221">
        <v>220</v>
      </c>
      <c r="B221">
        <v>16</v>
      </c>
      <c r="C221" s="24" t="s">
        <v>191</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X221" s="33" t="s">
        <v>85</v>
      </c>
    </row>
    <row r="222" spans="1:102" s="50" customFormat="1" x14ac:dyDescent="0.25">
      <c r="A222" s="50">
        <v>221</v>
      </c>
      <c r="B222" s="50">
        <v>16</v>
      </c>
      <c r="C222" s="51" t="s">
        <v>191</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66"/>
      <c r="CX222" s="33" t="s">
        <v>85</v>
      </c>
    </row>
    <row r="223" spans="1:102" x14ac:dyDescent="0.25">
      <c r="A223">
        <v>222</v>
      </c>
      <c r="B223">
        <v>17</v>
      </c>
      <c r="C223" s="24" t="s">
        <v>211</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X223" s="33" t="s">
        <v>85</v>
      </c>
    </row>
    <row r="224" spans="1:102" x14ac:dyDescent="0.25">
      <c r="A224">
        <v>223</v>
      </c>
      <c r="B224">
        <v>17</v>
      </c>
      <c r="C224" s="24" t="s">
        <v>211</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X224" s="33" t="s">
        <v>85</v>
      </c>
    </row>
    <row r="225" spans="1:102" x14ac:dyDescent="0.25">
      <c r="A225">
        <v>224</v>
      </c>
      <c r="B225">
        <v>17</v>
      </c>
      <c r="C225" s="24" t="s">
        <v>211</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X225" s="33" t="s">
        <v>85</v>
      </c>
    </row>
    <row r="226" spans="1:102" x14ac:dyDescent="0.25">
      <c r="A226">
        <v>225</v>
      </c>
      <c r="B226">
        <v>17</v>
      </c>
      <c r="C226" s="24" t="s">
        <v>211</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X226" s="33" t="s">
        <v>85</v>
      </c>
    </row>
    <row r="227" spans="1:102" x14ac:dyDescent="0.25">
      <c r="A227">
        <v>226</v>
      </c>
      <c r="B227">
        <v>17</v>
      </c>
      <c r="C227" s="24" t="s">
        <v>211</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X227" s="33" t="s">
        <v>85</v>
      </c>
    </row>
    <row r="228" spans="1:102" x14ac:dyDescent="0.25">
      <c r="A228">
        <v>227</v>
      </c>
      <c r="B228">
        <v>17</v>
      </c>
      <c r="C228" s="24" t="s">
        <v>211</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X228" s="33" t="s">
        <v>85</v>
      </c>
    </row>
    <row r="229" spans="1:102" x14ac:dyDescent="0.25">
      <c r="A229">
        <v>228</v>
      </c>
      <c r="B229">
        <v>17</v>
      </c>
      <c r="C229" s="24" t="s">
        <v>211</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X229" s="33" t="s">
        <v>85</v>
      </c>
    </row>
    <row r="230" spans="1:102" s="50" customFormat="1" x14ac:dyDescent="0.25">
      <c r="A230" s="50">
        <v>229</v>
      </c>
      <c r="B230" s="50">
        <v>17</v>
      </c>
      <c r="C230" s="51" t="s">
        <v>211</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66"/>
      <c r="CX230" s="33" t="s">
        <v>85</v>
      </c>
    </row>
    <row r="231" spans="1:102" x14ac:dyDescent="0.25">
      <c r="A231">
        <v>230</v>
      </c>
      <c r="B231">
        <v>18</v>
      </c>
      <c r="C231" s="77" t="s">
        <v>212</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X231" s="33" t="s">
        <v>85</v>
      </c>
    </row>
    <row r="232" spans="1:102" x14ac:dyDescent="0.25">
      <c r="A232">
        <v>231</v>
      </c>
      <c r="B232">
        <v>18</v>
      </c>
      <c r="C232" s="24" t="s">
        <v>212</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X232" s="33" t="s">
        <v>85</v>
      </c>
    </row>
    <row r="233" spans="1:102" x14ac:dyDescent="0.25">
      <c r="A233">
        <v>232</v>
      </c>
      <c r="B233">
        <v>18</v>
      </c>
      <c r="C233" s="24" t="s">
        <v>212</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X233" s="33" t="s">
        <v>85</v>
      </c>
    </row>
    <row r="234" spans="1:102" x14ac:dyDescent="0.25">
      <c r="A234">
        <v>233</v>
      </c>
      <c r="B234">
        <v>18</v>
      </c>
      <c r="C234" s="24" t="s">
        <v>212</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X234" s="33" t="s">
        <v>85</v>
      </c>
    </row>
    <row r="235" spans="1:102" x14ac:dyDescent="0.25">
      <c r="A235">
        <v>234</v>
      </c>
      <c r="B235">
        <v>18</v>
      </c>
      <c r="C235" s="24" t="s">
        <v>212</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X235" s="33" t="s">
        <v>85</v>
      </c>
    </row>
    <row r="236" spans="1:102" x14ac:dyDescent="0.25">
      <c r="A236">
        <v>235</v>
      </c>
      <c r="B236">
        <v>18</v>
      </c>
      <c r="C236" s="24" t="s">
        <v>212</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X236" s="33" t="s">
        <v>85</v>
      </c>
    </row>
    <row r="237" spans="1:102" x14ac:dyDescent="0.25">
      <c r="A237">
        <v>236</v>
      </c>
      <c r="B237">
        <v>18</v>
      </c>
      <c r="C237" s="24" t="s">
        <v>212</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X237" s="33" t="s">
        <v>85</v>
      </c>
    </row>
    <row r="238" spans="1:102" x14ac:dyDescent="0.25">
      <c r="A238">
        <v>237</v>
      </c>
      <c r="B238">
        <v>18</v>
      </c>
      <c r="C238" s="24" t="s">
        <v>212</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X238" s="33" t="s">
        <v>85</v>
      </c>
    </row>
    <row r="239" spans="1:102" x14ac:dyDescent="0.25">
      <c r="A239">
        <v>238</v>
      </c>
      <c r="B239">
        <v>18</v>
      </c>
      <c r="C239" s="24" t="s">
        <v>212</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X239" s="33" t="s">
        <v>85</v>
      </c>
    </row>
    <row r="240" spans="1:102" x14ac:dyDescent="0.25">
      <c r="A240">
        <v>239</v>
      </c>
      <c r="B240">
        <v>18</v>
      </c>
      <c r="C240" s="24" t="s">
        <v>212</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X240" s="33" t="s">
        <v>85</v>
      </c>
    </row>
    <row r="241" spans="1:102" x14ac:dyDescent="0.25">
      <c r="A241">
        <v>240</v>
      </c>
      <c r="B241">
        <v>18</v>
      </c>
      <c r="C241" s="24" t="s">
        <v>212</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X241" s="33" t="s">
        <v>85</v>
      </c>
    </row>
    <row r="242" spans="1:102" x14ac:dyDescent="0.25">
      <c r="A242">
        <v>241</v>
      </c>
      <c r="B242">
        <v>18</v>
      </c>
      <c r="C242" s="24" t="s">
        <v>212</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X242" s="33" t="s">
        <v>85</v>
      </c>
    </row>
    <row r="243" spans="1:102" x14ac:dyDescent="0.25">
      <c r="A243">
        <v>242</v>
      </c>
      <c r="B243">
        <v>18</v>
      </c>
      <c r="C243" s="24" t="s">
        <v>212</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X243" s="33" t="s">
        <v>85</v>
      </c>
    </row>
    <row r="244" spans="1:102" x14ac:dyDescent="0.25">
      <c r="A244">
        <v>243</v>
      </c>
      <c r="B244">
        <v>18</v>
      </c>
      <c r="C244" s="24" t="s">
        <v>212</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X244" s="33" t="s">
        <v>85</v>
      </c>
    </row>
    <row r="245" spans="1:102" x14ac:dyDescent="0.25">
      <c r="A245">
        <v>244</v>
      </c>
      <c r="B245">
        <v>18</v>
      </c>
      <c r="C245" s="24" t="s">
        <v>212</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X245" s="33" t="s">
        <v>85</v>
      </c>
    </row>
    <row r="246" spans="1:102" x14ac:dyDescent="0.25">
      <c r="A246">
        <v>245</v>
      </c>
      <c r="B246">
        <v>18</v>
      </c>
      <c r="C246" s="24" t="s">
        <v>212</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X246" s="33" t="s">
        <v>85</v>
      </c>
    </row>
    <row r="247" spans="1:102" x14ac:dyDescent="0.25">
      <c r="A247">
        <v>246</v>
      </c>
      <c r="B247">
        <v>18</v>
      </c>
      <c r="C247" s="24" t="s">
        <v>212</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X247" s="33" t="s">
        <v>85</v>
      </c>
    </row>
    <row r="248" spans="1:102" x14ac:dyDescent="0.25">
      <c r="A248">
        <v>247</v>
      </c>
      <c r="B248">
        <v>18</v>
      </c>
      <c r="C248" s="24" t="s">
        <v>212</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X248" s="33" t="s">
        <v>85</v>
      </c>
    </row>
    <row r="249" spans="1:102" x14ac:dyDescent="0.25">
      <c r="A249">
        <v>248</v>
      </c>
      <c r="B249">
        <v>18</v>
      </c>
      <c r="C249" s="24" t="s">
        <v>212</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X249" s="33" t="s">
        <v>85</v>
      </c>
    </row>
    <row r="250" spans="1:102" x14ac:dyDescent="0.25">
      <c r="A250">
        <v>249</v>
      </c>
      <c r="B250">
        <v>18</v>
      </c>
      <c r="C250" s="24" t="s">
        <v>212</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X250" s="33" t="s">
        <v>85</v>
      </c>
    </row>
    <row r="251" spans="1:102" x14ac:dyDescent="0.25">
      <c r="A251">
        <v>250</v>
      </c>
      <c r="B251">
        <v>18</v>
      </c>
      <c r="C251" s="24" t="s">
        <v>212</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X251" s="33" t="s">
        <v>85</v>
      </c>
    </row>
    <row r="252" spans="1:102" x14ac:dyDescent="0.25">
      <c r="A252">
        <v>251</v>
      </c>
      <c r="B252">
        <v>18</v>
      </c>
      <c r="C252" s="24" t="s">
        <v>212</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X252" s="33" t="s">
        <v>85</v>
      </c>
    </row>
    <row r="253" spans="1:102" x14ac:dyDescent="0.25">
      <c r="A253">
        <v>252</v>
      </c>
      <c r="B253">
        <v>18</v>
      </c>
      <c r="C253" s="24" t="s">
        <v>212</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X253" s="33" t="s">
        <v>85</v>
      </c>
    </row>
    <row r="254" spans="1:102" x14ac:dyDescent="0.25">
      <c r="A254">
        <v>253</v>
      </c>
      <c r="B254">
        <v>18</v>
      </c>
      <c r="C254" s="24" t="s">
        <v>212</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X254" s="33" t="s">
        <v>85</v>
      </c>
    </row>
    <row r="255" spans="1:102" x14ac:dyDescent="0.25">
      <c r="A255">
        <v>254</v>
      </c>
      <c r="B255">
        <v>18</v>
      </c>
      <c r="C255" s="24" t="s">
        <v>212</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X255" s="33" t="s">
        <v>85</v>
      </c>
    </row>
    <row r="256" spans="1:102" x14ac:dyDescent="0.25">
      <c r="A256">
        <v>255</v>
      </c>
      <c r="B256">
        <v>18</v>
      </c>
      <c r="C256" s="24" t="s">
        <v>212</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X256" s="33" t="s">
        <v>85</v>
      </c>
    </row>
    <row r="257" spans="1:102" x14ac:dyDescent="0.25">
      <c r="A257">
        <v>256</v>
      </c>
      <c r="B257">
        <v>18</v>
      </c>
      <c r="C257" s="24" t="s">
        <v>212</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X257" s="33" t="s">
        <v>85</v>
      </c>
    </row>
    <row r="258" spans="1:102" x14ac:dyDescent="0.25">
      <c r="A258">
        <v>257</v>
      </c>
      <c r="B258">
        <v>18</v>
      </c>
      <c r="C258" s="24" t="s">
        <v>212</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X258" s="33" t="s">
        <v>85</v>
      </c>
    </row>
    <row r="259" spans="1:102" x14ac:dyDescent="0.25">
      <c r="A259">
        <v>258</v>
      </c>
      <c r="B259">
        <v>18</v>
      </c>
      <c r="C259" s="24" t="s">
        <v>212</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X259" s="33" t="s">
        <v>85</v>
      </c>
    </row>
    <row r="260" spans="1:102" x14ac:dyDescent="0.25">
      <c r="A260">
        <v>259</v>
      </c>
      <c r="B260">
        <v>18</v>
      </c>
      <c r="C260" s="24" t="s">
        <v>212</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X260" s="33" t="s">
        <v>85</v>
      </c>
    </row>
    <row r="261" spans="1:102" x14ac:dyDescent="0.25">
      <c r="A261">
        <v>260</v>
      </c>
      <c r="B261">
        <v>18</v>
      </c>
      <c r="C261" s="24" t="s">
        <v>212</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X261" s="33" t="s">
        <v>85</v>
      </c>
    </row>
    <row r="262" spans="1:102" x14ac:dyDescent="0.25">
      <c r="A262">
        <v>261</v>
      </c>
      <c r="B262">
        <v>18</v>
      </c>
      <c r="C262" s="24" t="s">
        <v>212</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X262" s="33" t="s">
        <v>85</v>
      </c>
    </row>
    <row r="263" spans="1:102" x14ac:dyDescent="0.25">
      <c r="A263">
        <v>262</v>
      </c>
      <c r="B263">
        <v>18</v>
      </c>
      <c r="C263" s="24" t="s">
        <v>212</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X263" s="33" t="s">
        <v>85</v>
      </c>
    </row>
    <row r="264" spans="1:102" x14ac:dyDescent="0.25">
      <c r="A264">
        <v>263</v>
      </c>
      <c r="B264">
        <v>18</v>
      </c>
      <c r="C264" s="24" t="s">
        <v>212</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X264" s="33" t="s">
        <v>85</v>
      </c>
    </row>
    <row r="265" spans="1:102" x14ac:dyDescent="0.25">
      <c r="A265">
        <v>264</v>
      </c>
      <c r="B265">
        <v>18</v>
      </c>
      <c r="C265" s="24" t="s">
        <v>212</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X265" s="33" t="s">
        <v>85</v>
      </c>
    </row>
    <row r="266" spans="1:102" x14ac:dyDescent="0.25">
      <c r="A266">
        <v>265</v>
      </c>
      <c r="B266">
        <v>18</v>
      </c>
      <c r="C266" s="24" t="s">
        <v>212</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X266" s="33" t="s">
        <v>85</v>
      </c>
    </row>
    <row r="267" spans="1:102" x14ac:dyDescent="0.25">
      <c r="A267">
        <v>266</v>
      </c>
      <c r="B267">
        <v>18</v>
      </c>
      <c r="C267" s="24" t="s">
        <v>212</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X267" s="33" t="s">
        <v>85</v>
      </c>
    </row>
    <row r="268" spans="1:102" x14ac:dyDescent="0.25">
      <c r="A268">
        <v>267</v>
      </c>
      <c r="B268">
        <v>18</v>
      </c>
      <c r="C268" s="24" t="s">
        <v>212</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X268" s="33" t="s">
        <v>85</v>
      </c>
    </row>
    <row r="269" spans="1:102" x14ac:dyDescent="0.25">
      <c r="A269">
        <v>268</v>
      </c>
      <c r="B269">
        <v>18</v>
      </c>
      <c r="C269" s="24" t="s">
        <v>212</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X269" s="33" t="s">
        <v>85</v>
      </c>
    </row>
    <row r="270" spans="1:102" x14ac:dyDescent="0.25">
      <c r="A270">
        <v>269</v>
      </c>
      <c r="B270">
        <v>18</v>
      </c>
      <c r="C270" s="24" t="s">
        <v>212</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X270" s="33" t="s">
        <v>85</v>
      </c>
    </row>
    <row r="271" spans="1:102" x14ac:dyDescent="0.25">
      <c r="A271">
        <v>270</v>
      </c>
      <c r="B271">
        <v>18</v>
      </c>
      <c r="C271" s="24" t="s">
        <v>212</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X271" s="33" t="s">
        <v>85</v>
      </c>
    </row>
    <row r="272" spans="1:102" x14ac:dyDescent="0.25">
      <c r="A272">
        <v>271</v>
      </c>
      <c r="B272">
        <v>18</v>
      </c>
      <c r="C272" s="24" t="s">
        <v>212</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X272" s="33" t="s">
        <v>85</v>
      </c>
    </row>
    <row r="273" spans="1:102" x14ac:dyDescent="0.25">
      <c r="A273">
        <v>272</v>
      </c>
      <c r="B273">
        <v>18</v>
      </c>
      <c r="C273" s="24" t="s">
        <v>212</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X273" s="33" t="s">
        <v>85</v>
      </c>
    </row>
    <row r="274" spans="1:102" x14ac:dyDescent="0.25">
      <c r="A274">
        <v>273</v>
      </c>
      <c r="B274">
        <v>18</v>
      </c>
      <c r="C274" s="24" t="s">
        <v>212</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X274" s="33" t="s">
        <v>85</v>
      </c>
    </row>
    <row r="275" spans="1:102" x14ac:dyDescent="0.25">
      <c r="A275">
        <v>274</v>
      </c>
      <c r="B275">
        <v>18</v>
      </c>
      <c r="C275" s="24" t="s">
        <v>212</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X275" s="33" t="s">
        <v>85</v>
      </c>
    </row>
    <row r="276" spans="1:102" x14ac:dyDescent="0.25">
      <c r="A276">
        <v>275</v>
      </c>
      <c r="B276">
        <v>18</v>
      </c>
      <c r="C276" s="24" t="s">
        <v>212</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X276" s="33" t="s">
        <v>85</v>
      </c>
    </row>
    <row r="277" spans="1:102" x14ac:dyDescent="0.25">
      <c r="A277">
        <v>276</v>
      </c>
      <c r="B277">
        <v>18</v>
      </c>
      <c r="C277" s="24" t="s">
        <v>212</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X277" s="33" t="s">
        <v>85</v>
      </c>
    </row>
    <row r="278" spans="1:102" s="50" customFormat="1" x14ac:dyDescent="0.25">
      <c r="A278" s="50">
        <v>277</v>
      </c>
      <c r="B278" s="50">
        <v>18</v>
      </c>
      <c r="C278" s="51" t="s">
        <v>212</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66"/>
      <c r="CX278" s="33" t="s">
        <v>85</v>
      </c>
    </row>
    <row r="279" spans="1:102" x14ac:dyDescent="0.25">
      <c r="A279">
        <v>278</v>
      </c>
      <c r="B279">
        <v>19</v>
      </c>
      <c r="C279" s="24" t="s">
        <v>218</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X279" s="33" t="s">
        <v>85</v>
      </c>
    </row>
    <row r="280" spans="1:102" x14ac:dyDescent="0.25">
      <c r="A280">
        <v>279</v>
      </c>
      <c r="B280">
        <v>19</v>
      </c>
      <c r="C280" s="24" t="s">
        <v>218</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X280" s="33" t="s">
        <v>85</v>
      </c>
    </row>
    <row r="281" spans="1:102" x14ac:dyDescent="0.25">
      <c r="A281">
        <v>280</v>
      </c>
      <c r="B281">
        <v>19</v>
      </c>
      <c r="C281" s="24" t="s">
        <v>218</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X281" s="33" t="s">
        <v>85</v>
      </c>
    </row>
    <row r="282" spans="1:102" x14ac:dyDescent="0.25">
      <c r="A282">
        <v>281</v>
      </c>
      <c r="B282">
        <v>19</v>
      </c>
      <c r="C282" s="24" t="s">
        <v>218</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X282" s="33" t="s">
        <v>85</v>
      </c>
    </row>
    <row r="283" spans="1:102" x14ac:dyDescent="0.25">
      <c r="A283">
        <v>282</v>
      </c>
      <c r="B283">
        <v>19</v>
      </c>
      <c r="C283" s="24" t="s">
        <v>218</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X283" s="33" t="s">
        <v>85</v>
      </c>
    </row>
    <row r="284" spans="1:102" x14ac:dyDescent="0.25">
      <c r="A284">
        <v>283</v>
      </c>
      <c r="B284">
        <v>19</v>
      </c>
      <c r="C284" s="24" t="s">
        <v>218</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X284" s="33" t="s">
        <v>85</v>
      </c>
    </row>
    <row r="285" spans="1:102" x14ac:dyDescent="0.25">
      <c r="A285">
        <v>284</v>
      </c>
      <c r="B285">
        <v>19</v>
      </c>
      <c r="C285" s="24" t="s">
        <v>218</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X285" s="33" t="s">
        <v>85</v>
      </c>
    </row>
    <row r="286" spans="1:102" x14ac:dyDescent="0.25">
      <c r="A286">
        <v>285</v>
      </c>
      <c r="B286">
        <v>19</v>
      </c>
      <c r="C286" s="24" t="s">
        <v>218</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X286" s="33" t="s">
        <v>85</v>
      </c>
    </row>
    <row r="287" spans="1:102" x14ac:dyDescent="0.25">
      <c r="A287">
        <v>286</v>
      </c>
      <c r="B287">
        <v>19</v>
      </c>
      <c r="C287" s="24" t="s">
        <v>218</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X287" s="33" t="s">
        <v>85</v>
      </c>
    </row>
    <row r="288" spans="1:102" x14ac:dyDescent="0.25">
      <c r="A288">
        <v>287</v>
      </c>
      <c r="B288">
        <v>19</v>
      </c>
      <c r="C288" s="24" t="s">
        <v>218</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X288" s="33" t="s">
        <v>85</v>
      </c>
    </row>
    <row r="289" spans="1:102" x14ac:dyDescent="0.25">
      <c r="A289">
        <v>288</v>
      </c>
      <c r="B289">
        <v>19</v>
      </c>
      <c r="C289" s="24" t="s">
        <v>218</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X289" s="33" t="s">
        <v>85</v>
      </c>
    </row>
    <row r="290" spans="1:102" x14ac:dyDescent="0.25">
      <c r="A290">
        <v>289</v>
      </c>
      <c r="B290">
        <v>19</v>
      </c>
      <c r="C290" s="24" t="s">
        <v>218</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X290" s="33" t="s">
        <v>85</v>
      </c>
    </row>
    <row r="291" spans="1:102" x14ac:dyDescent="0.25">
      <c r="A291">
        <v>290</v>
      </c>
      <c r="B291">
        <v>19</v>
      </c>
      <c r="C291" s="24" t="s">
        <v>218</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X291" s="33" t="s">
        <v>85</v>
      </c>
    </row>
    <row r="292" spans="1:102" x14ac:dyDescent="0.25">
      <c r="A292">
        <v>291</v>
      </c>
      <c r="B292">
        <v>19</v>
      </c>
      <c r="C292" s="24" t="s">
        <v>218</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X292" s="33" t="s">
        <v>85</v>
      </c>
    </row>
    <row r="293" spans="1:102" x14ac:dyDescent="0.25">
      <c r="A293">
        <v>292</v>
      </c>
      <c r="B293">
        <v>19</v>
      </c>
      <c r="C293" s="24" t="s">
        <v>218</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X293" s="33" t="s">
        <v>85</v>
      </c>
    </row>
    <row r="294" spans="1:102" s="50" customFormat="1" x14ac:dyDescent="0.25">
      <c r="A294" s="50">
        <v>293</v>
      </c>
      <c r="B294" s="50">
        <v>19</v>
      </c>
      <c r="C294" s="51" t="s">
        <v>218</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66"/>
      <c r="CX294" s="33" t="s">
        <v>85</v>
      </c>
    </row>
    <row r="295" spans="1:102" x14ac:dyDescent="0.25">
      <c r="A295">
        <v>294</v>
      </c>
      <c r="B295">
        <v>20</v>
      </c>
      <c r="C295" s="24" t="s">
        <v>230</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231</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X295" s="33" t="s">
        <v>85</v>
      </c>
    </row>
    <row r="296" spans="1:102" x14ac:dyDescent="0.25">
      <c r="A296">
        <v>295</v>
      </c>
      <c r="B296">
        <v>20</v>
      </c>
      <c r="C296" s="24" t="s">
        <v>230</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231</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X296" s="33" t="s">
        <v>85</v>
      </c>
    </row>
    <row r="297" spans="1:102" x14ac:dyDescent="0.25">
      <c r="A297">
        <v>296</v>
      </c>
      <c r="B297">
        <v>20</v>
      </c>
      <c r="C297" s="24" t="s">
        <v>230</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231</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X297" s="33" t="s">
        <v>85</v>
      </c>
    </row>
    <row r="298" spans="1:102" x14ac:dyDescent="0.25">
      <c r="A298">
        <v>297</v>
      </c>
      <c r="B298">
        <v>20</v>
      </c>
      <c r="C298" s="24" t="s">
        <v>230</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231</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X298" s="33" t="s">
        <v>85</v>
      </c>
    </row>
    <row r="299" spans="1:102" x14ac:dyDescent="0.25">
      <c r="A299">
        <v>298</v>
      </c>
      <c r="B299">
        <v>20</v>
      </c>
      <c r="C299" s="24" t="s">
        <v>230</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231</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X299" s="33" t="s">
        <v>85</v>
      </c>
    </row>
    <row r="300" spans="1:102" x14ac:dyDescent="0.25">
      <c r="A300">
        <v>299</v>
      </c>
      <c r="B300">
        <v>20</v>
      </c>
      <c r="C300" s="24" t="s">
        <v>230</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231</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X300" s="33" t="s">
        <v>85</v>
      </c>
    </row>
    <row r="301" spans="1:102" x14ac:dyDescent="0.25">
      <c r="A301">
        <v>300</v>
      </c>
      <c r="B301">
        <v>20</v>
      </c>
      <c r="C301" s="24" t="s">
        <v>230</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231</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X301" s="33" t="s">
        <v>85</v>
      </c>
    </row>
    <row r="302" spans="1:102" x14ac:dyDescent="0.25">
      <c r="A302">
        <v>301</v>
      </c>
      <c r="B302">
        <v>20</v>
      </c>
      <c r="C302" s="24" t="s">
        <v>230</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231</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X302" s="33" t="s">
        <v>85</v>
      </c>
    </row>
    <row r="303" spans="1:102" x14ac:dyDescent="0.25">
      <c r="A303">
        <v>302</v>
      </c>
      <c r="B303">
        <v>20</v>
      </c>
      <c r="C303" s="24" t="s">
        <v>230</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231</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X303" s="33" t="s">
        <v>85</v>
      </c>
    </row>
    <row r="304" spans="1:102" x14ac:dyDescent="0.25">
      <c r="A304">
        <v>303</v>
      </c>
      <c r="B304">
        <v>20</v>
      </c>
      <c r="C304" s="24" t="s">
        <v>230</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231</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X304" s="33" t="s">
        <v>85</v>
      </c>
    </row>
    <row r="305" spans="1:102" x14ac:dyDescent="0.25">
      <c r="A305">
        <v>304</v>
      </c>
      <c r="B305">
        <v>20</v>
      </c>
      <c r="C305" s="24" t="s">
        <v>230</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231</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X305" s="33" t="s">
        <v>85</v>
      </c>
    </row>
    <row r="306" spans="1:102" x14ac:dyDescent="0.25">
      <c r="A306">
        <v>305</v>
      </c>
      <c r="B306">
        <v>20</v>
      </c>
      <c r="C306" s="24" t="s">
        <v>230</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231</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X306" s="33" t="s">
        <v>85</v>
      </c>
    </row>
    <row r="307" spans="1:102" x14ac:dyDescent="0.25">
      <c r="A307">
        <v>306</v>
      </c>
      <c r="B307">
        <v>20</v>
      </c>
      <c r="C307" s="24" t="s">
        <v>230</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231</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X307" s="33" t="s">
        <v>85</v>
      </c>
    </row>
    <row r="308" spans="1:102" x14ac:dyDescent="0.25">
      <c r="A308">
        <v>307</v>
      </c>
      <c r="B308">
        <v>20</v>
      </c>
      <c r="C308" s="24" t="s">
        <v>230</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231</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X308" s="33" t="s">
        <v>85</v>
      </c>
    </row>
    <row r="309" spans="1:102" x14ac:dyDescent="0.25">
      <c r="A309">
        <v>308</v>
      </c>
      <c r="B309">
        <v>20</v>
      </c>
      <c r="C309" s="24" t="s">
        <v>230</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231</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X309" s="33" t="s">
        <v>85</v>
      </c>
    </row>
    <row r="310" spans="1:102" s="50" customFormat="1" x14ac:dyDescent="0.25">
      <c r="A310" s="50">
        <v>309</v>
      </c>
      <c r="B310" s="50">
        <v>20</v>
      </c>
      <c r="C310" s="51" t="s">
        <v>230</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231</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66"/>
      <c r="CX310" s="33" t="s">
        <v>85</v>
      </c>
    </row>
    <row r="311" spans="1:102" x14ac:dyDescent="0.25">
      <c r="A311">
        <v>310</v>
      </c>
      <c r="B311">
        <v>21</v>
      </c>
      <c r="C311" s="24" t="s">
        <v>232</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X311" s="33" t="s">
        <v>85</v>
      </c>
    </row>
    <row r="312" spans="1:102" x14ac:dyDescent="0.25">
      <c r="A312">
        <v>311</v>
      </c>
      <c r="B312">
        <v>21</v>
      </c>
      <c r="C312" s="24" t="s">
        <v>232</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X312" s="33" t="s">
        <v>85</v>
      </c>
    </row>
    <row r="313" spans="1:102" x14ac:dyDescent="0.25">
      <c r="A313">
        <v>312</v>
      </c>
      <c r="B313">
        <v>21</v>
      </c>
      <c r="C313" s="24" t="s">
        <v>232</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X313" s="33" t="s">
        <v>85</v>
      </c>
    </row>
    <row r="314" spans="1:102" x14ac:dyDescent="0.25">
      <c r="A314">
        <v>313</v>
      </c>
      <c r="B314">
        <v>21</v>
      </c>
      <c r="C314" s="24" t="s">
        <v>232</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X314" s="33" t="s">
        <v>85</v>
      </c>
    </row>
    <row r="315" spans="1:102" x14ac:dyDescent="0.25">
      <c r="A315">
        <v>314</v>
      </c>
      <c r="B315">
        <v>21</v>
      </c>
      <c r="C315" s="24" t="s">
        <v>232</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X315" s="33" t="s">
        <v>85</v>
      </c>
    </row>
    <row r="316" spans="1:102" x14ac:dyDescent="0.25">
      <c r="A316">
        <v>315</v>
      </c>
      <c r="B316">
        <v>21</v>
      </c>
      <c r="C316" s="24" t="s">
        <v>232</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X316" s="33" t="s">
        <v>85</v>
      </c>
    </row>
    <row r="317" spans="1:102" x14ac:dyDescent="0.25">
      <c r="A317">
        <v>316</v>
      </c>
      <c r="B317">
        <v>21</v>
      </c>
      <c r="C317" s="24" t="s">
        <v>232</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X317" s="33" t="s">
        <v>85</v>
      </c>
    </row>
    <row r="318" spans="1:102" x14ac:dyDescent="0.25">
      <c r="A318">
        <v>317</v>
      </c>
      <c r="B318">
        <v>21</v>
      </c>
      <c r="C318" s="24" t="s">
        <v>232</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X318" s="33" t="s">
        <v>85</v>
      </c>
    </row>
    <row r="319" spans="1:102" x14ac:dyDescent="0.25">
      <c r="A319">
        <v>318</v>
      </c>
      <c r="B319">
        <v>21</v>
      </c>
      <c r="C319" s="24" t="s">
        <v>232</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X319" s="33" t="s">
        <v>85</v>
      </c>
    </row>
    <row r="320" spans="1:102" x14ac:dyDescent="0.25">
      <c r="A320">
        <v>319</v>
      </c>
      <c r="B320">
        <v>21</v>
      </c>
      <c r="C320" s="24" t="s">
        <v>232</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X320" s="33" t="s">
        <v>85</v>
      </c>
    </row>
    <row r="321" spans="1:102" x14ac:dyDescent="0.25">
      <c r="A321">
        <v>320</v>
      </c>
      <c r="B321">
        <v>21</v>
      </c>
      <c r="C321" s="24" t="s">
        <v>232</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X321" s="33" t="s">
        <v>85</v>
      </c>
    </row>
    <row r="322" spans="1:102" s="50" customFormat="1" x14ac:dyDescent="0.25">
      <c r="A322" s="50">
        <v>321</v>
      </c>
      <c r="B322" s="50">
        <v>21</v>
      </c>
      <c r="C322" s="51" t="s">
        <v>232</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66"/>
      <c r="CX322" s="33" t="s">
        <v>85</v>
      </c>
    </row>
    <row r="323" spans="1:102" x14ac:dyDescent="0.25">
      <c r="A323">
        <v>322</v>
      </c>
      <c r="B323">
        <v>22</v>
      </c>
      <c r="C323" s="24" t="s">
        <v>233</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X323" s="33" t="s">
        <v>85</v>
      </c>
    </row>
    <row r="324" spans="1:102" x14ac:dyDescent="0.25">
      <c r="A324">
        <v>323</v>
      </c>
      <c r="B324">
        <v>22</v>
      </c>
      <c r="C324" s="24" t="s">
        <v>233</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X324" s="33" t="s">
        <v>85</v>
      </c>
    </row>
    <row r="325" spans="1:102" x14ac:dyDescent="0.25">
      <c r="A325">
        <v>324</v>
      </c>
      <c r="B325">
        <v>22</v>
      </c>
      <c r="C325" s="24" t="s">
        <v>233</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X325" s="33" t="s">
        <v>85</v>
      </c>
    </row>
    <row r="326" spans="1:102" x14ac:dyDescent="0.25">
      <c r="A326">
        <v>325</v>
      </c>
      <c r="B326">
        <v>22</v>
      </c>
      <c r="C326" s="24" t="s">
        <v>233</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X326" s="33" t="s">
        <v>85</v>
      </c>
    </row>
    <row r="327" spans="1:102" x14ac:dyDescent="0.25">
      <c r="A327">
        <v>326</v>
      </c>
      <c r="B327">
        <v>22</v>
      </c>
      <c r="C327" s="24" t="s">
        <v>233</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X327" s="33" t="s">
        <v>85</v>
      </c>
    </row>
    <row r="328" spans="1:102" x14ac:dyDescent="0.25">
      <c r="A328">
        <v>327</v>
      </c>
      <c r="B328">
        <v>22</v>
      </c>
      <c r="C328" s="24" t="s">
        <v>233</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X328" s="33" t="s">
        <v>85</v>
      </c>
    </row>
    <row r="329" spans="1:102" x14ac:dyDescent="0.25">
      <c r="A329">
        <v>328</v>
      </c>
      <c r="B329">
        <v>22</v>
      </c>
      <c r="C329" s="24" t="s">
        <v>233</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X329" s="33" t="s">
        <v>85</v>
      </c>
    </row>
    <row r="330" spans="1:102" x14ac:dyDescent="0.25">
      <c r="A330">
        <v>329</v>
      </c>
      <c r="B330">
        <v>22</v>
      </c>
      <c r="C330" s="24" t="s">
        <v>233</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X330" s="33" t="s">
        <v>85</v>
      </c>
    </row>
    <row r="331" spans="1:102" x14ac:dyDescent="0.25">
      <c r="A331">
        <v>330</v>
      </c>
      <c r="B331">
        <v>22</v>
      </c>
      <c r="C331" s="24" t="s">
        <v>233</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X331" s="33" t="s">
        <v>85</v>
      </c>
    </row>
    <row r="332" spans="1:102" x14ac:dyDescent="0.25">
      <c r="A332">
        <v>331</v>
      </c>
      <c r="B332">
        <v>22</v>
      </c>
      <c r="C332" s="24" t="s">
        <v>233</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X332" s="33" t="s">
        <v>85</v>
      </c>
    </row>
    <row r="333" spans="1:102" x14ac:dyDescent="0.25">
      <c r="A333">
        <v>332</v>
      </c>
      <c r="B333">
        <v>22</v>
      </c>
      <c r="C333" s="24" t="s">
        <v>233</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X333" s="33" t="s">
        <v>85</v>
      </c>
    </row>
    <row r="334" spans="1:102" x14ac:dyDescent="0.25">
      <c r="A334">
        <v>333</v>
      </c>
      <c r="B334">
        <v>22</v>
      </c>
      <c r="C334" s="24" t="s">
        <v>233</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X334" s="33" t="s">
        <v>85</v>
      </c>
    </row>
    <row r="335" spans="1:102" x14ac:dyDescent="0.25">
      <c r="A335">
        <v>334</v>
      </c>
      <c r="B335">
        <v>22</v>
      </c>
      <c r="C335" s="24" t="s">
        <v>233</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X335" s="33" t="s">
        <v>85</v>
      </c>
    </row>
    <row r="336" spans="1:102" x14ac:dyDescent="0.25">
      <c r="A336">
        <v>335</v>
      </c>
      <c r="B336">
        <v>22</v>
      </c>
      <c r="C336" s="24" t="s">
        <v>233</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X336" s="33" t="s">
        <v>85</v>
      </c>
    </row>
    <row r="337" spans="1:102" x14ac:dyDescent="0.25">
      <c r="A337">
        <v>336</v>
      </c>
      <c r="B337">
        <v>22</v>
      </c>
      <c r="C337" s="24" t="s">
        <v>233</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X337" s="33" t="s">
        <v>85</v>
      </c>
    </row>
    <row r="338" spans="1:102" x14ac:dyDescent="0.25">
      <c r="A338">
        <v>337</v>
      </c>
      <c r="B338">
        <v>22</v>
      </c>
      <c r="C338" s="24" t="s">
        <v>233</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X338" s="33" t="s">
        <v>85</v>
      </c>
    </row>
    <row r="339" spans="1:102" x14ac:dyDescent="0.25">
      <c r="A339">
        <v>338</v>
      </c>
      <c r="B339">
        <v>22</v>
      </c>
      <c r="C339" s="24" t="s">
        <v>233</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X339" s="33" t="s">
        <v>85</v>
      </c>
    </row>
    <row r="340" spans="1:102" x14ac:dyDescent="0.25">
      <c r="A340">
        <v>339</v>
      </c>
      <c r="B340">
        <v>22</v>
      </c>
      <c r="C340" s="24" t="s">
        <v>233</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X340" s="33" t="s">
        <v>85</v>
      </c>
    </row>
    <row r="341" spans="1:102" x14ac:dyDescent="0.25">
      <c r="A341">
        <v>340</v>
      </c>
      <c r="B341">
        <v>22</v>
      </c>
      <c r="C341" s="24" t="s">
        <v>233</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X341" s="33" t="s">
        <v>85</v>
      </c>
    </row>
    <row r="342" spans="1:102" x14ac:dyDescent="0.25">
      <c r="A342">
        <v>341</v>
      </c>
      <c r="B342">
        <v>22</v>
      </c>
      <c r="C342" s="24" t="s">
        <v>233</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X342" s="33" t="s">
        <v>85</v>
      </c>
    </row>
    <row r="343" spans="1:102" x14ac:dyDescent="0.25">
      <c r="A343">
        <v>342</v>
      </c>
      <c r="B343">
        <v>22</v>
      </c>
      <c r="C343" s="24" t="s">
        <v>233</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X343" s="33" t="s">
        <v>85</v>
      </c>
    </row>
    <row r="344" spans="1:102" x14ac:dyDescent="0.25">
      <c r="A344">
        <v>343</v>
      </c>
      <c r="B344">
        <v>22</v>
      </c>
      <c r="C344" s="24" t="s">
        <v>233</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X344" s="33" t="s">
        <v>85</v>
      </c>
    </row>
    <row r="345" spans="1:102" x14ac:dyDescent="0.25">
      <c r="A345">
        <v>344</v>
      </c>
      <c r="B345">
        <v>22</v>
      </c>
      <c r="C345" s="24" t="s">
        <v>233</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X345" s="33" t="s">
        <v>85</v>
      </c>
    </row>
    <row r="346" spans="1:102" s="50" customFormat="1" x14ac:dyDescent="0.25">
      <c r="A346" s="50">
        <v>345</v>
      </c>
      <c r="B346" s="50">
        <v>22</v>
      </c>
      <c r="C346" s="51" t="s">
        <v>233</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66"/>
      <c r="CX346" s="33" t="s">
        <v>85</v>
      </c>
    </row>
    <row r="347" spans="1:102" x14ac:dyDescent="0.25">
      <c r="A347">
        <v>346</v>
      </c>
      <c r="B347">
        <v>23</v>
      </c>
      <c r="C347" s="24" t="s">
        <v>234</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X347" s="33" t="s">
        <v>85</v>
      </c>
    </row>
    <row r="348" spans="1:102" x14ac:dyDescent="0.25">
      <c r="A348">
        <v>347</v>
      </c>
      <c r="B348">
        <v>23</v>
      </c>
      <c r="C348" s="24" t="s">
        <v>234</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X348" s="33" t="s">
        <v>85</v>
      </c>
    </row>
    <row r="349" spans="1:102" x14ac:dyDescent="0.25">
      <c r="A349">
        <v>348</v>
      </c>
      <c r="B349">
        <v>23</v>
      </c>
      <c r="C349" s="24" t="s">
        <v>234</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X349" s="33" t="s">
        <v>85</v>
      </c>
    </row>
    <row r="350" spans="1:102" x14ac:dyDescent="0.25">
      <c r="A350">
        <v>349</v>
      </c>
      <c r="B350">
        <v>23</v>
      </c>
      <c r="C350" s="24" t="s">
        <v>234</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X350" s="33" t="s">
        <v>85</v>
      </c>
    </row>
    <row r="351" spans="1:102" x14ac:dyDescent="0.25">
      <c r="A351">
        <v>350</v>
      </c>
      <c r="B351">
        <v>23</v>
      </c>
      <c r="C351" s="24" t="s">
        <v>234</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X351" s="33" t="s">
        <v>85</v>
      </c>
    </row>
    <row r="352" spans="1:102" x14ac:dyDescent="0.25">
      <c r="A352">
        <v>351</v>
      </c>
      <c r="B352">
        <v>23</v>
      </c>
      <c r="C352" s="24" t="s">
        <v>234</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X352" s="33" t="s">
        <v>85</v>
      </c>
    </row>
    <row r="353" spans="1:102" x14ac:dyDescent="0.25">
      <c r="A353">
        <v>352</v>
      </c>
      <c r="B353">
        <v>23</v>
      </c>
      <c r="C353" s="24" t="s">
        <v>234</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X353" s="33" t="s">
        <v>85</v>
      </c>
    </row>
    <row r="354" spans="1:102" x14ac:dyDescent="0.25">
      <c r="A354">
        <v>353</v>
      </c>
      <c r="B354">
        <v>23</v>
      </c>
      <c r="C354" s="24" t="s">
        <v>234</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X354" s="33" t="s">
        <v>85</v>
      </c>
    </row>
    <row r="355" spans="1:102" x14ac:dyDescent="0.25">
      <c r="A355">
        <v>354</v>
      </c>
      <c r="B355">
        <v>23</v>
      </c>
      <c r="C355" s="24" t="s">
        <v>234</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X355" s="33" t="s">
        <v>85</v>
      </c>
    </row>
    <row r="356" spans="1:102" x14ac:dyDescent="0.25">
      <c r="A356">
        <v>355</v>
      </c>
      <c r="B356">
        <v>23</v>
      </c>
      <c r="C356" s="24" t="s">
        <v>234</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X356" s="33" t="s">
        <v>85</v>
      </c>
    </row>
    <row r="357" spans="1:102" x14ac:dyDescent="0.25">
      <c r="A357">
        <v>356</v>
      </c>
      <c r="B357">
        <v>23</v>
      </c>
      <c r="C357" s="24" t="s">
        <v>234</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X357" s="33" t="s">
        <v>85</v>
      </c>
    </row>
    <row r="358" spans="1:102" x14ac:dyDescent="0.25">
      <c r="A358">
        <v>357</v>
      </c>
      <c r="B358">
        <v>23</v>
      </c>
      <c r="C358" s="24" t="s">
        <v>234</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X358" s="33" t="s">
        <v>85</v>
      </c>
    </row>
    <row r="359" spans="1:102" x14ac:dyDescent="0.25">
      <c r="A359">
        <v>358</v>
      </c>
      <c r="B359">
        <v>23</v>
      </c>
      <c r="C359" s="24" t="s">
        <v>234</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X359" s="33" t="s">
        <v>85</v>
      </c>
    </row>
    <row r="360" spans="1:102" x14ac:dyDescent="0.25">
      <c r="A360">
        <v>359</v>
      </c>
      <c r="B360">
        <v>23</v>
      </c>
      <c r="C360" s="24" t="s">
        <v>234</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X360" s="33" t="s">
        <v>85</v>
      </c>
    </row>
    <row r="361" spans="1:102" s="50" customFormat="1" x14ac:dyDescent="0.25">
      <c r="A361" s="50">
        <v>360</v>
      </c>
      <c r="B361" s="50">
        <v>23</v>
      </c>
      <c r="C361" s="51" t="s">
        <v>234</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66"/>
      <c r="CX361" s="33" t="s">
        <v>85</v>
      </c>
    </row>
    <row r="362" spans="1:102" x14ac:dyDescent="0.25">
      <c r="A362">
        <v>361</v>
      </c>
      <c r="B362">
        <v>24</v>
      </c>
      <c r="C362" s="24" t="s">
        <v>245</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X362" s="33" t="s">
        <v>85</v>
      </c>
    </row>
    <row r="363" spans="1:102" x14ac:dyDescent="0.25">
      <c r="A363">
        <v>362</v>
      </c>
      <c r="B363">
        <v>24</v>
      </c>
      <c r="C363" s="24" t="s">
        <v>245</v>
      </c>
      <c r="D363" s="12">
        <v>2.7769996967160542</v>
      </c>
      <c r="E363" s="13">
        <v>0.40838230834059608</v>
      </c>
      <c r="F363" s="7">
        <v>6.8000000000000007</v>
      </c>
      <c r="G363" s="7">
        <f t="shared" si="75"/>
        <v>2.368617388375458</v>
      </c>
      <c r="H363" s="15">
        <f t="shared" si="76"/>
        <v>3.1853820050566504</v>
      </c>
      <c r="I363" s="11">
        <f t="shared" si="77"/>
        <v>6.3329866538037571E-2</v>
      </c>
      <c r="J363" s="32">
        <f t="shared" si="78"/>
        <v>9.3132156673584668E-3</v>
      </c>
      <c r="K363" s="32">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X363" s="33" t="s">
        <v>85</v>
      </c>
    </row>
    <row r="364" spans="1:102" x14ac:dyDescent="0.25">
      <c r="A364">
        <v>363</v>
      </c>
      <c r="B364">
        <v>24</v>
      </c>
      <c r="C364" s="24" t="s">
        <v>245</v>
      </c>
      <c r="D364" s="12">
        <v>4.4633839671773368</v>
      </c>
      <c r="E364" s="13">
        <v>0.32940103078799532</v>
      </c>
      <c r="F364" s="7">
        <v>13.55</v>
      </c>
      <c r="G364" s="7">
        <f t="shared" si="75"/>
        <v>4.1339829363893417</v>
      </c>
      <c r="H364" s="15">
        <f t="shared" si="76"/>
        <v>4.7927849979653319</v>
      </c>
      <c r="I364" s="11">
        <f t="shared" si="77"/>
        <v>0.12544896850431847</v>
      </c>
      <c r="J364" s="32">
        <f t="shared" si="78"/>
        <v>9.2582264578832812E-3</v>
      </c>
      <c r="K364" s="32">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X364" s="33" t="s">
        <v>85</v>
      </c>
    </row>
    <row r="365" spans="1:102" x14ac:dyDescent="0.25">
      <c r="A365">
        <v>364</v>
      </c>
      <c r="B365">
        <v>24</v>
      </c>
      <c r="C365" s="24" t="s">
        <v>245</v>
      </c>
      <c r="D365" s="12">
        <v>13.075934214887059</v>
      </c>
      <c r="E365" s="13">
        <v>0.48973536385344812</v>
      </c>
      <c r="F365" s="7">
        <v>26.7</v>
      </c>
      <c r="G365" s="7">
        <f t="shared" si="75"/>
        <v>12.586198851033611</v>
      </c>
      <c r="H365" s="15">
        <f t="shared" si="76"/>
        <v>13.565669578740508</v>
      </c>
      <c r="I365" s="11">
        <f t="shared" si="77"/>
        <v>0.24177116993399661</v>
      </c>
      <c r="J365" s="32">
        <f t="shared" si="78"/>
        <v>9.0550999975279618E-3</v>
      </c>
      <c r="K365" s="32">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X365" s="33" t="s">
        <v>85</v>
      </c>
    </row>
    <row r="366" spans="1:102" x14ac:dyDescent="0.25">
      <c r="A366">
        <v>365</v>
      </c>
      <c r="B366">
        <v>24</v>
      </c>
      <c r="C366" s="24" t="s">
        <v>245</v>
      </c>
      <c r="D366" s="12">
        <v>11.41572966851014</v>
      </c>
      <c r="E366" s="13">
        <v>0.44943817592559621</v>
      </c>
      <c r="F366" s="7">
        <v>25.4</v>
      </c>
      <c r="G366" s="7">
        <f t="shared" si="75"/>
        <v>10.966291492584544</v>
      </c>
      <c r="H366" s="15">
        <f t="shared" si="76"/>
        <v>11.865167844435737</v>
      </c>
      <c r="I366" s="11">
        <f t="shared" si="77"/>
        <v>0.23064086478003865</v>
      </c>
      <c r="J366" s="32">
        <f t="shared" si="78"/>
        <v>9.0803490070881371E-3</v>
      </c>
      <c r="K366" s="32">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X366" s="33" t="s">
        <v>85</v>
      </c>
    </row>
    <row r="367" spans="1:102" x14ac:dyDescent="0.25">
      <c r="A367">
        <v>366</v>
      </c>
      <c r="B367">
        <v>24</v>
      </c>
      <c r="C367" s="24" t="s">
        <v>245</v>
      </c>
      <c r="D367" s="12">
        <v>15.61953355564145</v>
      </c>
      <c r="E367" s="13">
        <v>0.43793084735443322</v>
      </c>
      <c r="F367" s="7">
        <v>35.666666666666671</v>
      </c>
      <c r="G367" s="7">
        <f t="shared" si="75"/>
        <v>15.181602708287016</v>
      </c>
      <c r="H367" s="15">
        <f t="shared" si="76"/>
        <v>16.057464402995883</v>
      </c>
      <c r="I367" s="11">
        <f t="shared" si="77"/>
        <v>0.31580601670891845</v>
      </c>
      <c r="J367" s="32">
        <f t="shared" si="78"/>
        <v>8.8543743002500487E-3</v>
      </c>
      <c r="K367" s="32">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X367" s="33" t="s">
        <v>85</v>
      </c>
    </row>
    <row r="368" spans="1:102" x14ac:dyDescent="0.25">
      <c r="A368">
        <v>367</v>
      </c>
      <c r="B368">
        <v>24</v>
      </c>
      <c r="C368" s="24" t="s">
        <v>245</v>
      </c>
      <c r="D368" s="12">
        <v>15.109416852657519</v>
      </c>
      <c r="E368" s="13">
        <v>0.3306218129684359</v>
      </c>
      <c r="F368" s="7">
        <v>45.7</v>
      </c>
      <c r="G368" s="7">
        <f t="shared" si="75"/>
        <v>14.778795039689083</v>
      </c>
      <c r="H368" s="15">
        <f t="shared" si="76"/>
        <v>15.440038665625956</v>
      </c>
      <c r="I368" s="11">
        <f t="shared" si="77"/>
        <v>0.39228566159909373</v>
      </c>
      <c r="J368" s="32">
        <f t="shared" si="78"/>
        <v>8.5839313260195563E-3</v>
      </c>
      <c r="K368" s="32">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X368" s="33" t="s">
        <v>85</v>
      </c>
    </row>
    <row r="369" spans="1:102" x14ac:dyDescent="0.25">
      <c r="A369">
        <v>368</v>
      </c>
      <c r="B369">
        <v>24</v>
      </c>
      <c r="C369" s="24" t="s">
        <v>245</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X369" s="33" t="s">
        <v>85</v>
      </c>
    </row>
    <row r="370" spans="1:102" x14ac:dyDescent="0.25">
      <c r="A370">
        <v>369</v>
      </c>
      <c r="B370">
        <v>24</v>
      </c>
      <c r="C370" s="24" t="s">
        <v>245</v>
      </c>
      <c r="D370" s="12">
        <v>0.18547806908248979</v>
      </c>
      <c r="E370" s="13">
        <v>7.050335959275926E-2</v>
      </c>
      <c r="F370" s="7">
        <v>2.6307692307692312</v>
      </c>
      <c r="G370" s="7">
        <f t="shared" si="75"/>
        <v>0.11497470948973053</v>
      </c>
      <c r="H370" s="15">
        <f t="shared" si="76"/>
        <v>0.25598142867524903</v>
      </c>
      <c r="I370" s="11">
        <f t="shared" si="77"/>
        <v>5.8724269196420084E-2</v>
      </c>
      <c r="J370" s="32">
        <f t="shared" si="78"/>
        <v>2.2322090630218158E-2</v>
      </c>
      <c r="K370" s="32">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X370" s="33" t="s">
        <v>85</v>
      </c>
    </row>
    <row r="371" spans="1:102" x14ac:dyDescent="0.25">
      <c r="A371">
        <v>370</v>
      </c>
      <c r="B371">
        <v>24</v>
      </c>
      <c r="C371" s="24" t="s">
        <v>245</v>
      </c>
      <c r="D371" s="12">
        <v>17.998457404788319</v>
      </c>
      <c r="E371" s="13">
        <v>2.6302547355640549</v>
      </c>
      <c r="F371" s="7">
        <v>6.8428571428571416</v>
      </c>
      <c r="G371" s="7">
        <f t="shared" si="75"/>
        <v>15.368202669224264</v>
      </c>
      <c r="H371" s="15">
        <f t="shared" si="76"/>
        <v>20.628712140352373</v>
      </c>
      <c r="I371" s="11">
        <f t="shared" si="77"/>
        <v>0.15125061508817442</v>
      </c>
      <c r="J371" s="32">
        <f t="shared" si="78"/>
        <v>2.2103430179900234E-2</v>
      </c>
      <c r="K371" s="32">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X371" s="33" t="s">
        <v>85</v>
      </c>
    </row>
    <row r="372" spans="1:102" x14ac:dyDescent="0.25">
      <c r="A372">
        <v>371</v>
      </c>
      <c r="B372">
        <v>24</v>
      </c>
      <c r="C372" s="24" t="s">
        <v>245</v>
      </c>
      <c r="D372" s="12">
        <v>25.814803615404159</v>
      </c>
      <c r="E372" s="13">
        <v>2.0583232118594679</v>
      </c>
      <c r="F372" s="7">
        <v>12.54166666666667</v>
      </c>
      <c r="G372" s="7">
        <f t="shared" si="75"/>
        <v>23.756480403544693</v>
      </c>
      <c r="H372" s="15">
        <f t="shared" si="76"/>
        <v>27.873126827263626</v>
      </c>
      <c r="I372" s="11">
        <f t="shared" si="77"/>
        <v>0.27002293046576503</v>
      </c>
      <c r="J372" s="32">
        <f t="shared" si="78"/>
        <v>2.1530067545443055E-2</v>
      </c>
      <c r="K372" s="32">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X372" s="33" t="s">
        <v>85</v>
      </c>
    </row>
    <row r="373" spans="1:102" x14ac:dyDescent="0.25">
      <c r="A373">
        <v>372</v>
      </c>
      <c r="B373">
        <v>24</v>
      </c>
      <c r="C373" s="24" t="s">
        <v>245</v>
      </c>
      <c r="D373" s="12">
        <v>16.561693659668311</v>
      </c>
      <c r="E373" s="13">
        <v>1.0783522730115009</v>
      </c>
      <c r="F373" s="7">
        <v>15.358333333333331</v>
      </c>
      <c r="G373" s="7">
        <f t="shared" si="75"/>
        <v>15.483341386656811</v>
      </c>
      <c r="H373" s="15">
        <f t="shared" si="76"/>
        <v>17.640045932679811</v>
      </c>
      <c r="I373" s="11">
        <f t="shared" si="77"/>
        <v>0.32480297517394513</v>
      </c>
      <c r="J373" s="32">
        <f t="shared" si="78"/>
        <v>2.1148321769329046E-2</v>
      </c>
      <c r="K373" s="32">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X373" s="33" t="s">
        <v>85</v>
      </c>
    </row>
    <row r="374" spans="1:102" x14ac:dyDescent="0.25">
      <c r="A374">
        <v>373</v>
      </c>
      <c r="B374">
        <v>24</v>
      </c>
      <c r="C374" s="24" t="s">
        <v>245</v>
      </c>
      <c r="D374" s="12">
        <v>22.28911175196944</v>
      </c>
      <c r="E374" s="13">
        <v>1.068789142422248</v>
      </c>
      <c r="F374" s="7">
        <v>20.854545454545459</v>
      </c>
      <c r="G374" s="7">
        <f t="shared" si="75"/>
        <v>21.220322609547193</v>
      </c>
      <c r="H374" s="15">
        <f t="shared" si="76"/>
        <v>23.357900894391687</v>
      </c>
      <c r="I374" s="11">
        <f t="shared" si="77"/>
        <v>0.42262879884855609</v>
      </c>
      <c r="J374" s="32">
        <f t="shared" si="78"/>
        <v>2.0265548331883678E-2</v>
      </c>
      <c r="K374" s="32">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X374" s="33" t="s">
        <v>85</v>
      </c>
    </row>
    <row r="375" spans="1:102" x14ac:dyDescent="0.25">
      <c r="A375">
        <v>374</v>
      </c>
      <c r="B375">
        <v>24</v>
      </c>
      <c r="C375" s="24" t="s">
        <v>245</v>
      </c>
      <c r="D375" s="12">
        <v>29.217759563620561</v>
      </c>
      <c r="E375" s="13">
        <v>1.104831059470011</v>
      </c>
      <c r="F375" s="7">
        <v>26.445454545454549</v>
      </c>
      <c r="G375" s="7">
        <f t="shared" si="75"/>
        <v>28.112928504150549</v>
      </c>
      <c r="H375" s="15">
        <f t="shared" si="76"/>
        <v>30.322590623090573</v>
      </c>
      <c r="I375" s="11">
        <f t="shared" si="77"/>
        <v>0.50900314512121547</v>
      </c>
      <c r="J375" s="32">
        <f t="shared" si="78"/>
        <v>1.9247282902486663E-2</v>
      </c>
      <c r="K375" s="32">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X375" s="33" t="s">
        <v>85</v>
      </c>
    </row>
    <row r="376" spans="1:102" x14ac:dyDescent="0.25">
      <c r="A376">
        <v>375</v>
      </c>
      <c r="B376">
        <v>24</v>
      </c>
      <c r="C376" s="24" t="s">
        <v>245</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X376" s="33" t="s">
        <v>85</v>
      </c>
    </row>
    <row r="377" spans="1:102" x14ac:dyDescent="0.25">
      <c r="A377">
        <v>376</v>
      </c>
      <c r="B377">
        <v>24</v>
      </c>
      <c r="C377" s="24" t="s">
        <v>245</v>
      </c>
      <c r="D377" s="12">
        <v>2.861867558069298</v>
      </c>
      <c r="E377" s="13">
        <v>0.38414329638514072</v>
      </c>
      <c r="F377" s="7">
        <v>7.4499999999999993</v>
      </c>
      <c r="G377" s="7">
        <f t="shared" si="75"/>
        <v>2.4777242616841573</v>
      </c>
      <c r="H377" s="15">
        <f t="shared" si="76"/>
        <v>3.2460108544544388</v>
      </c>
      <c r="I377" s="11">
        <f t="shared" si="77"/>
        <v>6.9358608038768421E-2</v>
      </c>
      <c r="J377" s="32">
        <f t="shared" si="78"/>
        <v>9.3098802736601913E-3</v>
      </c>
      <c r="K377" s="32">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X377" s="33" t="s">
        <v>85</v>
      </c>
    </row>
    <row r="378" spans="1:102" x14ac:dyDescent="0.25">
      <c r="A378">
        <v>377</v>
      </c>
      <c r="B378">
        <v>24</v>
      </c>
      <c r="C378" s="24" t="s">
        <v>245</v>
      </c>
      <c r="D378" s="12">
        <v>4.4316374840892347</v>
      </c>
      <c r="E378" s="13">
        <v>0.31318992820418617</v>
      </c>
      <c r="F378" s="7">
        <v>14.15</v>
      </c>
      <c r="G378" s="7">
        <f t="shared" si="75"/>
        <v>4.1184475558850488</v>
      </c>
      <c r="H378" s="15">
        <f t="shared" si="76"/>
        <v>4.7448274122934206</v>
      </c>
      <c r="I378" s="11">
        <f t="shared" si="77"/>
        <v>0.13091629410405495</v>
      </c>
      <c r="J378" s="32">
        <f t="shared" si="78"/>
        <v>9.2520349190144836E-3</v>
      </c>
      <c r="K378" s="32">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X378" s="33" t="s">
        <v>85</v>
      </c>
    </row>
    <row r="379" spans="1:102" x14ac:dyDescent="0.25">
      <c r="A379">
        <v>378</v>
      </c>
      <c r="B379">
        <v>24</v>
      </c>
      <c r="C379" s="24" t="s">
        <v>245</v>
      </c>
      <c r="D379" s="12">
        <v>12.461862071858331</v>
      </c>
      <c r="E379" s="13">
        <v>0.46761208524796732</v>
      </c>
      <c r="F379" s="7">
        <v>26.65</v>
      </c>
      <c r="G379" s="7">
        <f t="shared" si="75"/>
        <v>11.994249986610363</v>
      </c>
      <c r="H379" s="15">
        <f t="shared" si="76"/>
        <v>12.929474157106299</v>
      </c>
      <c r="I379" s="11">
        <f t="shared" si="77"/>
        <v>0.2413547072811752</v>
      </c>
      <c r="J379" s="32">
        <f t="shared" si="78"/>
        <v>9.0564618116763685E-3</v>
      </c>
      <c r="K379" s="32">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X379" s="33" t="s">
        <v>85</v>
      </c>
    </row>
    <row r="380" spans="1:102" x14ac:dyDescent="0.25">
      <c r="A380">
        <v>379</v>
      </c>
      <c r="B380">
        <v>24</v>
      </c>
      <c r="C380" s="24" t="s">
        <v>245</v>
      </c>
      <c r="D380" s="12">
        <v>10.023075465215991</v>
      </c>
      <c r="E380" s="13">
        <v>0.4107817813613111</v>
      </c>
      <c r="F380" s="7">
        <v>24.4</v>
      </c>
      <c r="G380" s="7">
        <f t="shared" si="75"/>
        <v>9.6122936838546789</v>
      </c>
      <c r="H380" s="15">
        <f t="shared" si="76"/>
        <v>10.433857246577302</v>
      </c>
      <c r="I380" s="11">
        <f t="shared" si="77"/>
        <v>0.22202599264435696</v>
      </c>
      <c r="J380" s="32">
        <f t="shared" si="78"/>
        <v>9.099425928047418E-3</v>
      </c>
      <c r="K380" s="32">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X380" s="33" t="s">
        <v>85</v>
      </c>
    </row>
    <row r="381" spans="1:102" x14ac:dyDescent="0.25">
      <c r="A381">
        <v>380</v>
      </c>
      <c r="B381">
        <v>24</v>
      </c>
      <c r="C381" s="24" t="s">
        <v>245</v>
      </c>
      <c r="D381" s="12">
        <v>13.257758507094071</v>
      </c>
      <c r="E381" s="13">
        <v>0.40134485894331212</v>
      </c>
      <c r="F381" s="7">
        <v>33.033333333333331</v>
      </c>
      <c r="G381" s="7">
        <f t="shared" si="75"/>
        <v>12.856413648150758</v>
      </c>
      <c r="H381" s="15">
        <f t="shared" si="76"/>
        <v>13.659103366037384</v>
      </c>
      <c r="I381" s="11">
        <f t="shared" si="77"/>
        <v>0.29459777921080099</v>
      </c>
      <c r="J381" s="32">
        <f t="shared" si="78"/>
        <v>8.9181971506801534E-3</v>
      </c>
      <c r="K381" s="32">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X381" s="33" t="s">
        <v>85</v>
      </c>
    </row>
    <row r="382" spans="1:102" x14ac:dyDescent="0.25">
      <c r="A382">
        <v>381</v>
      </c>
      <c r="B382">
        <v>24</v>
      </c>
      <c r="C382" s="24" t="s">
        <v>245</v>
      </c>
      <c r="D382" s="12">
        <v>12.91474433343347</v>
      </c>
      <c r="E382" s="13">
        <v>0.31094890048395202</v>
      </c>
      <c r="F382" s="7">
        <v>41.533333333333331</v>
      </c>
      <c r="G382" s="7">
        <f t="shared" si="75"/>
        <v>12.603795432949518</v>
      </c>
      <c r="H382" s="15">
        <f t="shared" si="76"/>
        <v>13.225693233917422</v>
      </c>
      <c r="I382" s="11">
        <f t="shared" si="77"/>
        <v>0.36140520779130031</v>
      </c>
      <c r="J382" s="32">
        <f t="shared" si="78"/>
        <v>8.7015700110264927E-3</v>
      </c>
      <c r="K382" s="32">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X382" s="33" t="s">
        <v>85</v>
      </c>
    </row>
    <row r="383" spans="1:102" x14ac:dyDescent="0.25">
      <c r="A383">
        <v>382</v>
      </c>
      <c r="B383">
        <v>24</v>
      </c>
      <c r="C383" s="24" t="s">
        <v>245</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X383" s="33" t="s">
        <v>85</v>
      </c>
    </row>
    <row r="384" spans="1:102" x14ac:dyDescent="0.25">
      <c r="A384">
        <v>383</v>
      </c>
      <c r="B384">
        <v>24</v>
      </c>
      <c r="C384" s="24" t="s">
        <v>245</v>
      </c>
      <c r="D384" s="12">
        <v>0.20858331137321159</v>
      </c>
      <c r="E384" s="13">
        <v>7.2973753250103177E-2</v>
      </c>
      <c r="F384" s="7">
        <v>2.8583333333333338</v>
      </c>
      <c r="G384" s="7">
        <f t="shared" si="75"/>
        <v>0.13560955812310843</v>
      </c>
      <c r="H384" s="15">
        <f t="shared" si="76"/>
        <v>0.28155706462331476</v>
      </c>
      <c r="I384" s="11">
        <f t="shared" si="77"/>
        <v>6.3800016035671786E-2</v>
      </c>
      <c r="J384" s="32">
        <f t="shared" si="78"/>
        <v>2.2320705318602366E-2</v>
      </c>
      <c r="K384" s="32">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X384" s="33" t="s">
        <v>85</v>
      </c>
    </row>
    <row r="385" spans="1:102" x14ac:dyDescent="0.25">
      <c r="A385">
        <v>384</v>
      </c>
      <c r="B385">
        <v>24</v>
      </c>
      <c r="C385" s="24" t="s">
        <v>245</v>
      </c>
      <c r="D385" s="12">
        <v>17.973273386022949</v>
      </c>
      <c r="E385" s="13">
        <v>2.6265743987924979</v>
      </c>
      <c r="F385" s="7">
        <v>6.8428571428571416</v>
      </c>
      <c r="G385" s="7">
        <f t="shared" si="75"/>
        <v>15.346698987230452</v>
      </c>
      <c r="H385" s="15">
        <f t="shared" si="76"/>
        <v>20.599847784815449</v>
      </c>
      <c r="I385" s="11">
        <f t="shared" si="77"/>
        <v>0.15128757625528103</v>
      </c>
      <c r="J385" s="32">
        <f t="shared" si="78"/>
        <v>2.2108831603068209E-2</v>
      </c>
      <c r="K385" s="32">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X385" s="33" t="s">
        <v>85</v>
      </c>
    </row>
    <row r="386" spans="1:102" x14ac:dyDescent="0.25">
      <c r="A386">
        <v>385</v>
      </c>
      <c r="B386">
        <v>24</v>
      </c>
      <c r="C386" s="24" t="s">
        <v>245</v>
      </c>
      <c r="D386" s="12">
        <v>25.77199271767741</v>
      </c>
      <c r="E386" s="13">
        <v>1.713563345590253</v>
      </c>
      <c r="F386" s="7">
        <v>15.04</v>
      </c>
      <c r="G386" s="7">
        <f t="shared" ref="G386:G449" si="90">D386-E386</f>
        <v>24.058429372087158</v>
      </c>
      <c r="H386" s="15">
        <f t="shared" ref="H386:H449" si="91">D386+E386</f>
        <v>27.485556063267662</v>
      </c>
      <c r="I386" s="11">
        <f t="shared" ref="I386:I449" si="92">IFERROR(F386/SQRT(F386^2+U386), "X")</f>
        <v>0.31883291842716138</v>
      </c>
      <c r="J386" s="32">
        <f t="shared" ref="J386:J449" si="93">IFERROR(SQRT((1-I386^2)/U386), "X")</f>
        <v>2.1198997235848498E-2</v>
      </c>
      <c r="K386" s="32">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X386" s="33" t="s">
        <v>85</v>
      </c>
    </row>
    <row r="387" spans="1:102" x14ac:dyDescent="0.25">
      <c r="A387">
        <v>386</v>
      </c>
      <c r="B387">
        <v>24</v>
      </c>
      <c r="C387" s="24" t="s">
        <v>245</v>
      </c>
      <c r="D387" s="12">
        <v>16.561693659668311</v>
      </c>
      <c r="E387" s="13">
        <v>1.3486721221228259</v>
      </c>
      <c r="F387" s="7">
        <v>12.28</v>
      </c>
      <c r="G387" s="7">
        <f t="shared" si="90"/>
        <v>15.213021537545485</v>
      </c>
      <c r="H387" s="15">
        <f t="shared" si="91"/>
        <v>17.910365781791135</v>
      </c>
      <c r="I387" s="11">
        <f t="shared" si="92"/>
        <v>0.26484970841855721</v>
      </c>
      <c r="J387" s="32">
        <f t="shared" si="93"/>
        <v>2.1567565832130067E-2</v>
      </c>
      <c r="K387" s="32">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X387" s="33" t="s">
        <v>85</v>
      </c>
    </row>
    <row r="388" spans="1:102" x14ac:dyDescent="0.25">
      <c r="A388">
        <v>387</v>
      </c>
      <c r="B388">
        <v>24</v>
      </c>
      <c r="C388" s="24" t="s">
        <v>245</v>
      </c>
      <c r="D388" s="12">
        <v>22.28911175196944</v>
      </c>
      <c r="E388" s="13">
        <v>1.7496904122784549</v>
      </c>
      <c r="F388" s="7">
        <v>12.738888888888891</v>
      </c>
      <c r="G388" s="7">
        <f t="shared" si="90"/>
        <v>20.539421339690985</v>
      </c>
      <c r="H388" s="15">
        <f t="shared" si="91"/>
        <v>24.038802164247894</v>
      </c>
      <c r="I388" s="11">
        <f t="shared" si="92"/>
        <v>0.27401611438895046</v>
      </c>
      <c r="J388" s="32">
        <f t="shared" si="93"/>
        <v>2.1510205228962527E-2</v>
      </c>
      <c r="K388" s="32">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X388" s="33" t="s">
        <v>85</v>
      </c>
    </row>
    <row r="389" spans="1:102" x14ac:dyDescent="0.25">
      <c r="A389">
        <v>388</v>
      </c>
      <c r="B389">
        <v>24</v>
      </c>
      <c r="C389" s="24" t="s">
        <v>245</v>
      </c>
      <c r="D389" s="12">
        <v>29.217759563620561</v>
      </c>
      <c r="E389" s="13">
        <v>2.8132643321230248</v>
      </c>
      <c r="F389" s="7">
        <v>10.385714285714281</v>
      </c>
      <c r="G389" s="7">
        <f t="shared" si="90"/>
        <v>26.404495231497535</v>
      </c>
      <c r="H389" s="15">
        <f t="shared" si="91"/>
        <v>32.031023895743587</v>
      </c>
      <c r="I389" s="11">
        <f t="shared" si="92"/>
        <v>0.22626543579702987</v>
      </c>
      <c r="J389" s="32">
        <f t="shared" si="93"/>
        <v>2.1786218027224344E-2</v>
      </c>
      <c r="K389" s="32">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X389" s="33" t="s">
        <v>85</v>
      </c>
    </row>
    <row r="390" spans="1:102" x14ac:dyDescent="0.25">
      <c r="A390">
        <v>389</v>
      </c>
      <c r="B390">
        <v>24</v>
      </c>
      <c r="C390" s="24" t="s">
        <v>245</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X390" s="33" t="s">
        <v>85</v>
      </c>
    </row>
    <row r="391" spans="1:102" x14ac:dyDescent="0.25">
      <c r="A391">
        <v>390</v>
      </c>
      <c r="B391">
        <v>24</v>
      </c>
      <c r="C391" s="24" t="s">
        <v>245</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X391" s="33" t="s">
        <v>85</v>
      </c>
    </row>
    <row r="392" spans="1:102" x14ac:dyDescent="0.25">
      <c r="A392">
        <v>391</v>
      </c>
      <c r="B392">
        <v>24</v>
      </c>
      <c r="C392" s="24" t="s">
        <v>245</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X392" s="33" t="s">
        <v>85</v>
      </c>
    </row>
    <row r="393" spans="1:102" s="50" customFormat="1" x14ac:dyDescent="0.25">
      <c r="A393" s="50">
        <v>392</v>
      </c>
      <c r="B393" s="50">
        <v>24</v>
      </c>
      <c r="C393" s="51" t="s">
        <v>245</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66"/>
      <c r="CX393" s="33" t="s">
        <v>85</v>
      </c>
    </row>
    <row r="394" spans="1:102" x14ac:dyDescent="0.25">
      <c r="A394">
        <v>393</v>
      </c>
      <c r="B394">
        <v>25</v>
      </c>
      <c r="C394" s="24" t="s">
        <v>258</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X394" s="33" t="s">
        <v>85</v>
      </c>
    </row>
    <row r="395" spans="1:102" x14ac:dyDescent="0.25">
      <c r="A395">
        <v>394</v>
      </c>
      <c r="B395">
        <v>25</v>
      </c>
      <c r="C395" s="24" t="s">
        <v>258</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X395" s="33" t="s">
        <v>85</v>
      </c>
    </row>
    <row r="396" spans="1:102" x14ac:dyDescent="0.25">
      <c r="A396">
        <v>395</v>
      </c>
      <c r="B396">
        <v>25</v>
      </c>
      <c r="C396" s="24" t="s">
        <v>258</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X396" s="33" t="s">
        <v>85</v>
      </c>
    </row>
    <row r="397" spans="1:102" s="50" customFormat="1" x14ac:dyDescent="0.25">
      <c r="A397" s="50">
        <v>396</v>
      </c>
      <c r="B397" s="50">
        <v>25</v>
      </c>
      <c r="C397" s="51" t="s">
        <v>258</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66"/>
      <c r="CX397" s="33" t="s">
        <v>85</v>
      </c>
    </row>
    <row r="398" spans="1:102" x14ac:dyDescent="0.25">
      <c r="A398">
        <v>397</v>
      </c>
      <c r="B398">
        <v>26</v>
      </c>
      <c r="C398" s="24" t="s">
        <v>259</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X398" s="33" t="s">
        <v>85</v>
      </c>
    </row>
    <row r="399" spans="1:102" x14ac:dyDescent="0.25">
      <c r="A399">
        <v>398</v>
      </c>
      <c r="B399">
        <v>26</v>
      </c>
      <c r="C399" s="24" t="s">
        <v>259</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X399" s="33" t="s">
        <v>85</v>
      </c>
    </row>
    <row r="400" spans="1:102" x14ac:dyDescent="0.25">
      <c r="A400">
        <v>399</v>
      </c>
      <c r="B400">
        <v>26</v>
      </c>
      <c r="C400" s="24" t="s">
        <v>259</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X400" s="33" t="s">
        <v>85</v>
      </c>
    </row>
    <row r="401" spans="1:102" x14ac:dyDescent="0.25">
      <c r="A401">
        <v>400</v>
      </c>
      <c r="B401">
        <v>26</v>
      </c>
      <c r="C401" s="24" t="s">
        <v>259</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X401" s="33" t="s">
        <v>85</v>
      </c>
    </row>
    <row r="402" spans="1:102" x14ac:dyDescent="0.25">
      <c r="A402">
        <v>401</v>
      </c>
      <c r="B402">
        <v>26</v>
      </c>
      <c r="C402" s="24" t="s">
        <v>259</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X402" s="33" t="s">
        <v>85</v>
      </c>
    </row>
    <row r="403" spans="1:102" x14ac:dyDescent="0.25">
      <c r="A403">
        <v>402</v>
      </c>
      <c r="B403">
        <v>26</v>
      </c>
      <c r="C403" s="24" t="s">
        <v>259</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X403" s="33" t="s">
        <v>85</v>
      </c>
    </row>
    <row r="404" spans="1:102" x14ac:dyDescent="0.25">
      <c r="A404">
        <v>403</v>
      </c>
      <c r="B404">
        <v>26</v>
      </c>
      <c r="C404" s="24" t="s">
        <v>259</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X404" s="33" t="s">
        <v>85</v>
      </c>
    </row>
    <row r="405" spans="1:102" x14ac:dyDescent="0.25">
      <c r="A405">
        <v>404</v>
      </c>
      <c r="B405">
        <v>26</v>
      </c>
      <c r="C405" s="24" t="s">
        <v>259</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X405" s="33" t="s">
        <v>85</v>
      </c>
    </row>
    <row r="406" spans="1:102" x14ac:dyDescent="0.25">
      <c r="A406">
        <v>405</v>
      </c>
      <c r="B406">
        <v>26</v>
      </c>
      <c r="C406" s="24" t="s">
        <v>259</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X406" s="33" t="s">
        <v>85</v>
      </c>
    </row>
    <row r="407" spans="1:102" x14ac:dyDescent="0.25">
      <c r="A407">
        <v>406</v>
      </c>
      <c r="B407">
        <v>26</v>
      </c>
      <c r="C407" s="24" t="s">
        <v>259</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X407" s="33" t="s">
        <v>85</v>
      </c>
    </row>
    <row r="408" spans="1:102" x14ac:dyDescent="0.25">
      <c r="A408">
        <v>407</v>
      </c>
      <c r="B408">
        <v>26</v>
      </c>
      <c r="C408" s="24" t="s">
        <v>259</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X408" s="33" t="s">
        <v>85</v>
      </c>
    </row>
    <row r="409" spans="1:102" x14ac:dyDescent="0.25">
      <c r="A409">
        <v>408</v>
      </c>
      <c r="B409" s="50">
        <v>26</v>
      </c>
      <c r="C409" s="51" t="s">
        <v>259</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X409" s="33" t="s">
        <v>85</v>
      </c>
    </row>
    <row r="410" spans="1:102" x14ac:dyDescent="0.25">
      <c r="A410">
        <v>409</v>
      </c>
      <c r="B410">
        <v>27</v>
      </c>
      <c r="C410" s="24" t="s">
        <v>409</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X410" s="33" t="s">
        <v>85</v>
      </c>
    </row>
    <row r="411" spans="1:102" x14ac:dyDescent="0.25">
      <c r="A411">
        <v>410</v>
      </c>
      <c r="B411">
        <v>27</v>
      </c>
      <c r="C411" s="24" t="s">
        <v>409</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X411" s="33" t="s">
        <v>85</v>
      </c>
    </row>
    <row r="412" spans="1:102" x14ac:dyDescent="0.25">
      <c r="A412">
        <v>411</v>
      </c>
      <c r="B412">
        <v>27</v>
      </c>
      <c r="C412" s="24" t="s">
        <v>409</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X412" s="33" t="s">
        <v>85</v>
      </c>
    </row>
    <row r="413" spans="1:102" x14ac:dyDescent="0.25">
      <c r="A413">
        <v>412</v>
      </c>
      <c r="B413">
        <v>27</v>
      </c>
      <c r="C413" s="24" t="s">
        <v>409</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X413" s="33" t="s">
        <v>85</v>
      </c>
    </row>
    <row r="414" spans="1:102" x14ac:dyDescent="0.25">
      <c r="A414">
        <v>413</v>
      </c>
      <c r="B414">
        <v>27</v>
      </c>
      <c r="C414" s="24" t="s">
        <v>409</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X414" s="33" t="s">
        <v>85</v>
      </c>
    </row>
    <row r="415" spans="1:102" x14ac:dyDescent="0.25">
      <c r="A415">
        <v>414</v>
      </c>
      <c r="B415">
        <v>27</v>
      </c>
      <c r="C415" s="24" t="s">
        <v>409</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X415" s="33" t="s">
        <v>85</v>
      </c>
    </row>
    <row r="416" spans="1:102" x14ac:dyDescent="0.25">
      <c r="A416">
        <v>415</v>
      </c>
      <c r="B416">
        <v>27</v>
      </c>
      <c r="C416" s="24" t="s">
        <v>409</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X416" s="33" t="s">
        <v>85</v>
      </c>
    </row>
    <row r="417" spans="1:102" s="50" customFormat="1" x14ac:dyDescent="0.25">
      <c r="A417" s="50">
        <v>416</v>
      </c>
      <c r="B417" s="50">
        <v>27</v>
      </c>
      <c r="C417" s="51" t="s">
        <v>409</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66"/>
      <c r="CX417" s="33" t="s">
        <v>85</v>
      </c>
    </row>
    <row r="418" spans="1:102" x14ac:dyDescent="0.25">
      <c r="A418">
        <v>417</v>
      </c>
      <c r="B418">
        <v>28</v>
      </c>
      <c r="C418" s="24" t="s">
        <v>273</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X418" s="33" t="s">
        <v>85</v>
      </c>
    </row>
    <row r="419" spans="1:102" x14ac:dyDescent="0.25">
      <c r="A419">
        <v>418</v>
      </c>
      <c r="B419">
        <v>28</v>
      </c>
      <c r="C419" s="24" t="s">
        <v>273</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X419" s="33" t="s">
        <v>85</v>
      </c>
    </row>
    <row r="420" spans="1:102" x14ac:dyDescent="0.25">
      <c r="A420">
        <v>419</v>
      </c>
      <c r="B420">
        <v>28</v>
      </c>
      <c r="C420" s="24" t="s">
        <v>273</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X420" s="33" t="s">
        <v>85</v>
      </c>
    </row>
    <row r="421" spans="1:102" x14ac:dyDescent="0.25">
      <c r="A421">
        <v>420</v>
      </c>
      <c r="B421">
        <v>28</v>
      </c>
      <c r="C421" s="24" t="s">
        <v>273</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X421" s="33" t="s">
        <v>85</v>
      </c>
    </row>
    <row r="422" spans="1:102" x14ac:dyDescent="0.25">
      <c r="A422">
        <v>421</v>
      </c>
      <c r="B422">
        <v>28</v>
      </c>
      <c r="C422" s="24" t="s">
        <v>273</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X422" s="33" t="s">
        <v>85</v>
      </c>
    </row>
    <row r="423" spans="1:102" x14ac:dyDescent="0.25">
      <c r="A423">
        <v>422</v>
      </c>
      <c r="B423">
        <v>28</v>
      </c>
      <c r="C423" s="24" t="s">
        <v>273</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X423" s="33" t="s">
        <v>85</v>
      </c>
    </row>
    <row r="424" spans="1:102" x14ac:dyDescent="0.25">
      <c r="A424">
        <v>423</v>
      </c>
      <c r="B424">
        <v>28</v>
      </c>
      <c r="C424" s="24" t="s">
        <v>273</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X424" s="33" t="s">
        <v>85</v>
      </c>
    </row>
    <row r="425" spans="1:102" x14ac:dyDescent="0.25">
      <c r="A425">
        <v>424</v>
      </c>
      <c r="B425">
        <v>28</v>
      </c>
      <c r="C425" s="24" t="s">
        <v>273</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X425" s="33" t="s">
        <v>85</v>
      </c>
    </row>
    <row r="426" spans="1:102" x14ac:dyDescent="0.25">
      <c r="A426">
        <v>425</v>
      </c>
      <c r="B426">
        <v>28</v>
      </c>
      <c r="C426" s="24" t="s">
        <v>273</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X426" s="33" t="s">
        <v>85</v>
      </c>
    </row>
    <row r="427" spans="1:102" x14ac:dyDescent="0.25">
      <c r="A427">
        <v>426</v>
      </c>
      <c r="B427">
        <v>28</v>
      </c>
      <c r="C427" s="24" t="s">
        <v>273</v>
      </c>
      <c r="D427" s="12">
        <v>0.53426072862545748</v>
      </c>
      <c r="E427" s="13">
        <v>0.93000941649616686</v>
      </c>
      <c r="F427" s="7">
        <v>0.57446808510638292</v>
      </c>
      <c r="G427" s="7">
        <f t="shared" si="90"/>
        <v>-0.39574868787070938</v>
      </c>
      <c r="H427" s="15">
        <f t="shared" si="91"/>
        <v>1.4642701451216245</v>
      </c>
      <c r="I427" s="11">
        <f t="shared" si="92"/>
        <v>1.3980967807515428E-2</v>
      </c>
      <c r="J427" s="32">
        <f t="shared" si="93"/>
        <v>2.4337240257526857E-2</v>
      </c>
      <c r="K427" s="32">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X427" s="33" t="s">
        <v>85</v>
      </c>
    </row>
    <row r="428" spans="1:102" x14ac:dyDescent="0.25">
      <c r="A428">
        <v>427</v>
      </c>
      <c r="B428">
        <v>28</v>
      </c>
      <c r="C428" s="24" t="s">
        <v>273</v>
      </c>
      <c r="D428" s="12">
        <v>5.8058332763509357</v>
      </c>
      <c r="E428" s="13">
        <v>1.363695723049871</v>
      </c>
      <c r="F428" s="7">
        <v>4.2574257425742568</v>
      </c>
      <c r="G428" s="7">
        <f t="shared" si="90"/>
        <v>4.4421375533010643</v>
      </c>
      <c r="H428" s="15">
        <f t="shared" si="91"/>
        <v>7.1695289994008071</v>
      </c>
      <c r="I428" s="11">
        <f t="shared" si="92"/>
        <v>0.10307220635875566</v>
      </c>
      <c r="J428" s="32">
        <f t="shared" si="93"/>
        <v>2.4209983354033311E-2</v>
      </c>
      <c r="K428" s="32">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X428" s="33" t="s">
        <v>85</v>
      </c>
    </row>
    <row r="429" spans="1:102" x14ac:dyDescent="0.25">
      <c r="A429">
        <v>428</v>
      </c>
      <c r="B429">
        <v>28</v>
      </c>
      <c r="C429" s="24" t="s">
        <v>273</v>
      </c>
      <c r="D429" s="12">
        <v>3.782779413590132</v>
      </c>
      <c r="E429" s="13">
        <v>0.25059421982773739</v>
      </c>
      <c r="F429" s="7">
        <v>15.09523809523809</v>
      </c>
      <c r="G429" s="7">
        <f t="shared" si="90"/>
        <v>3.5321851937623947</v>
      </c>
      <c r="H429" s="15">
        <f t="shared" si="91"/>
        <v>4.0333736334178694</v>
      </c>
      <c r="I429" s="11">
        <f t="shared" si="92"/>
        <v>0.34487155734135655</v>
      </c>
      <c r="J429" s="32">
        <f t="shared" si="93"/>
        <v>2.2846380770247605E-2</v>
      </c>
      <c r="K429" s="32">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X429" s="33" t="s">
        <v>85</v>
      </c>
    </row>
    <row r="430" spans="1:102" x14ac:dyDescent="0.25">
      <c r="A430">
        <v>429</v>
      </c>
      <c r="B430">
        <v>28</v>
      </c>
      <c r="C430" s="24" t="s">
        <v>273</v>
      </c>
      <c r="D430" s="12">
        <v>2.8882691843426622</v>
      </c>
      <c r="E430" s="13">
        <v>0.75510305473010786</v>
      </c>
      <c r="F430" s="7">
        <v>3.8250000000000002</v>
      </c>
      <c r="G430" s="7">
        <f t="shared" si="90"/>
        <v>2.1331661296125546</v>
      </c>
      <c r="H430" s="15">
        <f t="shared" si="91"/>
        <v>3.6433722390727699</v>
      </c>
      <c r="I430" s="11">
        <f t="shared" si="92"/>
        <v>8.3435955787929159E-2</v>
      </c>
      <c r="J430" s="32">
        <f t="shared" si="93"/>
        <v>2.1813321774621999E-2</v>
      </c>
      <c r="K430" s="32">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X430" s="33" t="s">
        <v>85</v>
      </c>
    </row>
    <row r="431" spans="1:102" x14ac:dyDescent="0.25">
      <c r="A431">
        <v>430</v>
      </c>
      <c r="B431">
        <v>28</v>
      </c>
      <c r="C431" s="24" t="s">
        <v>273</v>
      </c>
      <c r="D431" s="12">
        <v>5.1029684358929073</v>
      </c>
      <c r="E431" s="13">
        <v>0.99818544254990993</v>
      </c>
      <c r="F431" s="7">
        <v>5.1122448979591839</v>
      </c>
      <c r="G431" s="7">
        <f t="shared" si="90"/>
        <v>4.1047829933429973</v>
      </c>
      <c r="H431" s="15">
        <f t="shared" si="91"/>
        <v>6.1011538784428172</v>
      </c>
      <c r="I431" s="11">
        <f t="shared" si="92"/>
        <v>0.11121107110684131</v>
      </c>
      <c r="J431" s="32">
        <f t="shared" si="93"/>
        <v>2.1753862212515865E-2</v>
      </c>
      <c r="K431" s="32">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X431" s="33" t="s">
        <v>85</v>
      </c>
    </row>
    <row r="432" spans="1:102" x14ac:dyDescent="0.25">
      <c r="A432">
        <v>431</v>
      </c>
      <c r="B432">
        <v>28</v>
      </c>
      <c r="C432" s="24" t="s">
        <v>273</v>
      </c>
      <c r="D432" s="12">
        <v>2.637187966687971</v>
      </c>
      <c r="E432" s="13">
        <v>0.1607036417200482</v>
      </c>
      <c r="F432" s="7">
        <v>16.410256410256409</v>
      </c>
      <c r="G432" s="7">
        <f t="shared" si="90"/>
        <v>2.4764843249679229</v>
      </c>
      <c r="H432" s="15">
        <f t="shared" si="91"/>
        <v>2.797891608408019</v>
      </c>
      <c r="I432" s="11">
        <f t="shared" si="92"/>
        <v>0.33806514481568656</v>
      </c>
      <c r="J432" s="32">
        <f t="shared" si="93"/>
        <v>2.0600844762205903E-2</v>
      </c>
      <c r="K432" s="32">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X432" s="33" t="s">
        <v>85</v>
      </c>
    </row>
    <row r="433" spans="1:102" x14ac:dyDescent="0.25">
      <c r="A433">
        <v>432</v>
      </c>
      <c r="B433">
        <v>28</v>
      </c>
      <c r="C433" s="24" t="s">
        <v>273</v>
      </c>
      <c r="D433" s="12">
        <v>1.362369791050599</v>
      </c>
      <c r="E433" s="13">
        <v>0.79795944904392246</v>
      </c>
      <c r="F433" s="7">
        <v>1.7073170731707319</v>
      </c>
      <c r="G433" s="7">
        <f t="shared" si="90"/>
        <v>0.5644103420066765</v>
      </c>
      <c r="H433" s="15">
        <f t="shared" si="91"/>
        <v>2.1603292400945215</v>
      </c>
      <c r="I433" s="11">
        <f t="shared" si="92"/>
        <v>3.1376263115216206E-2</v>
      </c>
      <c r="J433" s="32">
        <f t="shared" si="93"/>
        <v>1.8377525538912347E-2</v>
      </c>
      <c r="K433" s="32">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X433" s="33" t="s">
        <v>85</v>
      </c>
    </row>
    <row r="434" spans="1:102" x14ac:dyDescent="0.25">
      <c r="A434">
        <v>433</v>
      </c>
      <c r="B434">
        <v>28</v>
      </c>
      <c r="C434" s="24" t="s">
        <v>273</v>
      </c>
      <c r="D434" s="12">
        <v>4.6032590966232689</v>
      </c>
      <c r="E434" s="13">
        <v>1.538457645450408</v>
      </c>
      <c r="F434" s="7">
        <v>2.992125984251969</v>
      </c>
      <c r="G434" s="7">
        <f t="shared" si="90"/>
        <v>3.064801451172861</v>
      </c>
      <c r="H434" s="15">
        <f t="shared" si="91"/>
        <v>6.1417167420736769</v>
      </c>
      <c r="I434" s="11">
        <f t="shared" si="92"/>
        <v>5.4931891764221967E-2</v>
      </c>
      <c r="J434" s="32">
        <f t="shared" si="93"/>
        <v>1.8358816458042604E-2</v>
      </c>
      <c r="K434" s="32">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X434" s="33" t="s">
        <v>85</v>
      </c>
    </row>
    <row r="435" spans="1:102" x14ac:dyDescent="0.25">
      <c r="A435">
        <v>434</v>
      </c>
      <c r="B435">
        <v>28</v>
      </c>
      <c r="C435" s="24" t="s">
        <v>273</v>
      </c>
      <c r="D435" s="12">
        <v>6.0755280859349448</v>
      </c>
      <c r="E435" s="13">
        <v>0.32772558139898039</v>
      </c>
      <c r="F435" s="7">
        <v>18.53846153846154</v>
      </c>
      <c r="G435" s="7">
        <f t="shared" si="90"/>
        <v>5.7478025045359642</v>
      </c>
      <c r="H435" s="15">
        <f t="shared" si="91"/>
        <v>6.4032536673339253</v>
      </c>
      <c r="I435" s="11">
        <f t="shared" si="92"/>
        <v>0.32263134511512198</v>
      </c>
      <c r="J435" s="32">
        <f t="shared" si="93"/>
        <v>1.7403350566375875E-2</v>
      </c>
      <c r="K435" s="32">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X435" s="33" t="s">
        <v>85</v>
      </c>
    </row>
    <row r="436" spans="1:102" x14ac:dyDescent="0.25">
      <c r="A436">
        <v>435</v>
      </c>
      <c r="B436">
        <v>28</v>
      </c>
      <c r="C436" s="24" t="s">
        <v>273</v>
      </c>
      <c r="D436" s="12">
        <v>2.0538807778703432</v>
      </c>
      <c r="E436" s="13">
        <v>1.170903994860663</v>
      </c>
      <c r="F436" s="7">
        <v>1.7540983606557381</v>
      </c>
      <c r="G436" s="7">
        <f t="shared" si="90"/>
        <v>0.88297678300968019</v>
      </c>
      <c r="H436" s="15">
        <f t="shared" si="91"/>
        <v>3.2247847727310059</v>
      </c>
      <c r="I436" s="11">
        <f t="shared" si="92"/>
        <v>4.4524323599036242E-2</v>
      </c>
      <c r="J436" s="32">
        <f t="shared" si="93"/>
        <v>2.5383025603188881E-2</v>
      </c>
      <c r="K436" s="32">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X436" s="33" t="s">
        <v>85</v>
      </c>
    </row>
    <row r="437" spans="1:102" x14ac:dyDescent="0.25">
      <c r="A437">
        <v>436</v>
      </c>
      <c r="B437">
        <v>28</v>
      </c>
      <c r="C437" s="24" t="s">
        <v>273</v>
      </c>
      <c r="D437" s="12">
        <v>7.8648870451029076</v>
      </c>
      <c r="E437" s="13">
        <v>0.9456315802029891</v>
      </c>
      <c r="F437" s="7">
        <v>8.3170731707317067</v>
      </c>
      <c r="G437" s="7">
        <f t="shared" si="90"/>
        <v>6.9192554648999183</v>
      </c>
      <c r="H437" s="15">
        <f t="shared" si="91"/>
        <v>8.810518625305896</v>
      </c>
      <c r="I437" s="11">
        <f t="shared" si="92"/>
        <v>0.2067559194316444</v>
      </c>
      <c r="J437" s="32">
        <f t="shared" si="93"/>
        <v>2.4859216119347275E-2</v>
      </c>
      <c r="K437" s="32">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X437" s="33" t="s">
        <v>85</v>
      </c>
    </row>
    <row r="438" spans="1:102" x14ac:dyDescent="0.25">
      <c r="A438">
        <v>437</v>
      </c>
      <c r="B438">
        <v>28</v>
      </c>
      <c r="C438" s="24" t="s">
        <v>273</v>
      </c>
      <c r="D438" s="12">
        <v>9.745977902720405</v>
      </c>
      <c r="E438" s="13">
        <v>1.0097873494184411</v>
      </c>
      <c r="F438" s="7">
        <v>9.6515151515151505</v>
      </c>
      <c r="G438" s="7">
        <f t="shared" si="90"/>
        <v>8.736190553301963</v>
      </c>
      <c r="H438" s="15">
        <f t="shared" si="91"/>
        <v>10.755765252138847</v>
      </c>
      <c r="I438" s="11">
        <f t="shared" si="92"/>
        <v>0.23817098554182045</v>
      </c>
      <c r="J438" s="32">
        <f t="shared" si="93"/>
        <v>2.467705658675063E-2</v>
      </c>
      <c r="K438" s="32">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X438" s="33" t="s">
        <v>85</v>
      </c>
    </row>
    <row r="439" spans="1:102" x14ac:dyDescent="0.25">
      <c r="A439">
        <v>438</v>
      </c>
      <c r="B439">
        <v>28</v>
      </c>
      <c r="C439" s="24" t="s">
        <v>273</v>
      </c>
      <c r="D439" s="12">
        <v>4.6140978438483859</v>
      </c>
      <c r="E439" s="13">
        <v>1.0577773713170211</v>
      </c>
      <c r="F439" s="7">
        <v>4.3620689655172411</v>
      </c>
      <c r="G439" s="7">
        <f t="shared" si="90"/>
        <v>3.5563204725313646</v>
      </c>
      <c r="H439" s="15">
        <f t="shared" si="91"/>
        <v>5.6718752151654073</v>
      </c>
      <c r="I439" s="11">
        <f t="shared" si="92"/>
        <v>9.4205733875260531E-2</v>
      </c>
      <c r="J439" s="32">
        <f t="shared" si="93"/>
        <v>2.1596571402233637E-2</v>
      </c>
      <c r="K439" s="32">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X439" s="33" t="s">
        <v>85</v>
      </c>
    </row>
    <row r="440" spans="1:102" x14ac:dyDescent="0.25">
      <c r="A440">
        <v>439</v>
      </c>
      <c r="B440">
        <v>28</v>
      </c>
      <c r="C440" s="24" t="s">
        <v>273</v>
      </c>
      <c r="D440" s="12">
        <v>6.4739236902311426</v>
      </c>
      <c r="E440" s="13">
        <v>0.59268315473947086</v>
      </c>
      <c r="F440" s="7">
        <v>10.92307692307692</v>
      </c>
      <c r="G440" s="7">
        <f t="shared" si="90"/>
        <v>5.8812405354916715</v>
      </c>
      <c r="H440" s="15">
        <f t="shared" si="91"/>
        <v>7.0666068449706136</v>
      </c>
      <c r="I440" s="11">
        <f t="shared" si="92"/>
        <v>0.23057022351054177</v>
      </c>
      <c r="J440" s="32">
        <f t="shared" si="93"/>
        <v>2.1108541588993265E-2</v>
      </c>
      <c r="K440" s="32">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X440" s="33" t="s">
        <v>85</v>
      </c>
    </row>
    <row r="441" spans="1:102" x14ac:dyDescent="0.25">
      <c r="A441">
        <v>440</v>
      </c>
      <c r="B441">
        <v>28</v>
      </c>
      <c r="C441" s="24" t="s">
        <v>273</v>
      </c>
      <c r="D441" s="12">
        <v>8.490521329106592</v>
      </c>
      <c r="E441" s="13">
        <v>0.92394791050459202</v>
      </c>
      <c r="F441" s="7">
        <v>9.1893939393939394</v>
      </c>
      <c r="G441" s="7">
        <f t="shared" si="90"/>
        <v>7.5665734186020002</v>
      </c>
      <c r="H441" s="15">
        <f t="shared" si="91"/>
        <v>9.4144692396111846</v>
      </c>
      <c r="I441" s="11">
        <f t="shared" si="92"/>
        <v>0.19549933117032514</v>
      </c>
      <c r="J441" s="32">
        <f t="shared" si="93"/>
        <v>2.127445318588864E-2</v>
      </c>
      <c r="K441" s="32">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X441" s="33" t="s">
        <v>85</v>
      </c>
    </row>
    <row r="442" spans="1:102" x14ac:dyDescent="0.25">
      <c r="A442">
        <v>441</v>
      </c>
      <c r="B442">
        <v>28</v>
      </c>
      <c r="C442" s="24" t="s">
        <v>273</v>
      </c>
      <c r="D442" s="12">
        <v>2.9595585437330869</v>
      </c>
      <c r="E442" s="13">
        <v>0.52781935811800285</v>
      </c>
      <c r="F442" s="7">
        <v>5.6071428571428568</v>
      </c>
      <c r="G442" s="7">
        <f t="shared" si="90"/>
        <v>2.4317391856150841</v>
      </c>
      <c r="H442" s="15">
        <f t="shared" si="91"/>
        <v>3.4873779018510898</v>
      </c>
      <c r="I442" s="11">
        <f t="shared" si="92"/>
        <v>6.5039308263637657E-2</v>
      </c>
      <c r="J442" s="32">
        <f t="shared" si="93"/>
        <v>1.1599367078865316E-2</v>
      </c>
      <c r="K442" s="32">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X442" s="33" t="s">
        <v>85</v>
      </c>
    </row>
    <row r="443" spans="1:102" x14ac:dyDescent="0.25">
      <c r="A443">
        <v>442</v>
      </c>
      <c r="B443">
        <v>28</v>
      </c>
      <c r="C443" s="24" t="s">
        <v>273</v>
      </c>
      <c r="D443" s="12">
        <v>5.9686029727814338</v>
      </c>
      <c r="E443" s="13">
        <v>0.3333251223891901</v>
      </c>
      <c r="F443" s="7">
        <v>17.90625</v>
      </c>
      <c r="G443" s="7">
        <f t="shared" si="90"/>
        <v>5.635277850392244</v>
      </c>
      <c r="H443" s="15">
        <f t="shared" si="91"/>
        <v>6.3019280951706236</v>
      </c>
      <c r="I443" s="11">
        <f t="shared" si="92"/>
        <v>0.20377459718790986</v>
      </c>
      <c r="J443" s="32">
        <f t="shared" si="93"/>
        <v>1.1380082216427776E-2</v>
      </c>
      <c r="K443" s="32">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X443" s="33" t="s">
        <v>85</v>
      </c>
    </row>
    <row r="444" spans="1:102" s="50" customFormat="1" x14ac:dyDescent="0.25">
      <c r="A444" s="50">
        <v>443</v>
      </c>
      <c r="B444" s="50">
        <v>28</v>
      </c>
      <c r="C444" s="51" t="s">
        <v>273</v>
      </c>
      <c r="D444" s="52">
        <v>8.6632090658934402</v>
      </c>
      <c r="E444" s="53">
        <v>0.28665029997441532</v>
      </c>
      <c r="F444" s="54">
        <v>30.222222222222221</v>
      </c>
      <c r="G444" s="54">
        <f t="shared" si="90"/>
        <v>8.3765587659190253</v>
      </c>
      <c r="H444" s="55">
        <f t="shared" si="91"/>
        <v>8.9498593658678551</v>
      </c>
      <c r="I444" s="56">
        <f t="shared" si="92"/>
        <v>0.33144493664839791</v>
      </c>
      <c r="J444" s="57">
        <f t="shared" si="93"/>
        <v>1.0966928050866107E-2</v>
      </c>
      <c r="K444" s="57">
        <f t="shared" si="94"/>
        <v>91.183237034278307</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66"/>
      <c r="CX444" s="33" t="s">
        <v>85</v>
      </c>
    </row>
    <row r="445" spans="1:102"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X445" s="33" t="s">
        <v>85</v>
      </c>
    </row>
    <row r="446" spans="1:102"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X446" s="33" t="s">
        <v>85</v>
      </c>
    </row>
    <row r="447" spans="1:102"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X447" s="33" t="s">
        <v>85</v>
      </c>
    </row>
    <row r="448" spans="1:102"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X448" s="33" t="s">
        <v>85</v>
      </c>
    </row>
    <row r="449" spans="1:102"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X449" s="33" t="s">
        <v>85</v>
      </c>
    </row>
    <row r="450" spans="1:102"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X450" s="33" t="s">
        <v>85</v>
      </c>
    </row>
    <row r="451" spans="1:102"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X451" s="33" t="s">
        <v>85</v>
      </c>
    </row>
    <row r="452" spans="1:102"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X452" s="33" t="s">
        <v>85</v>
      </c>
    </row>
    <row r="453" spans="1:102"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X453" s="33" t="s">
        <v>85</v>
      </c>
    </row>
    <row r="454" spans="1:102"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7">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66"/>
      <c r="CX454" s="33" t="s">
        <v>85</v>
      </c>
    </row>
    <row r="455" spans="1:102" x14ac:dyDescent="0.25">
      <c r="A455">
        <v>454</v>
      </c>
      <c r="B455">
        <v>30</v>
      </c>
      <c r="C455" s="24" t="s">
        <v>310</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X455" s="33" t="s">
        <v>85</v>
      </c>
    </row>
    <row r="456" spans="1:102" x14ac:dyDescent="0.25">
      <c r="A456">
        <v>455</v>
      </c>
      <c r="B456">
        <v>30</v>
      </c>
      <c r="C456" s="24" t="s">
        <v>310</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X456" s="33" t="s">
        <v>85</v>
      </c>
    </row>
    <row r="457" spans="1:102" x14ac:dyDescent="0.25">
      <c r="A457">
        <v>456</v>
      </c>
      <c r="B457">
        <v>30</v>
      </c>
      <c r="C457" s="24" t="s">
        <v>310</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X457" s="33" t="s">
        <v>85</v>
      </c>
    </row>
    <row r="458" spans="1:102" x14ac:dyDescent="0.25">
      <c r="A458">
        <v>457</v>
      </c>
      <c r="B458">
        <v>30</v>
      </c>
      <c r="C458" s="24" t="s">
        <v>310</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X458" s="33" t="s">
        <v>85</v>
      </c>
    </row>
    <row r="459" spans="1:102" x14ac:dyDescent="0.25">
      <c r="A459">
        <v>458</v>
      </c>
      <c r="B459">
        <v>30</v>
      </c>
      <c r="C459" s="24" t="s">
        <v>310</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X459" s="33" t="s">
        <v>85</v>
      </c>
    </row>
    <row r="460" spans="1:102" x14ac:dyDescent="0.25">
      <c r="A460">
        <v>459</v>
      </c>
      <c r="B460">
        <v>30</v>
      </c>
      <c r="C460" s="24" t="s">
        <v>310</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X460" s="33" t="s">
        <v>85</v>
      </c>
    </row>
    <row r="461" spans="1:102" x14ac:dyDescent="0.25">
      <c r="A461">
        <v>460</v>
      </c>
      <c r="B461">
        <v>30</v>
      </c>
      <c r="C461" s="24" t="s">
        <v>310</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X461" s="33" t="s">
        <v>85</v>
      </c>
    </row>
    <row r="462" spans="1:102" x14ac:dyDescent="0.25">
      <c r="A462">
        <v>461</v>
      </c>
      <c r="B462">
        <v>30</v>
      </c>
      <c r="C462" s="24" t="s">
        <v>310</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X462" s="33" t="s">
        <v>85</v>
      </c>
    </row>
    <row r="463" spans="1:102" x14ac:dyDescent="0.25">
      <c r="A463">
        <v>462</v>
      </c>
      <c r="B463">
        <v>30</v>
      </c>
      <c r="C463" s="24" t="s">
        <v>310</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X463" s="33" t="s">
        <v>85</v>
      </c>
    </row>
    <row r="464" spans="1:102" x14ac:dyDescent="0.25">
      <c r="A464">
        <v>463</v>
      </c>
      <c r="B464">
        <v>30</v>
      </c>
      <c r="C464" s="24" t="s">
        <v>310</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X464" s="33" t="s">
        <v>85</v>
      </c>
    </row>
    <row r="465" spans="1:102" x14ac:dyDescent="0.25">
      <c r="A465">
        <v>464</v>
      </c>
      <c r="B465">
        <v>30</v>
      </c>
      <c r="C465" s="24" t="s">
        <v>310</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X465" s="33" t="s">
        <v>85</v>
      </c>
    </row>
    <row r="466" spans="1:102" s="50" customFormat="1" x14ac:dyDescent="0.25">
      <c r="A466" s="50">
        <v>465</v>
      </c>
      <c r="B466" s="50">
        <v>30</v>
      </c>
      <c r="C466" s="51" t="s">
        <v>310</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3"/>
        <v>0.63200000000000001</v>
      </c>
      <c r="AR466" s="65">
        <v>0.36799999999999999</v>
      </c>
      <c r="AS466" s="67">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66"/>
      <c r="CX466" s="33" t="s">
        <v>85</v>
      </c>
    </row>
    <row r="467" spans="1:102" x14ac:dyDescent="0.25">
      <c r="A467">
        <v>466</v>
      </c>
      <c r="B467">
        <v>31</v>
      </c>
      <c r="C467" s="24" t="s">
        <v>309</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X467" s="33" t="s">
        <v>85</v>
      </c>
    </row>
    <row r="468" spans="1:102" x14ac:dyDescent="0.25">
      <c r="A468">
        <v>467</v>
      </c>
      <c r="B468">
        <v>31</v>
      </c>
      <c r="C468" t="s">
        <v>309</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X468" s="33" t="s">
        <v>85</v>
      </c>
    </row>
    <row r="469" spans="1:102" x14ac:dyDescent="0.25">
      <c r="A469">
        <v>468</v>
      </c>
      <c r="B469">
        <v>31</v>
      </c>
      <c r="C469" s="24" t="s">
        <v>309</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X469" s="33" t="s">
        <v>85</v>
      </c>
    </row>
    <row r="470" spans="1:102" x14ac:dyDescent="0.25">
      <c r="A470">
        <v>469</v>
      </c>
      <c r="B470">
        <v>31</v>
      </c>
      <c r="C470" s="24" t="s">
        <v>309</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X470" s="33" t="s">
        <v>85</v>
      </c>
    </row>
    <row r="471" spans="1:102" x14ac:dyDescent="0.25">
      <c r="A471">
        <v>470</v>
      </c>
      <c r="B471">
        <v>31</v>
      </c>
      <c r="C471" s="24" t="s">
        <v>309</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X471" s="33" t="s">
        <v>85</v>
      </c>
    </row>
    <row r="472" spans="1:102" x14ac:dyDescent="0.25">
      <c r="A472">
        <v>471</v>
      </c>
      <c r="B472">
        <v>31</v>
      </c>
      <c r="C472" s="24" t="s">
        <v>309</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X472" s="33" t="s">
        <v>85</v>
      </c>
    </row>
    <row r="473" spans="1:102" x14ac:dyDescent="0.25">
      <c r="A473">
        <v>472</v>
      </c>
      <c r="B473">
        <v>31</v>
      </c>
      <c r="C473" s="24" t="s">
        <v>309</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X473" s="33" t="s">
        <v>85</v>
      </c>
    </row>
    <row r="474" spans="1:102" x14ac:dyDescent="0.25">
      <c r="A474">
        <v>473</v>
      </c>
      <c r="B474">
        <v>31</v>
      </c>
      <c r="C474" s="24" t="s">
        <v>309</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X474" s="33" t="s">
        <v>85</v>
      </c>
    </row>
    <row r="475" spans="1:102" x14ac:dyDescent="0.25">
      <c r="A475">
        <v>474</v>
      </c>
      <c r="B475">
        <v>31</v>
      </c>
      <c r="C475" s="24" t="s">
        <v>309</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X475" s="33" t="s">
        <v>85</v>
      </c>
    </row>
    <row r="476" spans="1:102" x14ac:dyDescent="0.25">
      <c r="A476">
        <v>475</v>
      </c>
      <c r="B476">
        <v>31</v>
      </c>
      <c r="C476" s="24" t="s">
        <v>309</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X476" s="33" t="s">
        <v>85</v>
      </c>
    </row>
    <row r="477" spans="1:102" x14ac:dyDescent="0.25">
      <c r="A477">
        <v>476</v>
      </c>
      <c r="B477">
        <v>31</v>
      </c>
      <c r="C477" s="24" t="s">
        <v>309</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X477" s="33" t="s">
        <v>85</v>
      </c>
    </row>
    <row r="478" spans="1:102" x14ac:dyDescent="0.25">
      <c r="A478">
        <v>477</v>
      </c>
      <c r="B478">
        <v>31</v>
      </c>
      <c r="C478" s="24" t="s">
        <v>309</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X478" s="33" t="s">
        <v>85</v>
      </c>
    </row>
    <row r="479" spans="1:102" x14ac:dyDescent="0.25">
      <c r="A479">
        <v>478</v>
      </c>
      <c r="B479">
        <v>31</v>
      </c>
      <c r="C479" s="24" t="s">
        <v>309</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X479" s="33" t="s">
        <v>85</v>
      </c>
    </row>
    <row r="480" spans="1:102" x14ac:dyDescent="0.25">
      <c r="A480">
        <v>479</v>
      </c>
      <c r="B480">
        <v>31</v>
      </c>
      <c r="C480" s="24" t="s">
        <v>309</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X480" s="33" t="s">
        <v>85</v>
      </c>
    </row>
    <row r="481" spans="1:102" x14ac:dyDescent="0.25">
      <c r="A481">
        <v>480</v>
      </c>
      <c r="B481">
        <v>31</v>
      </c>
      <c r="C481" s="24" t="s">
        <v>309</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X481" s="33" t="s">
        <v>85</v>
      </c>
    </row>
    <row r="482" spans="1:102" s="50" customFormat="1" x14ac:dyDescent="0.25">
      <c r="A482" s="50">
        <v>481</v>
      </c>
      <c r="B482" s="50">
        <v>31</v>
      </c>
      <c r="C482" s="51" t="s">
        <v>309</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66"/>
      <c r="CX482" s="33" t="s">
        <v>85</v>
      </c>
    </row>
    <row r="483" spans="1:102" x14ac:dyDescent="0.25">
      <c r="A483">
        <v>482</v>
      </c>
      <c r="B483">
        <v>32</v>
      </c>
      <c r="C483" s="24" t="s">
        <v>311</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X483" s="33" t="s">
        <v>85</v>
      </c>
    </row>
    <row r="484" spans="1:102" x14ac:dyDescent="0.25">
      <c r="A484">
        <v>483</v>
      </c>
      <c r="B484">
        <v>32</v>
      </c>
      <c r="C484" s="24" t="s">
        <v>311</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X484" s="33" t="s">
        <v>85</v>
      </c>
    </row>
    <row r="485" spans="1:102" x14ac:dyDescent="0.25">
      <c r="A485">
        <v>484</v>
      </c>
      <c r="B485">
        <v>32</v>
      </c>
      <c r="C485" s="24" t="s">
        <v>311</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X485" s="33" t="s">
        <v>85</v>
      </c>
    </row>
    <row r="486" spans="1:102" x14ac:dyDescent="0.25">
      <c r="A486">
        <v>485</v>
      </c>
      <c r="B486">
        <v>32</v>
      </c>
      <c r="C486" s="24" t="s">
        <v>311</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X486" s="33" t="s">
        <v>85</v>
      </c>
    </row>
    <row r="487" spans="1:102" x14ac:dyDescent="0.25">
      <c r="A487">
        <v>486</v>
      </c>
      <c r="B487">
        <v>32</v>
      </c>
      <c r="C487" s="24" t="s">
        <v>311</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X487" s="33" t="s">
        <v>85</v>
      </c>
    </row>
    <row r="488" spans="1:102" s="50" customFormat="1" x14ac:dyDescent="0.25">
      <c r="A488" s="50">
        <v>487</v>
      </c>
      <c r="B488" s="50">
        <v>32</v>
      </c>
      <c r="C488" s="51" t="s">
        <v>311</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66"/>
      <c r="CX488" s="33" t="s">
        <v>85</v>
      </c>
    </row>
    <row r="489" spans="1:102" x14ac:dyDescent="0.25">
      <c r="A489">
        <v>488</v>
      </c>
      <c r="B489">
        <v>33</v>
      </c>
      <c r="C489" s="24" t="s">
        <v>318</v>
      </c>
      <c r="D489" s="12">
        <v>7.9902948865804291</v>
      </c>
      <c r="E489" s="13">
        <v>0.1997573721645107</v>
      </c>
      <c r="F489" s="7">
        <v>40</v>
      </c>
      <c r="G489" s="7">
        <f t="shared" si="105"/>
        <v>7.7905375144159184</v>
      </c>
      <c r="H489" s="15">
        <f t="shared" si="106"/>
        <v>8.1900522587449398</v>
      </c>
      <c r="I489" s="11">
        <f t="shared" si="107"/>
        <v>0.18815249919273908</v>
      </c>
      <c r="J489" s="32">
        <f t="shared" si="108"/>
        <v>4.7038124798184765E-3</v>
      </c>
      <c r="K489" s="32">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X489" s="33" t="s">
        <v>85</v>
      </c>
    </row>
    <row r="490" spans="1:102" x14ac:dyDescent="0.25">
      <c r="A490">
        <v>489</v>
      </c>
      <c r="B490">
        <v>33</v>
      </c>
      <c r="C490" s="24" t="s">
        <v>318</v>
      </c>
      <c r="D490" s="12">
        <v>14.89125293076059</v>
      </c>
      <c r="E490" s="13">
        <v>0.28468571779395241</v>
      </c>
      <c r="F490" s="7">
        <v>52.307692307692307</v>
      </c>
      <c r="G490" s="7">
        <f t="shared" si="105"/>
        <v>14.606567212966638</v>
      </c>
      <c r="H490" s="15">
        <f t="shared" si="106"/>
        <v>15.175938648554542</v>
      </c>
      <c r="I490" s="11">
        <f t="shared" si="107"/>
        <v>0.24301025035175566</v>
      </c>
      <c r="J490" s="32">
        <f t="shared" si="108"/>
        <v>4.6457841979012111E-3</v>
      </c>
      <c r="K490" s="32">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X490" s="33" t="s">
        <v>85</v>
      </c>
    </row>
    <row r="491" spans="1:102" x14ac:dyDescent="0.25">
      <c r="A491">
        <v>490</v>
      </c>
      <c r="B491">
        <v>33</v>
      </c>
      <c r="C491" s="24" t="s">
        <v>318</v>
      </c>
      <c r="D491" s="12">
        <v>8.1882614275672125</v>
      </c>
      <c r="E491" s="13">
        <v>0.1327826177443332</v>
      </c>
      <c r="F491" s="7">
        <v>61.666666666666657</v>
      </c>
      <c r="G491" s="7">
        <f t="shared" si="105"/>
        <v>8.0554788098228798</v>
      </c>
      <c r="H491" s="15">
        <f t="shared" si="106"/>
        <v>8.3210440453115453</v>
      </c>
      <c r="I491" s="11">
        <f t="shared" si="107"/>
        <v>0.28325102065209717</v>
      </c>
      <c r="J491" s="32">
        <f t="shared" si="108"/>
        <v>4.5932597943583323E-3</v>
      </c>
      <c r="K491" s="32">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X491" s="33" t="s">
        <v>85</v>
      </c>
    </row>
    <row r="492" spans="1:102" x14ac:dyDescent="0.25">
      <c r="A492">
        <v>491</v>
      </c>
      <c r="B492">
        <v>33</v>
      </c>
      <c r="C492" s="24" t="s">
        <v>318</v>
      </c>
      <c r="D492" s="12">
        <v>14.891252930760571</v>
      </c>
      <c r="E492" s="13">
        <v>0.1942337338794857</v>
      </c>
      <c r="F492" s="7">
        <v>76.666666666666671</v>
      </c>
      <c r="G492" s="7">
        <f t="shared" si="105"/>
        <v>14.697019196881085</v>
      </c>
      <c r="H492" s="15">
        <f t="shared" si="106"/>
        <v>15.085486664640056</v>
      </c>
      <c r="I492" s="11">
        <f t="shared" si="107"/>
        <v>0.34468583278159914</v>
      </c>
      <c r="J492" s="32">
        <f t="shared" si="108"/>
        <v>4.4959021667165108E-3</v>
      </c>
      <c r="K492" s="32">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X492" s="33" t="s">
        <v>85</v>
      </c>
    </row>
    <row r="493" spans="1:102" x14ac:dyDescent="0.25">
      <c r="A493">
        <v>492</v>
      </c>
      <c r="B493">
        <v>33</v>
      </c>
      <c r="C493" s="24" t="s">
        <v>318</v>
      </c>
      <c r="D493" s="12">
        <v>7.9902948865804291</v>
      </c>
      <c r="E493" s="13">
        <v>0.13317158144300709</v>
      </c>
      <c r="F493" s="7">
        <v>60</v>
      </c>
      <c r="G493" s="7">
        <f t="shared" si="105"/>
        <v>7.8571233051374216</v>
      </c>
      <c r="H493" s="15">
        <f t="shared" si="106"/>
        <v>8.1234664680234356</v>
      </c>
      <c r="I493" s="11">
        <f t="shared" si="107"/>
        <v>0.2761899403727695</v>
      </c>
      <c r="J493" s="32">
        <f t="shared" si="108"/>
        <v>4.603165672879491E-3</v>
      </c>
      <c r="K493" s="32">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X493" s="33" t="s">
        <v>85</v>
      </c>
    </row>
    <row r="494" spans="1:102" x14ac:dyDescent="0.25">
      <c r="A494">
        <v>493</v>
      </c>
      <c r="B494">
        <v>33</v>
      </c>
      <c r="C494" s="24" t="s">
        <v>318</v>
      </c>
      <c r="D494" s="12">
        <v>14.89125293076059</v>
      </c>
      <c r="E494" s="13">
        <v>0.19709011231889009</v>
      </c>
      <c r="F494" s="7">
        <v>75.555555555555571</v>
      </c>
      <c r="G494" s="7">
        <f t="shared" si="105"/>
        <v>14.694162818441701</v>
      </c>
      <c r="H494" s="15">
        <f t="shared" si="106"/>
        <v>15.08834304307948</v>
      </c>
      <c r="I494" s="11">
        <f t="shared" si="107"/>
        <v>0.34027599068456138</v>
      </c>
      <c r="J494" s="32">
        <f t="shared" si="108"/>
        <v>4.5036528178838998E-3</v>
      </c>
      <c r="K494" s="32">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X494" s="33" t="s">
        <v>85</v>
      </c>
    </row>
    <row r="495" spans="1:102" x14ac:dyDescent="0.25">
      <c r="A495">
        <v>494</v>
      </c>
      <c r="B495">
        <v>33</v>
      </c>
      <c r="C495" s="24" t="s">
        <v>318</v>
      </c>
      <c r="D495" s="12">
        <v>7.9902948865804291</v>
      </c>
      <c r="E495" s="13">
        <v>0.13317158144300709</v>
      </c>
      <c r="F495" s="7">
        <v>60</v>
      </c>
      <c r="G495" s="7">
        <f t="shared" si="105"/>
        <v>7.8571233051374216</v>
      </c>
      <c r="H495" s="15">
        <f t="shared" si="106"/>
        <v>8.1234664680234356</v>
      </c>
      <c r="I495" s="11">
        <f t="shared" si="107"/>
        <v>0.27619286653212893</v>
      </c>
      <c r="J495" s="32">
        <f t="shared" si="108"/>
        <v>4.6032144422021486E-3</v>
      </c>
      <c r="K495" s="32">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X495" s="33" t="s">
        <v>85</v>
      </c>
    </row>
    <row r="496" spans="1:102" x14ac:dyDescent="0.25">
      <c r="A496">
        <v>495</v>
      </c>
      <c r="B496">
        <v>33</v>
      </c>
      <c r="C496" s="24" t="s">
        <v>318</v>
      </c>
      <c r="D496" s="12">
        <v>14.45523142259597</v>
      </c>
      <c r="E496" s="13">
        <v>0.19417475045278171</v>
      </c>
      <c r="F496" s="7">
        <v>74.444444444444457</v>
      </c>
      <c r="G496" s="7">
        <f t="shared" si="105"/>
        <v>14.261056672143189</v>
      </c>
      <c r="H496" s="15">
        <f t="shared" si="106"/>
        <v>14.649406173048751</v>
      </c>
      <c r="I496" s="11">
        <f t="shared" si="107"/>
        <v>0.33584348060361058</v>
      </c>
      <c r="J496" s="32">
        <f t="shared" si="108"/>
        <v>4.5113303364664112E-3</v>
      </c>
      <c r="K496" s="32">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X496" s="33" t="s">
        <v>85</v>
      </c>
    </row>
    <row r="497" spans="1:102" x14ac:dyDescent="0.25">
      <c r="A497">
        <v>496</v>
      </c>
      <c r="B497">
        <v>33</v>
      </c>
      <c r="C497" s="24" t="s">
        <v>318</v>
      </c>
      <c r="D497" s="12">
        <v>8.5809657470018905</v>
      </c>
      <c r="E497" s="13">
        <v>0.30803466784109351</v>
      </c>
      <c r="F497" s="7">
        <v>27.857142857142861</v>
      </c>
      <c r="G497" s="7">
        <f t="shared" si="105"/>
        <v>8.2729310791607968</v>
      </c>
      <c r="H497" s="15">
        <f t="shared" si="106"/>
        <v>8.8890004148429842</v>
      </c>
      <c r="I497" s="11">
        <f t="shared" si="107"/>
        <v>0.13839588612814366</v>
      </c>
      <c r="J497" s="32">
        <f t="shared" si="108"/>
        <v>4.9680574507538749E-3</v>
      </c>
      <c r="K497" s="32">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X497" s="33" t="s">
        <v>85</v>
      </c>
    </row>
    <row r="498" spans="1:102" x14ac:dyDescent="0.25">
      <c r="A498">
        <v>497</v>
      </c>
      <c r="B498">
        <v>33</v>
      </c>
      <c r="C498" s="24" t="s">
        <v>318</v>
      </c>
      <c r="D498" s="12">
        <v>14.45523142259597</v>
      </c>
      <c r="E498" s="13">
        <v>0.35105562026304499</v>
      </c>
      <c r="F498" s="7">
        <v>41.17647058823529</v>
      </c>
      <c r="G498" s="7">
        <f t="shared" si="105"/>
        <v>14.104175802332925</v>
      </c>
      <c r="H498" s="15">
        <f t="shared" si="106"/>
        <v>14.806287042859015</v>
      </c>
      <c r="I498" s="11">
        <f t="shared" si="107"/>
        <v>0.20228459842864593</v>
      </c>
      <c r="J498" s="32">
        <f t="shared" si="108"/>
        <v>4.912625961838544E-3</v>
      </c>
      <c r="K498" s="32">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X498" s="33" t="s">
        <v>85</v>
      </c>
    </row>
    <row r="499" spans="1:102" x14ac:dyDescent="0.25">
      <c r="A499">
        <v>498</v>
      </c>
      <c r="B499">
        <v>33</v>
      </c>
      <c r="C499" s="24" t="s">
        <v>318</v>
      </c>
      <c r="D499" s="12">
        <v>7.59106330355801</v>
      </c>
      <c r="E499" s="13">
        <v>1.160986152308872</v>
      </c>
      <c r="F499" s="7">
        <v>6.5384615384615392</v>
      </c>
      <c r="G499" s="7">
        <f t="shared" si="105"/>
        <v>6.4300771512491384</v>
      </c>
      <c r="H499" s="15">
        <f t="shared" si="106"/>
        <v>8.7520494558668815</v>
      </c>
      <c r="I499" s="11">
        <f t="shared" si="107"/>
        <v>0.10494498983487337</v>
      </c>
      <c r="J499" s="32">
        <f t="shared" si="108"/>
        <v>1.6050410210039456E-2</v>
      </c>
      <c r="K499" s="32">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X499" s="33" t="s">
        <v>85</v>
      </c>
    </row>
    <row r="500" spans="1:102" x14ac:dyDescent="0.25">
      <c r="A500">
        <v>499</v>
      </c>
      <c r="B500">
        <v>33</v>
      </c>
      <c r="C500" s="24" t="s">
        <v>318</v>
      </c>
      <c r="D500" s="12">
        <v>15.75836902790226</v>
      </c>
      <c r="E500" s="13">
        <v>0.88061473979453819</v>
      </c>
      <c r="F500" s="7">
        <v>17.89473684210526</v>
      </c>
      <c r="G500" s="7">
        <f t="shared" si="105"/>
        <v>14.877754288107722</v>
      </c>
      <c r="H500" s="15">
        <f t="shared" si="106"/>
        <v>16.6389837676968</v>
      </c>
      <c r="I500" s="11">
        <f t="shared" si="107"/>
        <v>0.277472077484269</v>
      </c>
      <c r="J500" s="32">
        <f t="shared" si="108"/>
        <v>1.5505792565297388E-2</v>
      </c>
      <c r="K500" s="32">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X500" s="33" t="s">
        <v>85</v>
      </c>
    </row>
    <row r="501" spans="1:102" x14ac:dyDescent="0.25">
      <c r="A501">
        <v>500</v>
      </c>
      <c r="B501">
        <v>33</v>
      </c>
      <c r="C501" s="24" t="s">
        <v>318</v>
      </c>
      <c r="D501" s="12">
        <v>7.9902948865804291</v>
      </c>
      <c r="E501" s="13">
        <v>0.1997573721645107</v>
      </c>
      <c r="F501" s="7">
        <v>40</v>
      </c>
      <c r="G501" s="7">
        <f t="shared" si="105"/>
        <v>7.7905375144159184</v>
      </c>
      <c r="H501" s="15">
        <f t="shared" si="106"/>
        <v>8.1900522587449398</v>
      </c>
      <c r="I501" s="11">
        <f t="shared" si="107"/>
        <v>0.28075187769348076</v>
      </c>
      <c r="J501" s="32">
        <f t="shared" si="108"/>
        <v>7.0187969423370199E-3</v>
      </c>
      <c r="K501" s="32">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X501" s="33" t="s">
        <v>85</v>
      </c>
    </row>
    <row r="502" spans="1:102" x14ac:dyDescent="0.25">
      <c r="A502">
        <v>501</v>
      </c>
      <c r="B502">
        <v>33</v>
      </c>
      <c r="C502" s="24" t="s">
        <v>318</v>
      </c>
      <c r="D502" s="12">
        <v>14.89125293076059</v>
      </c>
      <c r="E502" s="13">
        <v>0.28468571779395241</v>
      </c>
      <c r="F502" s="7">
        <v>52.307692307692307</v>
      </c>
      <c r="G502" s="7">
        <f t="shared" si="105"/>
        <v>14.606567212966638</v>
      </c>
      <c r="H502" s="15">
        <f t="shared" si="106"/>
        <v>15.175938648554542</v>
      </c>
      <c r="I502" s="11">
        <f t="shared" si="107"/>
        <v>0.35727518878461623</v>
      </c>
      <c r="J502" s="32">
        <f t="shared" si="108"/>
        <v>6.8302609620588409E-3</v>
      </c>
      <c r="K502" s="32">
        <f t="shared" si="109"/>
        <v>146.40729037365662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X502" s="33" t="s">
        <v>85</v>
      </c>
    </row>
    <row r="503" spans="1:102" x14ac:dyDescent="0.25">
      <c r="A503">
        <v>502</v>
      </c>
      <c r="B503">
        <v>33</v>
      </c>
      <c r="C503" s="24" t="s">
        <v>318</v>
      </c>
      <c r="D503" s="12">
        <v>8.1882614275672125</v>
      </c>
      <c r="E503" s="13">
        <v>0.1770434903257776</v>
      </c>
      <c r="F503" s="7">
        <v>46.25</v>
      </c>
      <c r="G503" s="7">
        <f t="shared" si="105"/>
        <v>8.0112179372414349</v>
      </c>
      <c r="H503" s="15">
        <f t="shared" si="106"/>
        <v>8.3653049178929901</v>
      </c>
      <c r="I503" s="11">
        <f t="shared" si="107"/>
        <v>0.28136402135764199</v>
      </c>
      <c r="J503" s="32">
        <f t="shared" si="108"/>
        <v>6.0835464077327985E-3</v>
      </c>
      <c r="K503" s="32">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X503" s="33" t="s">
        <v>85</v>
      </c>
    </row>
    <row r="504" spans="1:102" x14ac:dyDescent="0.25">
      <c r="A504">
        <v>503</v>
      </c>
      <c r="B504">
        <v>33</v>
      </c>
      <c r="C504" s="24" t="s">
        <v>318</v>
      </c>
      <c r="D504" s="12">
        <v>14.891252930760571</v>
      </c>
      <c r="E504" s="13">
        <v>0.25897831183931419</v>
      </c>
      <c r="F504" s="7">
        <v>57.499999999999993</v>
      </c>
      <c r="G504" s="7">
        <f t="shared" si="105"/>
        <v>14.632274618921256</v>
      </c>
      <c r="H504" s="15">
        <f t="shared" si="106"/>
        <v>15.150231242599885</v>
      </c>
      <c r="I504" s="11">
        <f t="shared" si="107"/>
        <v>0.34248494936346119</v>
      </c>
      <c r="J504" s="32">
        <f t="shared" si="108"/>
        <v>5.9562599889297612E-3</v>
      </c>
      <c r="K504" s="32">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X504" s="33" t="s">
        <v>85</v>
      </c>
    </row>
    <row r="505" spans="1:102" s="91" customFormat="1" x14ac:dyDescent="0.25">
      <c r="A505" s="91">
        <v>504</v>
      </c>
      <c r="B505" s="91">
        <v>34</v>
      </c>
      <c r="C505" s="92" t="s">
        <v>319</v>
      </c>
      <c r="D505" s="93">
        <v>8.07</v>
      </c>
      <c r="E505" s="94">
        <v>0.36</v>
      </c>
      <c r="F505" s="95">
        <f t="shared" ref="F505:F528" si="120">D505/E505</f>
        <v>22.416666666666668</v>
      </c>
      <c r="G505" s="95">
        <f t="shared" si="105"/>
        <v>7.71</v>
      </c>
      <c r="H505" s="96">
        <f t="shared" si="106"/>
        <v>8.43</v>
      </c>
      <c r="I505" s="97">
        <f t="shared" si="107"/>
        <v>0.13448371164683043</v>
      </c>
      <c r="J505" s="98">
        <f t="shared" si="108"/>
        <v>5.9992733820147404E-3</v>
      </c>
      <c r="K505" s="98">
        <f t="shared" si="109"/>
        <v>166.68685294420925</v>
      </c>
      <c r="L505" s="99">
        <v>1</v>
      </c>
      <c r="M505" s="100">
        <v>0</v>
      </c>
      <c r="N505" s="99">
        <v>0</v>
      </c>
      <c r="O505" s="100">
        <v>0</v>
      </c>
      <c r="P505" s="100">
        <v>1</v>
      </c>
      <c r="Q505" s="100">
        <v>0</v>
      </c>
      <c r="R505" s="100">
        <v>0</v>
      </c>
      <c r="S505" s="99">
        <v>27356</v>
      </c>
      <c r="T505" s="100">
        <v>73</v>
      </c>
      <c r="U505" s="100">
        <f t="shared" si="110"/>
        <v>27282</v>
      </c>
      <c r="V505" s="100">
        <f t="shared" si="111"/>
        <v>24</v>
      </c>
      <c r="W505" s="95">
        <v>5</v>
      </c>
      <c r="X505" s="95">
        <f t="shared" si="116"/>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121">1-SUM(AL505:AN505)</f>
        <v>0.28200000000000003</v>
      </c>
      <c r="AL505" s="98">
        <v>0.1472</v>
      </c>
      <c r="AM505" s="98">
        <v>0.43049999999999999</v>
      </c>
      <c r="AN505" s="103">
        <v>0.14030000000000001</v>
      </c>
      <c r="AO505" s="104">
        <f t="shared" ref="AO505:AO528" si="122">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123">1-AW505</f>
        <v>0.69019999999999992</v>
      </c>
      <c r="AY505" s="105" t="s">
        <v>12</v>
      </c>
      <c r="AZ505">
        <v>0</v>
      </c>
      <c r="BA505">
        <v>0</v>
      </c>
      <c r="BB505">
        <v>0</v>
      </c>
      <c r="BC505">
        <v>0</v>
      </c>
      <c r="BD505">
        <v>0</v>
      </c>
      <c r="BE505">
        <v>1</v>
      </c>
      <c r="BF505" s="105">
        <v>0</v>
      </c>
      <c r="BG505">
        <v>0</v>
      </c>
      <c r="BH505">
        <v>1</v>
      </c>
      <c r="BI505" s="105">
        <v>0</v>
      </c>
      <c r="BJ505">
        <v>329</v>
      </c>
      <c r="BK505">
        <v>27</v>
      </c>
      <c r="BL505" s="92">
        <v>0.67300000000000004</v>
      </c>
      <c r="BM505" s="92">
        <v>34.878999999999998</v>
      </c>
      <c r="BN505" s="91">
        <v>0</v>
      </c>
      <c r="BO505" s="91">
        <v>0</v>
      </c>
      <c r="BP505" s="91">
        <v>0</v>
      </c>
      <c r="BQ505" s="91">
        <v>0</v>
      </c>
      <c r="BR505" s="91">
        <v>0</v>
      </c>
      <c r="BS505" s="91">
        <v>1</v>
      </c>
      <c r="BT505" s="105">
        <v>0</v>
      </c>
      <c r="BU505" s="91">
        <v>0</v>
      </c>
      <c r="BV505" s="91">
        <v>0</v>
      </c>
      <c r="BW505" s="91">
        <v>0</v>
      </c>
      <c r="BX505" s="105">
        <v>1</v>
      </c>
      <c r="BY505" s="91">
        <v>0</v>
      </c>
      <c r="BZ505" s="91">
        <v>0</v>
      </c>
      <c r="CA505" s="105">
        <v>0</v>
      </c>
      <c r="CB505" s="91">
        <v>1</v>
      </c>
      <c r="CC505" s="91">
        <v>0</v>
      </c>
      <c r="CD505" s="91">
        <v>0</v>
      </c>
      <c r="CE505" s="91">
        <v>0</v>
      </c>
      <c r="CF505" s="91">
        <v>1</v>
      </c>
      <c r="CG505" s="91">
        <v>0</v>
      </c>
      <c r="CH505" s="91">
        <v>0</v>
      </c>
      <c r="CI505" s="91">
        <v>1</v>
      </c>
      <c r="CJ505" s="91">
        <v>0</v>
      </c>
      <c r="CK505" s="91">
        <v>1</v>
      </c>
      <c r="CL505" s="91">
        <v>1</v>
      </c>
      <c r="CM505" s="105">
        <v>1</v>
      </c>
      <c r="CN505">
        <v>0.14599999999999999</v>
      </c>
      <c r="CO505">
        <v>118</v>
      </c>
      <c r="CP505">
        <v>1</v>
      </c>
      <c r="CQ505">
        <v>0</v>
      </c>
      <c r="CR505">
        <v>27</v>
      </c>
      <c r="CS505" s="107"/>
      <c r="CX505" s="33" t="s">
        <v>85</v>
      </c>
    </row>
    <row r="506" spans="1:102" x14ac:dyDescent="0.25">
      <c r="A506">
        <v>505</v>
      </c>
      <c r="B506">
        <v>34</v>
      </c>
      <c r="C506" s="24" t="s">
        <v>319</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X506" s="33" t="s">
        <v>85</v>
      </c>
    </row>
    <row r="507" spans="1:102" x14ac:dyDescent="0.25">
      <c r="A507">
        <v>506</v>
      </c>
      <c r="B507">
        <v>34</v>
      </c>
      <c r="C507" s="24" t="s">
        <v>319</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X507" s="33" t="s">
        <v>85</v>
      </c>
    </row>
    <row r="508" spans="1:102" x14ac:dyDescent="0.25">
      <c r="A508">
        <v>507</v>
      </c>
      <c r="B508">
        <v>34</v>
      </c>
      <c r="C508" s="24" t="s">
        <v>319</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X508" s="33" t="s">
        <v>85</v>
      </c>
    </row>
    <row r="509" spans="1:102" x14ac:dyDescent="0.25">
      <c r="A509">
        <v>508</v>
      </c>
      <c r="B509">
        <v>34</v>
      </c>
      <c r="C509" s="24" t="s">
        <v>319</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X509" s="33" t="s">
        <v>85</v>
      </c>
    </row>
    <row r="510" spans="1:102" x14ac:dyDescent="0.25">
      <c r="A510">
        <v>509</v>
      </c>
      <c r="B510">
        <v>34</v>
      </c>
      <c r="C510" s="24" t="s">
        <v>319</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X510" s="33" t="s">
        <v>85</v>
      </c>
    </row>
    <row r="511" spans="1:102" x14ac:dyDescent="0.25">
      <c r="A511">
        <v>510</v>
      </c>
      <c r="B511">
        <v>34</v>
      </c>
      <c r="C511" s="24" t="s">
        <v>319</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X511" s="33" t="s">
        <v>85</v>
      </c>
    </row>
    <row r="512" spans="1:102" x14ac:dyDescent="0.25">
      <c r="A512">
        <v>511</v>
      </c>
      <c r="B512">
        <v>34</v>
      </c>
      <c r="C512" s="24" t="s">
        <v>319</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X512" s="33" t="s">
        <v>85</v>
      </c>
    </row>
    <row r="513" spans="1:102" x14ac:dyDescent="0.25">
      <c r="A513">
        <v>512</v>
      </c>
      <c r="B513">
        <v>34</v>
      </c>
      <c r="C513" s="24" t="s">
        <v>319</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X513" s="33" t="s">
        <v>85</v>
      </c>
    </row>
    <row r="514" spans="1:102" x14ac:dyDescent="0.25">
      <c r="A514">
        <v>513</v>
      </c>
      <c r="B514">
        <v>34</v>
      </c>
      <c r="C514" s="24" t="s">
        <v>319</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X514" s="33" t="s">
        <v>85</v>
      </c>
    </row>
    <row r="515" spans="1:102" x14ac:dyDescent="0.25">
      <c r="A515">
        <v>514</v>
      </c>
      <c r="B515">
        <v>34</v>
      </c>
      <c r="C515" s="24" t="s">
        <v>319</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X515" s="33" t="s">
        <v>85</v>
      </c>
    </row>
    <row r="516" spans="1:102" x14ac:dyDescent="0.25">
      <c r="A516">
        <v>515</v>
      </c>
      <c r="B516">
        <v>34</v>
      </c>
      <c r="C516" s="24" t="s">
        <v>319</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X516" s="33" t="s">
        <v>85</v>
      </c>
    </row>
    <row r="517" spans="1:102" x14ac:dyDescent="0.25">
      <c r="A517">
        <v>516</v>
      </c>
      <c r="B517">
        <v>34</v>
      </c>
      <c r="C517" s="24" t="s">
        <v>319</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X517" s="33" t="s">
        <v>85</v>
      </c>
    </row>
    <row r="518" spans="1:102" x14ac:dyDescent="0.25">
      <c r="A518">
        <v>517</v>
      </c>
      <c r="B518">
        <v>34</v>
      </c>
      <c r="C518" s="24" t="s">
        <v>319</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X518" s="33" t="s">
        <v>85</v>
      </c>
    </row>
    <row r="519" spans="1:102" x14ac:dyDescent="0.25">
      <c r="A519">
        <v>518</v>
      </c>
      <c r="B519">
        <v>34</v>
      </c>
      <c r="C519" s="24" t="s">
        <v>319</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X519" s="33" t="s">
        <v>85</v>
      </c>
    </row>
    <row r="520" spans="1:102" x14ac:dyDescent="0.25">
      <c r="A520">
        <v>519</v>
      </c>
      <c r="B520">
        <v>34</v>
      </c>
      <c r="C520" s="24" t="s">
        <v>319</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X520" s="33" t="s">
        <v>85</v>
      </c>
    </row>
    <row r="521" spans="1:102" x14ac:dyDescent="0.25">
      <c r="A521">
        <v>520</v>
      </c>
      <c r="B521">
        <v>34</v>
      </c>
      <c r="C521" s="24" t="s">
        <v>319</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X521" s="33" t="s">
        <v>85</v>
      </c>
    </row>
    <row r="522" spans="1:102" x14ac:dyDescent="0.25">
      <c r="A522">
        <v>521</v>
      </c>
      <c r="B522">
        <v>34</v>
      </c>
      <c r="C522" s="24" t="s">
        <v>319</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X522" s="33" t="s">
        <v>85</v>
      </c>
    </row>
    <row r="523" spans="1:102" x14ac:dyDescent="0.25">
      <c r="A523">
        <v>522</v>
      </c>
      <c r="B523">
        <v>34</v>
      </c>
      <c r="C523" s="24" t="s">
        <v>319</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X523" s="33" t="s">
        <v>85</v>
      </c>
    </row>
    <row r="524" spans="1:102" x14ac:dyDescent="0.25">
      <c r="A524">
        <v>523</v>
      </c>
      <c r="B524">
        <v>34</v>
      </c>
      <c r="C524" s="24" t="s">
        <v>319</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X524" s="33" t="s">
        <v>85</v>
      </c>
    </row>
    <row r="525" spans="1:102" x14ac:dyDescent="0.25">
      <c r="A525">
        <v>524</v>
      </c>
      <c r="B525">
        <v>34</v>
      </c>
      <c r="C525" s="24" t="s">
        <v>319</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X525" s="33" t="s">
        <v>85</v>
      </c>
    </row>
    <row r="526" spans="1:102" x14ac:dyDescent="0.25">
      <c r="A526">
        <v>525</v>
      </c>
      <c r="B526">
        <v>34</v>
      </c>
      <c r="C526" s="24" t="s">
        <v>319</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X526" s="33" t="s">
        <v>85</v>
      </c>
    </row>
    <row r="527" spans="1:102" x14ac:dyDescent="0.25">
      <c r="A527">
        <v>526</v>
      </c>
      <c r="B527">
        <v>34</v>
      </c>
      <c r="C527" s="24" t="s">
        <v>319</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X527" s="33" t="s">
        <v>85</v>
      </c>
    </row>
    <row r="528" spans="1:102" x14ac:dyDescent="0.25">
      <c r="A528">
        <v>527</v>
      </c>
      <c r="B528">
        <v>34</v>
      </c>
      <c r="C528" s="24" t="s">
        <v>319</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X528" s="33" t="s">
        <v>85</v>
      </c>
    </row>
    <row r="529" spans="1:102" s="91" customFormat="1" x14ac:dyDescent="0.25">
      <c r="A529" s="91">
        <v>528</v>
      </c>
      <c r="B529" s="91">
        <v>35</v>
      </c>
      <c r="C529" s="92" t="s">
        <v>323</v>
      </c>
      <c r="D529" s="93">
        <v>11.1</v>
      </c>
      <c r="E529" s="94">
        <f t="shared" ref="E529:E543" si="131">D529/F529</f>
        <v>0.44758064516129031</v>
      </c>
      <c r="F529" s="95">
        <v>24.8</v>
      </c>
      <c r="G529" s="95">
        <f t="shared" si="124"/>
        <v>10.65241935483871</v>
      </c>
      <c r="H529" s="96">
        <f t="shared" si="125"/>
        <v>11.54758064516129</v>
      </c>
      <c r="I529" s="97">
        <f t="shared" si="126"/>
        <v>0.53861649976244053</v>
      </c>
      <c r="J529" s="98">
        <f t="shared" si="127"/>
        <v>2.1718407248485505E-2</v>
      </c>
      <c r="K529" s="98">
        <f t="shared" si="128"/>
        <v>46.043892103079209</v>
      </c>
      <c r="L529" s="99">
        <v>1</v>
      </c>
      <c r="M529" s="100">
        <v>0</v>
      </c>
      <c r="N529" s="99">
        <v>0</v>
      </c>
      <c r="O529" s="100">
        <v>0</v>
      </c>
      <c r="P529" s="100">
        <v>0</v>
      </c>
      <c r="Q529" s="100">
        <v>1</v>
      </c>
      <c r="R529" s="100">
        <v>0</v>
      </c>
      <c r="S529" s="99">
        <v>1510</v>
      </c>
      <c r="T529" s="100">
        <v>4</v>
      </c>
      <c r="U529" s="100">
        <f t="shared" si="129"/>
        <v>1505</v>
      </c>
      <c r="V529" s="100">
        <f t="shared" si="130"/>
        <v>15</v>
      </c>
      <c r="W529" s="95">
        <f>(7.477*$AQ529+9.003*$AR529)</f>
        <v>7.66012</v>
      </c>
      <c r="X529" s="95">
        <f t="shared" ref="X529:X543" si="132">(17.561*$AQ529+11.448*$AR529)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133">1-AT529</f>
        <v>0.54400000000000004</v>
      </c>
      <c r="AT529" s="106">
        <f t="shared" ref="AT529:AT543" si="134">(0.45*$AQ529+0.5*$AR529)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v>0.90600000000000003</v>
      </c>
      <c r="BM529" s="109">
        <f t="shared" ref="BM529:BM543" si="135">X529+W529+7</f>
        <v>31.487559999999998</v>
      </c>
      <c r="BN529" s="91">
        <v>1</v>
      </c>
      <c r="BO529" s="91">
        <v>0</v>
      </c>
      <c r="BP529" s="91">
        <v>0</v>
      </c>
      <c r="BQ529" s="91">
        <v>0</v>
      </c>
      <c r="BR529" s="91">
        <v>0</v>
      </c>
      <c r="BS529" s="91">
        <v>0</v>
      </c>
      <c r="BT529" s="105">
        <v>0</v>
      </c>
      <c r="BU529" s="91">
        <v>0</v>
      </c>
      <c r="BV529" s="91">
        <v>0</v>
      </c>
      <c r="BW529" s="91">
        <v>0</v>
      </c>
      <c r="BX529" s="105">
        <v>1</v>
      </c>
      <c r="BY529" s="91">
        <v>0</v>
      </c>
      <c r="BZ529" s="91">
        <v>0</v>
      </c>
      <c r="CA529" s="105">
        <v>0</v>
      </c>
      <c r="CB529" s="91">
        <v>0</v>
      </c>
      <c r="CC529" s="91">
        <v>0</v>
      </c>
      <c r="CD529" s="91">
        <v>0</v>
      </c>
      <c r="CE529" s="91">
        <v>1</v>
      </c>
      <c r="CF529" s="91">
        <v>0</v>
      </c>
      <c r="CG529" s="91">
        <v>0</v>
      </c>
      <c r="CH529" s="91">
        <v>1</v>
      </c>
      <c r="CI529" s="91">
        <v>1</v>
      </c>
      <c r="CJ529" s="91">
        <v>0</v>
      </c>
      <c r="CK529" s="91">
        <v>0</v>
      </c>
      <c r="CL529" s="91">
        <v>0</v>
      </c>
      <c r="CM529" s="105">
        <v>0</v>
      </c>
      <c r="CN529">
        <v>0.29799999999999999</v>
      </c>
      <c r="CO529">
        <v>18</v>
      </c>
      <c r="CP529">
        <v>1</v>
      </c>
      <c r="CQ529">
        <v>0</v>
      </c>
      <c r="CR529">
        <v>27</v>
      </c>
      <c r="CS529" s="107"/>
      <c r="CX529" s="33" t="s">
        <v>85</v>
      </c>
    </row>
    <row r="530" spans="1:102" x14ac:dyDescent="0.25">
      <c r="A530">
        <v>529</v>
      </c>
      <c r="B530">
        <v>35</v>
      </c>
      <c r="C530" s="24" t="s">
        <v>323</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v>0.90600000000000003</v>
      </c>
      <c r="BM530" s="90">
        <f t="shared" si="135"/>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X530" s="33" t="s">
        <v>85</v>
      </c>
    </row>
    <row r="531" spans="1:102" x14ac:dyDescent="0.25">
      <c r="A531">
        <v>530</v>
      </c>
      <c r="B531">
        <v>35</v>
      </c>
      <c r="C531" s="24" t="s">
        <v>323</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v>0.90600000000000003</v>
      </c>
      <c r="BM531" s="90">
        <f t="shared" si="135"/>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X531" s="33" t="s">
        <v>85</v>
      </c>
    </row>
    <row r="532" spans="1:102" x14ac:dyDescent="0.25">
      <c r="A532">
        <v>531</v>
      </c>
      <c r="B532">
        <v>35</v>
      </c>
      <c r="C532" s="24" t="s">
        <v>323</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v>0.90600000000000003</v>
      </c>
      <c r="BM532" s="90">
        <f t="shared" si="135"/>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X532" s="33" t="s">
        <v>85</v>
      </c>
    </row>
    <row r="533" spans="1:102" x14ac:dyDescent="0.25">
      <c r="A533">
        <v>532</v>
      </c>
      <c r="B533">
        <v>35</v>
      </c>
      <c r="C533" s="24" t="s">
        <v>323</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v>0.90600000000000003</v>
      </c>
      <c r="BM533" s="90">
        <f t="shared" si="135"/>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X533" s="33" t="s">
        <v>85</v>
      </c>
    </row>
    <row r="534" spans="1:102" x14ac:dyDescent="0.25">
      <c r="A534">
        <v>533</v>
      </c>
      <c r="B534">
        <v>35</v>
      </c>
      <c r="C534" s="24" t="s">
        <v>323</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v>0.90600000000000003</v>
      </c>
      <c r="BM534" s="90">
        <f t="shared" si="135"/>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X534" s="33" t="s">
        <v>85</v>
      </c>
    </row>
    <row r="535" spans="1:102" x14ac:dyDescent="0.25">
      <c r="A535">
        <v>534</v>
      </c>
      <c r="B535">
        <v>35</v>
      </c>
      <c r="C535" s="24" t="s">
        <v>323</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v>0.90600000000000003</v>
      </c>
      <c r="BM535" s="90">
        <f t="shared" si="135"/>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X535" s="33" t="s">
        <v>85</v>
      </c>
    </row>
    <row r="536" spans="1:102" x14ac:dyDescent="0.25">
      <c r="A536">
        <v>535</v>
      </c>
      <c r="B536">
        <v>35</v>
      </c>
      <c r="C536" s="24" t="s">
        <v>323</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v>0.90600000000000003</v>
      </c>
      <c r="BM536" s="90">
        <f t="shared" si="135"/>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X536" s="33" t="s">
        <v>85</v>
      </c>
    </row>
    <row r="537" spans="1:102" x14ac:dyDescent="0.25">
      <c r="A537">
        <v>536</v>
      </c>
      <c r="B537">
        <v>35</v>
      </c>
      <c r="C537" s="24" t="s">
        <v>323</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v>0.90600000000000003</v>
      </c>
      <c r="BM537" s="90">
        <f t="shared" si="135"/>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X537" s="33" t="s">
        <v>85</v>
      </c>
    </row>
    <row r="538" spans="1:102" x14ac:dyDescent="0.25">
      <c r="A538">
        <v>537</v>
      </c>
      <c r="B538">
        <v>35</v>
      </c>
      <c r="C538" s="24" t="s">
        <v>323</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v>0.90600000000000003</v>
      </c>
      <c r="BM538" s="90">
        <f t="shared" si="135"/>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X538" s="33" t="s">
        <v>85</v>
      </c>
    </row>
    <row r="539" spans="1:102" x14ac:dyDescent="0.25">
      <c r="A539">
        <v>538</v>
      </c>
      <c r="B539">
        <v>35</v>
      </c>
      <c r="C539" s="24" t="s">
        <v>323</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v>0.90600000000000003</v>
      </c>
      <c r="BM539" s="90">
        <f t="shared" si="135"/>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X539" s="33" t="s">
        <v>85</v>
      </c>
    </row>
    <row r="540" spans="1:102" x14ac:dyDescent="0.25">
      <c r="A540">
        <v>539</v>
      </c>
      <c r="B540">
        <v>35</v>
      </c>
      <c r="C540" s="24" t="s">
        <v>323</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v>0.90600000000000003</v>
      </c>
      <c r="BM540" s="90">
        <f t="shared" si="135"/>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X540" s="33" t="s">
        <v>85</v>
      </c>
    </row>
    <row r="541" spans="1:102" x14ac:dyDescent="0.25">
      <c r="A541">
        <v>540</v>
      </c>
      <c r="B541">
        <v>35</v>
      </c>
      <c r="C541" s="24" t="s">
        <v>323</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v>0.90600000000000003</v>
      </c>
      <c r="BM541" s="90">
        <f t="shared" si="135"/>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X541" s="33" t="s">
        <v>85</v>
      </c>
    </row>
    <row r="542" spans="1:102" x14ac:dyDescent="0.25">
      <c r="A542">
        <v>541</v>
      </c>
      <c r="B542">
        <v>35</v>
      </c>
      <c r="C542" s="24" t="s">
        <v>323</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v>0.90600000000000003</v>
      </c>
      <c r="BM542" s="90">
        <f t="shared" si="135"/>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X542" s="33" t="s">
        <v>85</v>
      </c>
    </row>
    <row r="543" spans="1:102" x14ac:dyDescent="0.25">
      <c r="A543">
        <v>542</v>
      </c>
      <c r="B543">
        <v>35</v>
      </c>
      <c r="C543" s="24" t="s">
        <v>323</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v>0.90600000000000003</v>
      </c>
      <c r="BM543" s="90">
        <f t="shared" si="135"/>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X543" s="33" t="s">
        <v>85</v>
      </c>
    </row>
    <row r="544" spans="1:102" s="91" customFormat="1" x14ac:dyDescent="0.25">
      <c r="A544" s="91">
        <v>543</v>
      </c>
      <c r="B544" s="91">
        <v>36</v>
      </c>
      <c r="C544" s="92" t="s">
        <v>324</v>
      </c>
      <c r="D544" s="93">
        <v>11.1</v>
      </c>
      <c r="E544" s="94">
        <v>0.5</v>
      </c>
      <c r="F544" s="95">
        <f t="shared" ref="F544:F575" si="138">D544/E544</f>
        <v>22.2</v>
      </c>
      <c r="G544" s="95">
        <f t="shared" si="124"/>
        <v>10.6</v>
      </c>
      <c r="H544" s="96">
        <f t="shared" si="125"/>
        <v>11.6</v>
      </c>
      <c r="I544" s="97">
        <f t="shared" si="126"/>
        <v>0.39245407503305468</v>
      </c>
      <c r="J544" s="98">
        <f t="shared" si="127"/>
        <v>1.7678111487975434E-2</v>
      </c>
      <c r="K544" s="98">
        <f t="shared" si="128"/>
        <v>56.567128263683323</v>
      </c>
      <c r="L544" s="99">
        <v>1</v>
      </c>
      <c r="M544" s="100">
        <v>0</v>
      </c>
      <c r="N544" s="99">
        <v>0</v>
      </c>
      <c r="O544" s="100">
        <v>0</v>
      </c>
      <c r="P544" s="100">
        <v>1</v>
      </c>
      <c r="Q544" s="100">
        <v>0</v>
      </c>
      <c r="R544" s="100">
        <v>0</v>
      </c>
      <c r="S544" s="99">
        <v>2717</v>
      </c>
      <c r="T544" s="100">
        <v>9</v>
      </c>
      <c r="U544" s="100">
        <f t="shared" si="129"/>
        <v>2707</v>
      </c>
      <c r="V544" s="100">
        <f t="shared" si="130"/>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39">1-AS544</f>
        <v>0.37</v>
      </c>
      <c r="AU544">
        <v>0</v>
      </c>
      <c r="AV544" s="105">
        <v>1</v>
      </c>
      <c r="AW544" s="108">
        <v>0.15</v>
      </c>
      <c r="AX544" s="106">
        <f t="shared" ref="AX544:AX549" si="140">1-AW544</f>
        <v>0.85</v>
      </c>
      <c r="AY544" s="105" t="s">
        <v>28</v>
      </c>
      <c r="AZ544">
        <v>0</v>
      </c>
      <c r="BA544">
        <v>1</v>
      </c>
      <c r="BB544">
        <v>0</v>
      </c>
      <c r="BC544">
        <v>0</v>
      </c>
      <c r="BD544">
        <v>0</v>
      </c>
      <c r="BE544">
        <v>0</v>
      </c>
      <c r="BF544" s="105">
        <v>0</v>
      </c>
      <c r="BG544">
        <v>0</v>
      </c>
      <c r="BH544">
        <v>1</v>
      </c>
      <c r="BI544" s="105">
        <v>0</v>
      </c>
      <c r="BJ544">
        <v>1025</v>
      </c>
      <c r="BK544">
        <v>689</v>
      </c>
      <c r="BL544" s="109">
        <v>0.39900000000000002</v>
      </c>
      <c r="BM544" s="109">
        <f t="shared" ref="BM544:BM564" si="141">X544+W544+6</f>
        <v>29.22</v>
      </c>
      <c r="BN544" s="91">
        <v>1</v>
      </c>
      <c r="BO544" s="91">
        <v>0</v>
      </c>
      <c r="BP544" s="91">
        <v>0</v>
      </c>
      <c r="BQ544" s="91">
        <v>0</v>
      </c>
      <c r="BR544" s="91">
        <v>0</v>
      </c>
      <c r="BS544" s="91">
        <v>0</v>
      </c>
      <c r="BT544" s="105">
        <v>0</v>
      </c>
      <c r="BU544" s="91">
        <v>0</v>
      </c>
      <c r="BV544" s="91">
        <v>0</v>
      </c>
      <c r="BW544" s="91">
        <v>0</v>
      </c>
      <c r="BX544" s="105">
        <v>1</v>
      </c>
      <c r="BY544" s="91">
        <v>0</v>
      </c>
      <c r="BZ544" s="91">
        <v>0</v>
      </c>
      <c r="CA544" s="105">
        <v>0</v>
      </c>
      <c r="CB544" s="91">
        <v>0</v>
      </c>
      <c r="CC544" s="91">
        <v>0</v>
      </c>
      <c r="CD544" s="91">
        <v>1</v>
      </c>
      <c r="CE544" s="91">
        <v>1</v>
      </c>
      <c r="CF544" s="91">
        <v>0</v>
      </c>
      <c r="CG544" s="91">
        <v>0</v>
      </c>
      <c r="CH544" s="91">
        <v>0</v>
      </c>
      <c r="CI544" s="91">
        <v>0</v>
      </c>
      <c r="CJ544" s="91">
        <v>0</v>
      </c>
      <c r="CK544" s="91">
        <v>0</v>
      </c>
      <c r="CL544" s="91">
        <v>1</v>
      </c>
      <c r="CM544" s="105">
        <v>1</v>
      </c>
      <c r="CN544">
        <v>0.29799999999999999</v>
      </c>
      <c r="CO544">
        <v>72</v>
      </c>
      <c r="CP544">
        <v>1</v>
      </c>
      <c r="CQ544">
        <v>0</v>
      </c>
      <c r="CR544">
        <v>25</v>
      </c>
      <c r="CS544" s="107"/>
      <c r="CX544" s="33" t="s">
        <v>85</v>
      </c>
    </row>
    <row r="545" spans="1:102" x14ac:dyDescent="0.25">
      <c r="A545">
        <v>544</v>
      </c>
      <c r="B545">
        <v>36</v>
      </c>
      <c r="C545" s="24" t="s">
        <v>324</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90">
        <v>0.55000000000000004</v>
      </c>
      <c r="BM545" s="90">
        <f t="shared" si="141"/>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X545" s="33" t="s">
        <v>85</v>
      </c>
    </row>
    <row r="546" spans="1:102" x14ac:dyDescent="0.25">
      <c r="A546">
        <v>545</v>
      </c>
      <c r="B546">
        <v>36</v>
      </c>
      <c r="C546" s="24" t="s">
        <v>324</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90">
        <v>0.54400000000000004</v>
      </c>
      <c r="BM546" s="90">
        <f t="shared" si="141"/>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X546" s="33" t="s">
        <v>85</v>
      </c>
    </row>
    <row r="547" spans="1:102" x14ac:dyDescent="0.25">
      <c r="A547">
        <v>546</v>
      </c>
      <c r="B547">
        <v>36</v>
      </c>
      <c r="C547" s="24" t="s">
        <v>324</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90">
        <v>0.39900000000000002</v>
      </c>
      <c r="BM547" s="90">
        <f t="shared" si="141"/>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X547" s="33" t="s">
        <v>85</v>
      </c>
    </row>
    <row r="548" spans="1:102" x14ac:dyDescent="0.25">
      <c r="A548">
        <v>547</v>
      </c>
      <c r="B548">
        <v>36</v>
      </c>
      <c r="C548" s="24" t="s">
        <v>324</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90">
        <v>0.55000000000000004</v>
      </c>
      <c r="BM548" s="90">
        <f t="shared" si="141"/>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X548" s="33" t="s">
        <v>85</v>
      </c>
    </row>
    <row r="549" spans="1:102" x14ac:dyDescent="0.25">
      <c r="A549">
        <v>548</v>
      </c>
      <c r="B549">
        <v>36</v>
      </c>
      <c r="C549" s="24" t="s">
        <v>324</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90">
        <v>0.54400000000000004</v>
      </c>
      <c r="BM549" s="90">
        <f t="shared" si="141"/>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X549" s="33" t="s">
        <v>85</v>
      </c>
    </row>
    <row r="550" spans="1:102" s="91" customFormat="1" x14ac:dyDescent="0.25">
      <c r="A550" s="91">
        <v>549</v>
      </c>
      <c r="B550" s="91">
        <v>37</v>
      </c>
      <c r="C550" s="92" t="s">
        <v>14</v>
      </c>
      <c r="D550" s="93">
        <v>10.7</v>
      </c>
      <c r="E550" s="94">
        <v>0.4</v>
      </c>
      <c r="F550" s="95">
        <f t="shared" si="138"/>
        <v>26.749999999999996</v>
      </c>
      <c r="G550" s="95">
        <f t="shared" si="124"/>
        <v>10.299999999999999</v>
      </c>
      <c r="H550" s="96">
        <f t="shared" si="125"/>
        <v>11.1</v>
      </c>
      <c r="I550" s="97">
        <f t="shared" si="126"/>
        <v>0.2884097035040431</v>
      </c>
      <c r="J550" s="98">
        <f t="shared" si="127"/>
        <v>1.078167115902965E-2</v>
      </c>
      <c r="K550" s="98">
        <f t="shared" si="128"/>
        <v>92.75</v>
      </c>
      <c r="L550" s="99">
        <v>0</v>
      </c>
      <c r="M550" s="100">
        <v>1</v>
      </c>
      <c r="N550" s="99">
        <v>0</v>
      </c>
      <c r="O550" s="100">
        <v>0</v>
      </c>
      <c r="P550" s="100">
        <v>1</v>
      </c>
      <c r="Q550" s="100">
        <v>0</v>
      </c>
      <c r="R550" s="100">
        <v>0</v>
      </c>
      <c r="S550" s="99">
        <v>7892</v>
      </c>
      <c r="T550" s="100">
        <v>4</v>
      </c>
      <c r="U550" s="100">
        <f t="shared" si="129"/>
        <v>7887</v>
      </c>
      <c r="V550" s="100">
        <f t="shared" si="130"/>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42">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v>0.73099999999999998</v>
      </c>
      <c r="BM550" s="92">
        <f t="shared" si="141"/>
        <v>36.799999999999997</v>
      </c>
      <c r="BN550" s="91">
        <v>1</v>
      </c>
      <c r="BO550" s="91">
        <v>0</v>
      </c>
      <c r="BP550" s="91">
        <v>0</v>
      </c>
      <c r="BQ550" s="91">
        <v>0</v>
      </c>
      <c r="BR550" s="91">
        <v>0</v>
      </c>
      <c r="BS550" s="91">
        <v>0</v>
      </c>
      <c r="BT550" s="105">
        <v>0</v>
      </c>
      <c r="BU550" s="91">
        <v>0</v>
      </c>
      <c r="BV550" s="91">
        <v>0</v>
      </c>
      <c r="BW550" s="91">
        <v>1</v>
      </c>
      <c r="BX550" s="105">
        <v>0</v>
      </c>
      <c r="BY550" s="91">
        <v>0</v>
      </c>
      <c r="BZ550" s="91">
        <v>0</v>
      </c>
      <c r="CA550" s="105">
        <v>0</v>
      </c>
      <c r="CB550" s="91">
        <v>0</v>
      </c>
      <c r="CC550" s="91">
        <v>0</v>
      </c>
      <c r="CD550" s="91">
        <v>1</v>
      </c>
      <c r="CE550" s="91">
        <v>1</v>
      </c>
      <c r="CF550" s="91">
        <v>0</v>
      </c>
      <c r="CG550" s="91">
        <v>0</v>
      </c>
      <c r="CH550" s="91">
        <v>0</v>
      </c>
      <c r="CI550">
        <v>0</v>
      </c>
      <c r="CJ550" s="91">
        <v>0</v>
      </c>
      <c r="CK550" s="91">
        <v>0</v>
      </c>
      <c r="CL550" s="91">
        <v>0</v>
      </c>
      <c r="CM550" s="105">
        <v>1</v>
      </c>
      <c r="CN550">
        <v>3.1E-2</v>
      </c>
      <c r="CO550">
        <v>46</v>
      </c>
      <c r="CP550">
        <v>1</v>
      </c>
      <c r="CQ550">
        <v>0</v>
      </c>
      <c r="CR550">
        <v>34</v>
      </c>
      <c r="CS550" s="107"/>
      <c r="CX550" s="33" t="s">
        <v>85</v>
      </c>
    </row>
    <row r="551" spans="1:102"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X551" s="33" t="s">
        <v>85</v>
      </c>
    </row>
    <row r="552" spans="1:102"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X552" s="33" t="s">
        <v>85</v>
      </c>
    </row>
    <row r="553" spans="1:102"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X553" s="33" t="s">
        <v>85</v>
      </c>
    </row>
    <row r="554" spans="1:102"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X554" s="33" t="s">
        <v>85</v>
      </c>
    </row>
    <row r="555" spans="1:102"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X555" s="33" t="s">
        <v>85</v>
      </c>
    </row>
    <row r="556" spans="1:102"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X556" s="33" t="s">
        <v>85</v>
      </c>
    </row>
    <row r="557" spans="1:102"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X557" s="33" t="s">
        <v>85</v>
      </c>
    </row>
    <row r="558" spans="1:102"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X558" s="33" t="s">
        <v>85</v>
      </c>
    </row>
    <row r="559" spans="1:102"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X559" s="33" t="s">
        <v>85</v>
      </c>
    </row>
    <row r="560" spans="1:102"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X560" s="33" t="s">
        <v>85</v>
      </c>
    </row>
    <row r="561" spans="1:102"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X561" s="33" t="s">
        <v>85</v>
      </c>
    </row>
    <row r="562" spans="1:102"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X562" s="33" t="s">
        <v>85</v>
      </c>
    </row>
    <row r="563" spans="1:102"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X563" s="33" t="s">
        <v>85</v>
      </c>
    </row>
    <row r="564" spans="1:102" s="141" customFormat="1" x14ac:dyDescent="0.25">
      <c r="A564" s="141">
        <v>563</v>
      </c>
      <c r="B564" s="141">
        <v>37</v>
      </c>
      <c r="C564" s="142" t="s">
        <v>14</v>
      </c>
      <c r="D564" s="143">
        <v>5.8</v>
      </c>
      <c r="E564" s="144">
        <v>1.7</v>
      </c>
      <c r="F564" s="145">
        <f t="shared" si="138"/>
        <v>3.4117647058823528</v>
      </c>
      <c r="G564" s="145">
        <f t="shared" si="124"/>
        <v>4.0999999999999996</v>
      </c>
      <c r="H564" s="146">
        <f t="shared" si="125"/>
        <v>7.5</v>
      </c>
      <c r="I564" s="147">
        <f t="shared" si="126"/>
        <v>0.13840629564487972</v>
      </c>
      <c r="J564" s="148">
        <f t="shared" si="127"/>
        <v>4.056736251660268E-2</v>
      </c>
      <c r="K564" s="148">
        <f t="shared" si="128"/>
        <v>24.650357774448313</v>
      </c>
      <c r="L564" s="149">
        <v>0</v>
      </c>
      <c r="M564" s="150">
        <v>1</v>
      </c>
      <c r="N564" s="149">
        <v>0</v>
      </c>
      <c r="O564" s="150">
        <v>0</v>
      </c>
      <c r="P564" s="150">
        <v>1</v>
      </c>
      <c r="Q564" s="150">
        <v>0</v>
      </c>
      <c r="R564" s="150">
        <v>0</v>
      </c>
      <c r="S564" s="149">
        <v>601</v>
      </c>
      <c r="T564" s="150">
        <v>4</v>
      </c>
      <c r="U564" s="150">
        <f t="shared" si="129"/>
        <v>596</v>
      </c>
      <c r="V564" s="150">
        <f t="shared" si="130"/>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42"/>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v>0.73599999999999999</v>
      </c>
      <c r="BM564" s="142">
        <f t="shared" si="141"/>
        <v>36.799999999999997</v>
      </c>
      <c r="BN564" s="141">
        <v>1</v>
      </c>
      <c r="BO564" s="141">
        <v>0</v>
      </c>
      <c r="BP564" s="141">
        <v>0</v>
      </c>
      <c r="BQ564" s="141">
        <v>0</v>
      </c>
      <c r="BR564" s="141">
        <v>0</v>
      </c>
      <c r="BS564" s="141">
        <v>0</v>
      </c>
      <c r="BT564" s="155">
        <v>0</v>
      </c>
      <c r="BU564" s="141">
        <v>0</v>
      </c>
      <c r="BV564" s="141">
        <v>0</v>
      </c>
      <c r="BW564" s="141">
        <v>1</v>
      </c>
      <c r="BX564" s="155">
        <v>0</v>
      </c>
      <c r="BY564" s="141">
        <v>0</v>
      </c>
      <c r="BZ564" s="141">
        <v>0</v>
      </c>
      <c r="CA564" s="155">
        <v>0</v>
      </c>
      <c r="CB564" s="141">
        <v>0</v>
      </c>
      <c r="CC564" s="141">
        <v>0</v>
      </c>
      <c r="CD564" s="141">
        <v>1</v>
      </c>
      <c r="CE564" s="141">
        <v>1</v>
      </c>
      <c r="CF564" s="141">
        <v>0</v>
      </c>
      <c r="CG564" s="141">
        <v>0</v>
      </c>
      <c r="CH564" s="141">
        <v>0</v>
      </c>
      <c r="CI564">
        <v>0</v>
      </c>
      <c r="CJ564" s="141">
        <v>0</v>
      </c>
      <c r="CK564" s="141">
        <v>0</v>
      </c>
      <c r="CL564" s="141">
        <v>0</v>
      </c>
      <c r="CM564" s="155">
        <v>1</v>
      </c>
      <c r="CN564">
        <v>3.1E-2</v>
      </c>
      <c r="CO564">
        <v>46</v>
      </c>
      <c r="CP564">
        <v>1</v>
      </c>
      <c r="CQ564" s="141">
        <v>0</v>
      </c>
      <c r="CR564" s="141">
        <v>34</v>
      </c>
      <c r="CS564" s="157"/>
      <c r="CX564" s="33" t="s">
        <v>85</v>
      </c>
    </row>
    <row r="565" spans="1:102" x14ac:dyDescent="0.25">
      <c r="A565">
        <v>564</v>
      </c>
      <c r="B565">
        <v>38</v>
      </c>
      <c r="C565" s="24" t="s">
        <v>326</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327</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X565" s="33" t="s">
        <v>85</v>
      </c>
    </row>
    <row r="566" spans="1:102" x14ac:dyDescent="0.25">
      <c r="A566">
        <v>565</v>
      </c>
      <c r="B566">
        <v>38</v>
      </c>
      <c r="C566" s="24" t="s">
        <v>326</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327</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X566" s="33" t="s">
        <v>85</v>
      </c>
    </row>
    <row r="567" spans="1:102" x14ac:dyDescent="0.25">
      <c r="A567">
        <v>566</v>
      </c>
      <c r="B567">
        <v>38</v>
      </c>
      <c r="C567" s="24" t="s">
        <v>326</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327</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X567" s="33" t="s">
        <v>85</v>
      </c>
    </row>
    <row r="568" spans="1:102" x14ac:dyDescent="0.25">
      <c r="A568">
        <v>567</v>
      </c>
      <c r="B568">
        <v>38</v>
      </c>
      <c r="C568" s="24" t="s">
        <v>326</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327</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X568" s="33" t="s">
        <v>85</v>
      </c>
    </row>
    <row r="569" spans="1:102" x14ac:dyDescent="0.25">
      <c r="A569">
        <v>568</v>
      </c>
      <c r="B569">
        <v>38</v>
      </c>
      <c r="C569" s="24" t="s">
        <v>326</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327</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X569" s="33" t="s">
        <v>85</v>
      </c>
    </row>
    <row r="570" spans="1:102" x14ac:dyDescent="0.25">
      <c r="A570">
        <v>569</v>
      </c>
      <c r="B570">
        <v>38</v>
      </c>
      <c r="C570" s="24" t="s">
        <v>326</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327</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X570" s="33" t="s">
        <v>85</v>
      </c>
    </row>
    <row r="571" spans="1:102" x14ac:dyDescent="0.25">
      <c r="A571">
        <v>570</v>
      </c>
      <c r="B571">
        <v>38</v>
      </c>
      <c r="C571" s="24" t="s">
        <v>326</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327</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X571" s="33" t="s">
        <v>85</v>
      </c>
    </row>
    <row r="572" spans="1:102" x14ac:dyDescent="0.25">
      <c r="A572">
        <v>571</v>
      </c>
      <c r="B572">
        <v>38</v>
      </c>
      <c r="C572" s="24" t="s">
        <v>326</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327</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X572" s="33" t="s">
        <v>85</v>
      </c>
    </row>
    <row r="573" spans="1:102" x14ac:dyDescent="0.25">
      <c r="A573">
        <v>572</v>
      </c>
      <c r="B573">
        <v>38</v>
      </c>
      <c r="C573" s="24" t="s">
        <v>326</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327</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X573" s="33" t="s">
        <v>85</v>
      </c>
    </row>
    <row r="574" spans="1:102" x14ac:dyDescent="0.25">
      <c r="A574">
        <v>573</v>
      </c>
      <c r="B574">
        <v>38</v>
      </c>
      <c r="C574" s="24" t="s">
        <v>326</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327</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X574" s="33" t="s">
        <v>85</v>
      </c>
    </row>
    <row r="575" spans="1:102" x14ac:dyDescent="0.25">
      <c r="A575">
        <v>574</v>
      </c>
      <c r="B575">
        <v>38</v>
      </c>
      <c r="C575" s="24" t="s">
        <v>326</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327</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X575" s="33" t="s">
        <v>85</v>
      </c>
    </row>
    <row r="576" spans="1:102" x14ac:dyDescent="0.25">
      <c r="A576">
        <v>575</v>
      </c>
      <c r="B576">
        <v>38</v>
      </c>
      <c r="C576" s="24" t="s">
        <v>326</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327</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X576" s="33" t="s">
        <v>85</v>
      </c>
    </row>
    <row r="577" spans="1:102" x14ac:dyDescent="0.25">
      <c r="A577">
        <v>576</v>
      </c>
      <c r="B577">
        <v>38</v>
      </c>
      <c r="C577" s="24" t="s">
        <v>326</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327</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X577" s="33" t="s">
        <v>85</v>
      </c>
    </row>
    <row r="578" spans="1:102" x14ac:dyDescent="0.25">
      <c r="A578">
        <v>577</v>
      </c>
      <c r="B578">
        <v>38</v>
      </c>
      <c r="C578" s="24" t="s">
        <v>326</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327</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X578" s="33" t="s">
        <v>85</v>
      </c>
    </row>
    <row r="579" spans="1:102" x14ac:dyDescent="0.25">
      <c r="A579">
        <v>578</v>
      </c>
      <c r="B579">
        <v>38</v>
      </c>
      <c r="C579" s="24" t="s">
        <v>326</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327</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X579" s="33" t="s">
        <v>85</v>
      </c>
    </row>
    <row r="580" spans="1:102" x14ac:dyDescent="0.25">
      <c r="A580">
        <v>579</v>
      </c>
      <c r="B580">
        <v>38</v>
      </c>
      <c r="C580" s="24" t="s">
        <v>326</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327</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X580" s="33" t="s">
        <v>85</v>
      </c>
    </row>
    <row r="581" spans="1:102" x14ac:dyDescent="0.25">
      <c r="A581">
        <v>580</v>
      </c>
      <c r="B581">
        <v>38</v>
      </c>
      <c r="C581" s="24" t="s">
        <v>326</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327</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X581" s="33" t="s">
        <v>85</v>
      </c>
    </row>
    <row r="582" spans="1:102" x14ac:dyDescent="0.25">
      <c r="A582">
        <v>581</v>
      </c>
      <c r="B582">
        <v>38</v>
      </c>
      <c r="C582" s="24" t="s">
        <v>326</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327</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X582" s="33" t="s">
        <v>85</v>
      </c>
    </row>
    <row r="583" spans="1:102" x14ac:dyDescent="0.25">
      <c r="A583">
        <v>582</v>
      </c>
      <c r="B583">
        <v>38</v>
      </c>
      <c r="C583" s="24" t="s">
        <v>326</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327</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X583" s="33" t="s">
        <v>85</v>
      </c>
    </row>
    <row r="584" spans="1:102" x14ac:dyDescent="0.25">
      <c r="A584">
        <v>583</v>
      </c>
      <c r="B584">
        <v>38</v>
      </c>
      <c r="C584" s="24" t="s">
        <v>326</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327</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X584" s="33" t="s">
        <v>85</v>
      </c>
    </row>
    <row r="585" spans="1:102" x14ac:dyDescent="0.25">
      <c r="A585">
        <v>584</v>
      </c>
      <c r="B585">
        <v>38</v>
      </c>
      <c r="C585" s="24" t="s">
        <v>326</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327</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X585" s="33" t="s">
        <v>85</v>
      </c>
    </row>
    <row r="586" spans="1:102" x14ac:dyDescent="0.25">
      <c r="A586">
        <v>585</v>
      </c>
      <c r="B586">
        <v>38</v>
      </c>
      <c r="C586" s="24" t="s">
        <v>326</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327</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X586" s="33" t="s">
        <v>85</v>
      </c>
    </row>
    <row r="587" spans="1:102" x14ac:dyDescent="0.25">
      <c r="A587">
        <v>586</v>
      </c>
      <c r="B587">
        <v>38</v>
      </c>
      <c r="C587" s="24" t="s">
        <v>326</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327</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X587" s="33" t="s">
        <v>85</v>
      </c>
    </row>
    <row r="588" spans="1:102" x14ac:dyDescent="0.25">
      <c r="A588">
        <v>587</v>
      </c>
      <c r="B588">
        <v>38</v>
      </c>
      <c r="C588" s="24" t="s">
        <v>326</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327</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X588" s="33" t="s">
        <v>85</v>
      </c>
    </row>
    <row r="589" spans="1:102" x14ac:dyDescent="0.25">
      <c r="A589">
        <v>588</v>
      </c>
      <c r="B589">
        <v>38</v>
      </c>
      <c r="C589" s="24" t="s">
        <v>326</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327</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X589" s="33" t="s">
        <v>85</v>
      </c>
    </row>
    <row r="590" spans="1:102" x14ac:dyDescent="0.25">
      <c r="A590">
        <v>589</v>
      </c>
      <c r="B590">
        <v>38</v>
      </c>
      <c r="C590" s="24" t="s">
        <v>326</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327</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X590" s="33" t="s">
        <v>85</v>
      </c>
    </row>
    <row r="591" spans="1:102" x14ac:dyDescent="0.25">
      <c r="A591">
        <v>590</v>
      </c>
      <c r="B591">
        <v>38</v>
      </c>
      <c r="C591" s="24" t="s">
        <v>326</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327</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X591" s="33" t="s">
        <v>85</v>
      </c>
    </row>
    <row r="592" spans="1:102" x14ac:dyDescent="0.25">
      <c r="A592">
        <v>591</v>
      </c>
      <c r="B592">
        <v>38</v>
      </c>
      <c r="C592" s="24" t="s">
        <v>326</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327</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X592" s="33" t="s">
        <v>85</v>
      </c>
    </row>
    <row r="593" spans="1:102" x14ac:dyDescent="0.25">
      <c r="A593">
        <v>592</v>
      </c>
      <c r="B593">
        <v>38</v>
      </c>
      <c r="C593" s="24" t="s">
        <v>326</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327</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X593" s="33" t="s">
        <v>85</v>
      </c>
    </row>
    <row r="594" spans="1:102" x14ac:dyDescent="0.25">
      <c r="A594">
        <v>593</v>
      </c>
      <c r="B594">
        <v>38</v>
      </c>
      <c r="C594" s="24" t="s">
        <v>326</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327</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X594" s="33" t="s">
        <v>85</v>
      </c>
    </row>
    <row r="595" spans="1:102" x14ac:dyDescent="0.25">
      <c r="A595">
        <v>594</v>
      </c>
      <c r="B595">
        <v>38</v>
      </c>
      <c r="C595" s="24" t="s">
        <v>326</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327</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X595" s="33" t="s">
        <v>85</v>
      </c>
    </row>
    <row r="596" spans="1:102" x14ac:dyDescent="0.25">
      <c r="A596">
        <v>595</v>
      </c>
      <c r="B596">
        <v>38</v>
      </c>
      <c r="C596" s="24" t="s">
        <v>326</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327</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X596" s="33" t="s">
        <v>85</v>
      </c>
    </row>
    <row r="597" spans="1:102" x14ac:dyDescent="0.25">
      <c r="A597">
        <v>596</v>
      </c>
      <c r="B597">
        <v>38</v>
      </c>
      <c r="C597" s="24" t="s">
        <v>326</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327</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X597" s="33" t="s">
        <v>85</v>
      </c>
    </row>
    <row r="598" spans="1:102" x14ac:dyDescent="0.25">
      <c r="A598">
        <v>597</v>
      </c>
      <c r="B598">
        <v>38</v>
      </c>
      <c r="C598" s="24" t="s">
        <v>326</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327</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X598" s="33" t="s">
        <v>85</v>
      </c>
    </row>
    <row r="599" spans="1:102" x14ac:dyDescent="0.25">
      <c r="A599">
        <v>598</v>
      </c>
      <c r="B599">
        <v>38</v>
      </c>
      <c r="C599" s="24" t="s">
        <v>326</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327</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X599" s="33" t="s">
        <v>85</v>
      </c>
    </row>
    <row r="600" spans="1:102" x14ac:dyDescent="0.25">
      <c r="A600">
        <v>599</v>
      </c>
      <c r="B600">
        <v>38</v>
      </c>
      <c r="C600" s="24" t="s">
        <v>326</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327</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X600" s="33" t="s">
        <v>85</v>
      </c>
    </row>
    <row r="601" spans="1:102" x14ac:dyDescent="0.25">
      <c r="A601">
        <v>600</v>
      </c>
      <c r="B601">
        <v>38</v>
      </c>
      <c r="C601" s="24" t="s">
        <v>326</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327</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X601" s="33" t="s">
        <v>85</v>
      </c>
    </row>
    <row r="602" spans="1:102" x14ac:dyDescent="0.25">
      <c r="A602">
        <v>601</v>
      </c>
      <c r="B602">
        <v>38</v>
      </c>
      <c r="C602" s="24" t="s">
        <v>326</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327</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X602" s="33" t="s">
        <v>85</v>
      </c>
    </row>
    <row r="603" spans="1:102" x14ac:dyDescent="0.25">
      <c r="A603">
        <v>602</v>
      </c>
      <c r="B603">
        <v>38</v>
      </c>
      <c r="C603" s="24" t="s">
        <v>326</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327</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X603" s="33" t="s">
        <v>85</v>
      </c>
    </row>
    <row r="604" spans="1:102" x14ac:dyDescent="0.25">
      <c r="A604">
        <v>603</v>
      </c>
      <c r="B604">
        <v>38</v>
      </c>
      <c r="C604" s="24" t="s">
        <v>326</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327</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X604" s="33" t="s">
        <v>85</v>
      </c>
    </row>
    <row r="605" spans="1:102" x14ac:dyDescent="0.25">
      <c r="A605">
        <v>604</v>
      </c>
      <c r="B605">
        <v>38</v>
      </c>
      <c r="C605" s="24" t="s">
        <v>326</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327</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X605" s="33" t="s">
        <v>85</v>
      </c>
    </row>
    <row r="606" spans="1:102" x14ac:dyDescent="0.25">
      <c r="A606">
        <v>605</v>
      </c>
      <c r="B606">
        <v>38</v>
      </c>
      <c r="C606" s="24" t="s">
        <v>326</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327</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X606" s="33" t="s">
        <v>85</v>
      </c>
    </row>
    <row r="607" spans="1:102" x14ac:dyDescent="0.25">
      <c r="A607">
        <v>606</v>
      </c>
      <c r="B607">
        <v>38</v>
      </c>
      <c r="C607" s="24" t="s">
        <v>326</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327</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X607" s="33" t="s">
        <v>85</v>
      </c>
    </row>
    <row r="608" spans="1:102" x14ac:dyDescent="0.25">
      <c r="A608">
        <v>607</v>
      </c>
      <c r="B608">
        <v>38</v>
      </c>
      <c r="C608" s="24" t="s">
        <v>326</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327</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X608" s="33" t="s">
        <v>85</v>
      </c>
    </row>
    <row r="609" spans="1:102" x14ac:dyDescent="0.25">
      <c r="A609">
        <v>608</v>
      </c>
      <c r="B609">
        <v>38</v>
      </c>
      <c r="C609" s="24" t="s">
        <v>326</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327</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X609" s="33" t="s">
        <v>85</v>
      </c>
    </row>
    <row r="610" spans="1:102" x14ac:dyDescent="0.25">
      <c r="A610">
        <v>609</v>
      </c>
      <c r="B610">
        <v>38</v>
      </c>
      <c r="C610" s="24" t="s">
        <v>326</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327</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X610" s="33" t="s">
        <v>85</v>
      </c>
    </row>
    <row r="611" spans="1:102" x14ac:dyDescent="0.25">
      <c r="A611">
        <v>610</v>
      </c>
      <c r="B611">
        <v>38</v>
      </c>
      <c r="C611" s="24" t="s">
        <v>326</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327</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X611" s="33" t="s">
        <v>85</v>
      </c>
    </row>
    <row r="612" spans="1:102" x14ac:dyDescent="0.25">
      <c r="A612">
        <v>611</v>
      </c>
      <c r="B612">
        <v>38</v>
      </c>
      <c r="C612" s="24" t="s">
        <v>326</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327</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X612" s="33" t="s">
        <v>85</v>
      </c>
    </row>
    <row r="613" spans="1:102" x14ac:dyDescent="0.25">
      <c r="A613">
        <v>612</v>
      </c>
      <c r="B613">
        <v>38</v>
      </c>
      <c r="C613" s="24" t="s">
        <v>326</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327</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X613" s="33" t="s">
        <v>85</v>
      </c>
    </row>
    <row r="614" spans="1:102" s="141" customFormat="1" x14ac:dyDescent="0.25">
      <c r="A614" s="141">
        <v>613</v>
      </c>
      <c r="B614" s="141">
        <v>38</v>
      </c>
      <c r="C614" s="142" t="s">
        <v>326</v>
      </c>
      <c r="D614" s="143">
        <v>20.7</v>
      </c>
      <c r="E614" s="144">
        <v>3.2</v>
      </c>
      <c r="F614" s="145">
        <f t="shared" si="155"/>
        <v>6.4687499999999991</v>
      </c>
      <c r="G614" s="145">
        <f t="shared" si="147"/>
        <v>17.5</v>
      </c>
      <c r="H614" s="146">
        <f t="shared" si="148"/>
        <v>23.9</v>
      </c>
      <c r="I614" s="147">
        <f t="shared" si="149"/>
        <v>0.15598245363248828</v>
      </c>
      <c r="J614" s="148">
        <f t="shared" si="150"/>
        <v>2.4113229547051335E-2</v>
      </c>
      <c r="K614" s="148">
        <f t="shared" si="151"/>
        <v>41.471010676887289</v>
      </c>
      <c r="L614" s="149">
        <v>0</v>
      </c>
      <c r="M614" s="150">
        <v>1</v>
      </c>
      <c r="N614" s="149">
        <v>0</v>
      </c>
      <c r="O614" s="150">
        <v>0</v>
      </c>
      <c r="P614" s="150">
        <v>0</v>
      </c>
      <c r="Q614" s="150">
        <v>1</v>
      </c>
      <c r="R614" s="150">
        <v>0</v>
      </c>
      <c r="S614" s="149">
        <v>1692</v>
      </c>
      <c r="T614" s="150">
        <v>13</v>
      </c>
      <c r="U614" s="150">
        <f t="shared" si="152"/>
        <v>1678</v>
      </c>
      <c r="V614" s="150">
        <f t="shared" si="153"/>
        <v>50</v>
      </c>
      <c r="W614" s="145">
        <f t="shared" si="143"/>
        <v>9.4307999999999996</v>
      </c>
      <c r="X614" s="145">
        <f t="shared" si="154"/>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45"/>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327</v>
      </c>
      <c r="AZ614">
        <v>1</v>
      </c>
      <c r="BA614">
        <v>0</v>
      </c>
      <c r="BB614">
        <v>1</v>
      </c>
      <c r="BC614">
        <v>0</v>
      </c>
      <c r="BD614">
        <v>0</v>
      </c>
      <c r="BE614">
        <v>0</v>
      </c>
      <c r="BF614" s="155">
        <v>0</v>
      </c>
      <c r="BG614">
        <v>1</v>
      </c>
      <c r="BH614">
        <v>0</v>
      </c>
      <c r="BI614" s="155">
        <v>0</v>
      </c>
      <c r="BJ614">
        <v>25208</v>
      </c>
      <c r="BK614">
        <v>1486</v>
      </c>
      <c r="BL614" s="142">
        <v>0.93899999999999995</v>
      </c>
      <c r="BM614" s="142">
        <v>39.1</v>
      </c>
      <c r="BN614" s="141">
        <v>0</v>
      </c>
      <c r="BO614" s="141">
        <v>0</v>
      </c>
      <c r="BP614" s="141">
        <v>0</v>
      </c>
      <c r="BQ614" s="141">
        <v>0</v>
      </c>
      <c r="BR614" s="141">
        <v>0</v>
      </c>
      <c r="BS614" s="141">
        <v>0</v>
      </c>
      <c r="BT614" s="155">
        <v>1</v>
      </c>
      <c r="BU614" s="141">
        <v>0</v>
      </c>
      <c r="BV614" s="141">
        <v>0</v>
      </c>
      <c r="BW614" s="141">
        <v>1</v>
      </c>
      <c r="BX614" s="155">
        <v>0</v>
      </c>
      <c r="BY614" s="141">
        <v>0</v>
      </c>
      <c r="BZ614" s="141">
        <v>0</v>
      </c>
      <c r="CA614" s="155">
        <v>1</v>
      </c>
      <c r="CB614" s="141">
        <v>1</v>
      </c>
      <c r="CC614" s="141">
        <v>1</v>
      </c>
      <c r="CD614" s="141">
        <v>0</v>
      </c>
      <c r="CE614" s="141">
        <v>0</v>
      </c>
      <c r="CF614" s="141">
        <v>0</v>
      </c>
      <c r="CG614" s="141">
        <v>1</v>
      </c>
      <c r="CH614" s="141">
        <v>0</v>
      </c>
      <c r="CI614">
        <v>1</v>
      </c>
      <c r="CJ614" s="141">
        <v>0</v>
      </c>
      <c r="CK614" s="141">
        <v>0</v>
      </c>
      <c r="CL614" s="141">
        <v>0</v>
      </c>
      <c r="CM614" s="155">
        <v>1</v>
      </c>
      <c r="CN614">
        <v>0</v>
      </c>
      <c r="CO614">
        <v>43</v>
      </c>
      <c r="CP614">
        <v>0</v>
      </c>
      <c r="CQ614" s="141">
        <v>1</v>
      </c>
      <c r="CR614" s="141">
        <v>23</v>
      </c>
      <c r="CS614" s="157"/>
      <c r="CX614" s="33" t="s">
        <v>85</v>
      </c>
    </row>
    <row r="615" spans="1:102" x14ac:dyDescent="0.25">
      <c r="A615">
        <v>614</v>
      </c>
      <c r="B615">
        <v>39</v>
      </c>
      <c r="C615" s="24" t="s">
        <v>328</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90">
        <v>0.95499999999999996</v>
      </c>
      <c r="BM615" s="90">
        <f t="shared" ref="BM615:BM641" si="157">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X615" s="33" t="s">
        <v>85</v>
      </c>
    </row>
    <row r="616" spans="1:102" x14ac:dyDescent="0.25">
      <c r="A616">
        <v>615</v>
      </c>
      <c r="B616">
        <v>39</v>
      </c>
      <c r="C616" s="24" t="s">
        <v>328</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90">
        <v>0.95499999999999996</v>
      </c>
      <c r="BM616" s="90">
        <f t="shared" si="157"/>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X616" s="33" t="s">
        <v>85</v>
      </c>
    </row>
    <row r="617" spans="1:102" x14ac:dyDescent="0.25">
      <c r="A617">
        <v>616</v>
      </c>
      <c r="B617">
        <v>39</v>
      </c>
      <c r="C617" s="24" t="s">
        <v>328</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90">
        <v>0.95499999999999996</v>
      </c>
      <c r="BM617" s="90">
        <f t="shared" si="157"/>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X617" s="33" t="s">
        <v>85</v>
      </c>
    </row>
    <row r="618" spans="1:102" x14ac:dyDescent="0.25">
      <c r="A618">
        <v>617</v>
      </c>
      <c r="B618">
        <v>39</v>
      </c>
      <c r="C618" s="24" t="s">
        <v>328</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90">
        <v>0.95499999999999996</v>
      </c>
      <c r="BM618" s="90">
        <f t="shared" si="157"/>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X618" s="33" t="s">
        <v>85</v>
      </c>
    </row>
    <row r="619" spans="1:102" x14ac:dyDescent="0.25">
      <c r="A619">
        <v>618</v>
      </c>
      <c r="B619">
        <v>39</v>
      </c>
      <c r="C619" s="24" t="s">
        <v>328</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90">
        <v>0.95499999999999996</v>
      </c>
      <c r="BM619" s="90">
        <f t="shared" si="157"/>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X619" s="33" t="s">
        <v>85</v>
      </c>
    </row>
    <row r="620" spans="1:102" x14ac:dyDescent="0.25">
      <c r="A620">
        <v>619</v>
      </c>
      <c r="B620">
        <v>39</v>
      </c>
      <c r="C620" s="24" t="s">
        <v>328</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90">
        <v>0.95499999999999996</v>
      </c>
      <c r="BM620" s="90">
        <f t="shared" si="157"/>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X620" s="33" t="s">
        <v>85</v>
      </c>
    </row>
    <row r="621" spans="1:102" x14ac:dyDescent="0.25">
      <c r="A621">
        <v>620</v>
      </c>
      <c r="B621">
        <v>39</v>
      </c>
      <c r="C621" s="24" t="s">
        <v>328</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90">
        <v>0.95499999999999996</v>
      </c>
      <c r="BM621" s="90">
        <f t="shared" si="157"/>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X621" s="33" t="s">
        <v>85</v>
      </c>
    </row>
    <row r="622" spans="1:102" x14ac:dyDescent="0.25">
      <c r="A622">
        <v>621</v>
      </c>
      <c r="B622">
        <v>39</v>
      </c>
      <c r="C622" s="24" t="s">
        <v>328</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90">
        <v>0.95499999999999996</v>
      </c>
      <c r="BM622" s="90">
        <f t="shared" si="157"/>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X622" s="33" t="s">
        <v>85</v>
      </c>
    </row>
    <row r="623" spans="1:102" x14ac:dyDescent="0.25">
      <c r="A623">
        <v>622</v>
      </c>
      <c r="B623">
        <v>39</v>
      </c>
      <c r="C623" s="24" t="s">
        <v>328</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90">
        <v>0.95499999999999996</v>
      </c>
      <c r="BM623" s="90">
        <f t="shared" si="157"/>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X623" s="33" t="s">
        <v>85</v>
      </c>
    </row>
    <row r="624" spans="1:102" s="141" customFormat="1" x14ac:dyDescent="0.25">
      <c r="A624" s="141">
        <v>623</v>
      </c>
      <c r="B624" s="141">
        <v>39</v>
      </c>
      <c r="C624" s="142" t="s">
        <v>328</v>
      </c>
      <c r="D624" s="143">
        <v>3.13</v>
      </c>
      <c r="E624" s="144">
        <v>1.03</v>
      </c>
      <c r="F624" s="145">
        <f t="shared" si="155"/>
        <v>3.0388349514563107</v>
      </c>
      <c r="G624" s="145">
        <f t="shared" si="147"/>
        <v>2.0999999999999996</v>
      </c>
      <c r="H624" s="146">
        <f t="shared" si="148"/>
        <v>4.16</v>
      </c>
      <c r="I624" s="147">
        <f t="shared" si="149"/>
        <v>0.10366955995013886</v>
      </c>
      <c r="J624" s="148">
        <f t="shared" si="150"/>
        <v>3.4114903114582436E-2</v>
      </c>
      <c r="K624" s="148">
        <f t="shared" si="151"/>
        <v>29.312702329573654</v>
      </c>
      <c r="L624" s="149">
        <v>0</v>
      </c>
      <c r="M624" s="150">
        <v>1</v>
      </c>
      <c r="N624" s="149">
        <v>0</v>
      </c>
      <c r="O624" s="150">
        <v>0</v>
      </c>
      <c r="P624" s="150">
        <v>1</v>
      </c>
      <c r="Q624" s="150">
        <v>0</v>
      </c>
      <c r="R624" s="150">
        <v>0</v>
      </c>
      <c r="S624" s="149">
        <v>859</v>
      </c>
      <c r="T624" s="150">
        <v>8</v>
      </c>
      <c r="U624" s="150">
        <f t="shared" si="152"/>
        <v>850</v>
      </c>
      <c r="V624" s="150">
        <f t="shared" si="153"/>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1045</v>
      </c>
      <c r="BL624" s="168">
        <v>0.95499999999999996</v>
      </c>
      <c r="BM624" s="168">
        <f t="shared" si="157"/>
        <v>30.17</v>
      </c>
      <c r="BN624" s="141">
        <v>0</v>
      </c>
      <c r="BO624" s="141">
        <v>0</v>
      </c>
      <c r="BP624" s="141">
        <v>0</v>
      </c>
      <c r="BQ624" s="141">
        <v>0</v>
      </c>
      <c r="BR624" s="141">
        <v>0</v>
      </c>
      <c r="BS624" s="141">
        <v>0</v>
      </c>
      <c r="BT624" s="155">
        <v>1</v>
      </c>
      <c r="BU624" s="141">
        <v>0</v>
      </c>
      <c r="BV624" s="141">
        <v>0</v>
      </c>
      <c r="BW624" s="141">
        <v>0</v>
      </c>
      <c r="BX624" s="155">
        <v>1</v>
      </c>
      <c r="BY624" s="141">
        <v>0</v>
      </c>
      <c r="BZ624" s="141">
        <v>0</v>
      </c>
      <c r="CA624" s="155">
        <v>1</v>
      </c>
      <c r="CB624" s="141">
        <v>0</v>
      </c>
      <c r="CC624" s="141">
        <v>0</v>
      </c>
      <c r="CD624" s="141">
        <v>1</v>
      </c>
      <c r="CE624" s="141">
        <v>1</v>
      </c>
      <c r="CF624" s="141">
        <v>0</v>
      </c>
      <c r="CG624" s="141">
        <v>0</v>
      </c>
      <c r="CH624" s="141">
        <v>0</v>
      </c>
      <c r="CI624">
        <v>0</v>
      </c>
      <c r="CJ624" s="141">
        <v>0</v>
      </c>
      <c r="CK624" s="141">
        <v>0</v>
      </c>
      <c r="CL624" s="141">
        <v>0</v>
      </c>
      <c r="CM624" s="155">
        <v>0</v>
      </c>
      <c r="CN624">
        <v>0</v>
      </c>
      <c r="CO624">
        <v>0</v>
      </c>
      <c r="CP624">
        <v>0</v>
      </c>
      <c r="CQ624">
        <v>1</v>
      </c>
      <c r="CR624">
        <v>27</v>
      </c>
      <c r="CS624" s="157"/>
      <c r="CX624" s="33" t="s">
        <v>85</v>
      </c>
    </row>
    <row r="625" spans="1:102" x14ac:dyDescent="0.25">
      <c r="A625">
        <v>624</v>
      </c>
      <c r="B625">
        <v>40</v>
      </c>
      <c r="C625" s="24" t="s">
        <v>331</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X625" s="33" t="s">
        <v>85</v>
      </c>
    </row>
    <row r="626" spans="1:102" x14ac:dyDescent="0.25">
      <c r="A626">
        <v>625</v>
      </c>
      <c r="B626">
        <v>40</v>
      </c>
      <c r="C626" s="24" t="s">
        <v>331</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X626" s="33" t="s">
        <v>85</v>
      </c>
    </row>
    <row r="627" spans="1:102" x14ac:dyDescent="0.25">
      <c r="A627">
        <v>626</v>
      </c>
      <c r="B627">
        <v>40</v>
      </c>
      <c r="C627" s="24" t="s">
        <v>331</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X627" s="33" t="s">
        <v>85</v>
      </c>
    </row>
    <row r="628" spans="1:102" x14ac:dyDescent="0.25">
      <c r="A628">
        <v>627</v>
      </c>
      <c r="B628">
        <v>40</v>
      </c>
      <c r="C628" s="24" t="s">
        <v>331</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X628" s="33" t="s">
        <v>85</v>
      </c>
    </row>
    <row r="629" spans="1:102" x14ac:dyDescent="0.25">
      <c r="A629">
        <v>628</v>
      </c>
      <c r="B629">
        <v>40</v>
      </c>
      <c r="C629" s="24" t="s">
        <v>331</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X629" s="33" t="s">
        <v>85</v>
      </c>
    </row>
    <row r="630" spans="1:102" x14ac:dyDescent="0.25">
      <c r="A630">
        <v>629</v>
      </c>
      <c r="B630">
        <v>40</v>
      </c>
      <c r="C630" s="24" t="s">
        <v>331</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X630" s="33" t="s">
        <v>85</v>
      </c>
    </row>
    <row r="631" spans="1:102" x14ac:dyDescent="0.25">
      <c r="A631">
        <v>630</v>
      </c>
      <c r="B631">
        <v>40</v>
      </c>
      <c r="C631" s="24" t="s">
        <v>331</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X631" s="33" t="s">
        <v>85</v>
      </c>
    </row>
    <row r="632" spans="1:102" x14ac:dyDescent="0.25">
      <c r="A632">
        <v>631</v>
      </c>
      <c r="B632">
        <v>40</v>
      </c>
      <c r="C632" s="24" t="s">
        <v>331</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X632" s="33" t="s">
        <v>85</v>
      </c>
    </row>
    <row r="633" spans="1:102" x14ac:dyDescent="0.25">
      <c r="A633">
        <v>632</v>
      </c>
      <c r="B633">
        <v>40</v>
      </c>
      <c r="C633" s="24" t="s">
        <v>331</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X633" s="33" t="s">
        <v>85</v>
      </c>
    </row>
    <row r="634" spans="1:102" x14ac:dyDescent="0.25">
      <c r="A634">
        <v>633</v>
      </c>
      <c r="B634">
        <v>40</v>
      </c>
      <c r="C634" s="24" t="s">
        <v>331</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X634" s="33" t="s">
        <v>85</v>
      </c>
    </row>
    <row r="635" spans="1:102" x14ac:dyDescent="0.25">
      <c r="A635">
        <v>634</v>
      </c>
      <c r="B635">
        <v>40</v>
      </c>
      <c r="C635" s="24" t="s">
        <v>331</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X635" s="33" t="s">
        <v>85</v>
      </c>
    </row>
    <row r="636" spans="1:102" x14ac:dyDescent="0.25">
      <c r="A636">
        <v>635</v>
      </c>
      <c r="B636">
        <v>40</v>
      </c>
      <c r="C636" s="24" t="s">
        <v>331</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X636" s="33" t="s">
        <v>85</v>
      </c>
    </row>
    <row r="637" spans="1:102" x14ac:dyDescent="0.25">
      <c r="A637">
        <v>636</v>
      </c>
      <c r="B637">
        <v>40</v>
      </c>
      <c r="C637" s="24" t="s">
        <v>331</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X637" s="33" t="s">
        <v>85</v>
      </c>
    </row>
    <row r="638" spans="1:102" x14ac:dyDescent="0.25">
      <c r="A638">
        <v>637</v>
      </c>
      <c r="B638">
        <v>40</v>
      </c>
      <c r="C638" s="24" t="s">
        <v>331</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X638" s="33" t="s">
        <v>85</v>
      </c>
    </row>
    <row r="639" spans="1:102" x14ac:dyDescent="0.25">
      <c r="A639">
        <v>638</v>
      </c>
      <c r="B639">
        <v>40</v>
      </c>
      <c r="C639" s="24" t="s">
        <v>331</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X639" s="33" t="s">
        <v>85</v>
      </c>
    </row>
    <row r="640" spans="1:102" x14ac:dyDescent="0.25">
      <c r="A640">
        <v>639</v>
      </c>
      <c r="B640">
        <v>40</v>
      </c>
      <c r="C640" s="24" t="s">
        <v>331</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X640" s="33" t="s">
        <v>85</v>
      </c>
    </row>
    <row r="641" spans="1:102" s="141" customFormat="1" x14ac:dyDescent="0.25">
      <c r="A641" s="141">
        <v>640</v>
      </c>
      <c r="B641" s="141">
        <v>40</v>
      </c>
      <c r="C641" s="142" t="s">
        <v>331</v>
      </c>
      <c r="D641" s="143">
        <v>4.2</v>
      </c>
      <c r="E641" s="144">
        <v>0.4</v>
      </c>
      <c r="F641" s="145">
        <f t="shared" si="159"/>
        <v>10.5</v>
      </c>
      <c r="G641" s="145">
        <f t="shared" si="147"/>
        <v>3.8000000000000003</v>
      </c>
      <c r="H641" s="146">
        <f t="shared" si="148"/>
        <v>4.6000000000000005</v>
      </c>
      <c r="I641" s="147">
        <f t="shared" si="149"/>
        <v>0.11478837992273992</v>
      </c>
      <c r="J641" s="148">
        <f t="shared" si="150"/>
        <v>1.0932226659308564E-2</v>
      </c>
      <c r="K641" s="148">
        <f t="shared" si="151"/>
        <v>91.472673515099572</v>
      </c>
      <c r="L641" s="149">
        <v>1</v>
      </c>
      <c r="M641" s="150">
        <v>0</v>
      </c>
      <c r="N641" s="149">
        <v>0</v>
      </c>
      <c r="O641" s="150">
        <v>0</v>
      </c>
      <c r="P641" s="150">
        <v>1</v>
      </c>
      <c r="Q641" s="150">
        <v>0</v>
      </c>
      <c r="R641" s="150">
        <v>0</v>
      </c>
      <c r="S641" s="149">
        <v>8270</v>
      </c>
      <c r="T641" s="150">
        <v>12</v>
      </c>
      <c r="U641" s="150">
        <f t="shared" si="152"/>
        <v>8257</v>
      </c>
      <c r="V641" s="150">
        <f t="shared" si="153"/>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58"/>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v>0.29299999999999998</v>
      </c>
      <c r="BM641" s="142">
        <f t="shared" si="157"/>
        <v>37.39</v>
      </c>
      <c r="BN641" s="141">
        <v>0</v>
      </c>
      <c r="BO641" s="141">
        <v>1</v>
      </c>
      <c r="BP641" s="141">
        <v>0</v>
      </c>
      <c r="BQ641" s="141">
        <v>0</v>
      </c>
      <c r="BR641" s="141">
        <v>0</v>
      </c>
      <c r="BS641" s="141">
        <v>0</v>
      </c>
      <c r="BT641" s="155">
        <v>0</v>
      </c>
      <c r="BU641" s="141">
        <v>0</v>
      </c>
      <c r="BV641" s="141">
        <v>0</v>
      </c>
      <c r="BW641" s="141">
        <v>1</v>
      </c>
      <c r="BX641" s="155">
        <v>0</v>
      </c>
      <c r="BY641" s="141">
        <v>0</v>
      </c>
      <c r="BZ641" s="141">
        <v>0</v>
      </c>
      <c r="CA641" s="155">
        <v>0</v>
      </c>
      <c r="CB641" s="141">
        <v>0</v>
      </c>
      <c r="CC641" s="141">
        <v>0</v>
      </c>
      <c r="CD641" s="141">
        <v>1</v>
      </c>
      <c r="CE641" s="141">
        <v>1</v>
      </c>
      <c r="CF641" s="141">
        <v>0</v>
      </c>
      <c r="CG641" s="141">
        <v>0</v>
      </c>
      <c r="CH641" s="141">
        <v>0</v>
      </c>
      <c r="CI641">
        <v>0</v>
      </c>
      <c r="CJ641" s="141">
        <v>0</v>
      </c>
      <c r="CK641" s="141">
        <v>0</v>
      </c>
      <c r="CL641" s="141">
        <v>0</v>
      </c>
      <c r="CM641" s="155">
        <v>0</v>
      </c>
      <c r="CN641">
        <v>0.17100000000000001</v>
      </c>
      <c r="CO641">
        <v>66</v>
      </c>
      <c r="CP641">
        <v>1</v>
      </c>
      <c r="CQ641" s="141">
        <v>0</v>
      </c>
      <c r="CR641" s="141">
        <v>32</v>
      </c>
      <c r="CS641" s="157"/>
      <c r="CX641" s="33" t="s">
        <v>85</v>
      </c>
    </row>
    <row r="642" spans="1:102" x14ac:dyDescent="0.25">
      <c r="A642">
        <v>641</v>
      </c>
      <c r="B642">
        <v>41</v>
      </c>
      <c r="C642" s="24" t="s">
        <v>332</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X642" s="33" t="s">
        <v>85</v>
      </c>
    </row>
    <row r="643" spans="1:102" x14ac:dyDescent="0.25">
      <c r="A643">
        <v>642</v>
      </c>
      <c r="B643">
        <v>41</v>
      </c>
      <c r="C643" s="24" t="s">
        <v>332</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X643" s="33" t="s">
        <v>85</v>
      </c>
    </row>
    <row r="644" spans="1:102" x14ac:dyDescent="0.25">
      <c r="A644">
        <v>643</v>
      </c>
      <c r="B644">
        <v>41</v>
      </c>
      <c r="C644" s="24" t="s">
        <v>332</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X644" s="33" t="s">
        <v>85</v>
      </c>
    </row>
    <row r="645" spans="1:102" x14ac:dyDescent="0.25">
      <c r="A645">
        <v>644</v>
      </c>
      <c r="B645">
        <v>41</v>
      </c>
      <c r="C645" s="24" t="s">
        <v>332</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X645" s="33" t="s">
        <v>85</v>
      </c>
    </row>
    <row r="646" spans="1:102" x14ac:dyDescent="0.25">
      <c r="A646">
        <v>645</v>
      </c>
      <c r="B646">
        <v>41</v>
      </c>
      <c r="C646" s="24" t="s">
        <v>332</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X646" s="33" t="s">
        <v>85</v>
      </c>
    </row>
    <row r="647" spans="1:102" x14ac:dyDescent="0.25">
      <c r="A647">
        <v>646</v>
      </c>
      <c r="B647">
        <v>41</v>
      </c>
      <c r="C647" s="24" t="s">
        <v>332</v>
      </c>
      <c r="D647" s="12">
        <v>0.5750039497608439</v>
      </c>
      <c r="E647" s="13">
        <v>0.44357447552979379</v>
      </c>
      <c r="F647" s="7">
        <v>1.2962962962962969</v>
      </c>
      <c r="G647" s="7">
        <f t="shared" si="160"/>
        <v>0.13142947423105011</v>
      </c>
      <c r="H647" s="15">
        <f t="shared" si="161"/>
        <v>1.0185784252906376</v>
      </c>
      <c r="I647" s="11">
        <f t="shared" si="162"/>
        <v>1.4173581477609E-2</v>
      </c>
      <c r="J647" s="32">
        <f t="shared" si="163"/>
        <v>1.0933905711298366E-2</v>
      </c>
      <c r="K647" s="32">
        <f t="shared" si="164"/>
        <v>91.458626624762914</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X647" s="33" t="s">
        <v>85</v>
      </c>
    </row>
    <row r="648" spans="1:102" x14ac:dyDescent="0.25">
      <c r="A648">
        <v>647</v>
      </c>
      <c r="B648">
        <v>41</v>
      </c>
      <c r="C648" s="24" t="s">
        <v>332</v>
      </c>
      <c r="D648" s="12">
        <v>1.2184273858862</v>
      </c>
      <c r="E648" s="13">
        <v>0.50767807745258353</v>
      </c>
      <c r="F648" s="7">
        <v>2.4</v>
      </c>
      <c r="G648" s="7">
        <f t="shared" si="160"/>
        <v>0.7107493084336165</v>
      </c>
      <c r="H648" s="15">
        <f t="shared" si="161"/>
        <v>1.7261054633387836</v>
      </c>
      <c r="I648" s="11">
        <f t="shared" si="162"/>
        <v>2.6234976834956101E-2</v>
      </c>
      <c r="J648" s="32">
        <f t="shared" si="163"/>
        <v>1.0931240347898375E-2</v>
      </c>
      <c r="K648" s="32">
        <f t="shared" si="164"/>
        <v>91.480926973877999</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X648" s="33" t="s">
        <v>85</v>
      </c>
    </row>
    <row r="649" spans="1:102" x14ac:dyDescent="0.25">
      <c r="A649">
        <v>648</v>
      </c>
      <c r="B649">
        <v>41</v>
      </c>
      <c r="C649" s="24" t="s">
        <v>332</v>
      </c>
      <c r="D649" s="12">
        <v>4.6168956617874226</v>
      </c>
      <c r="E649" s="13">
        <v>0.44679635436652487</v>
      </c>
      <c r="F649" s="7">
        <v>10.33333333333333</v>
      </c>
      <c r="G649" s="7">
        <f t="shared" si="160"/>
        <v>4.1700993074208981</v>
      </c>
      <c r="H649" s="15">
        <f t="shared" si="161"/>
        <v>5.0636920161539472</v>
      </c>
      <c r="I649" s="11">
        <f t="shared" si="162"/>
        <v>0.1122805241073615</v>
      </c>
      <c r="J649" s="32">
        <f t="shared" si="163"/>
        <v>1.0865857171680147E-2</v>
      </c>
      <c r="K649" s="32">
        <f t="shared" si="164"/>
        <v>92.031395609203813</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X649" s="33" t="s">
        <v>85</v>
      </c>
    </row>
    <row r="650" spans="1:102" x14ac:dyDescent="0.25">
      <c r="A650">
        <v>649</v>
      </c>
      <c r="B650">
        <v>41</v>
      </c>
      <c r="C650" s="24" t="s">
        <v>332</v>
      </c>
      <c r="D650" s="12">
        <v>5.1923910316380004</v>
      </c>
      <c r="E650" s="13">
        <v>0.99007456111741521</v>
      </c>
      <c r="F650" s="7">
        <v>5.2444444444444436</v>
      </c>
      <c r="G650" s="7">
        <f t="shared" si="160"/>
        <v>4.2023164705205849</v>
      </c>
      <c r="H650" s="15">
        <f t="shared" si="161"/>
        <v>6.182465592755416</v>
      </c>
      <c r="I650" s="11">
        <f t="shared" si="162"/>
        <v>5.7253950698126874E-2</v>
      </c>
      <c r="J650" s="32">
        <f t="shared" si="163"/>
        <v>1.0917066870405549E-2</v>
      </c>
      <c r="K650" s="32">
        <f t="shared" si="164"/>
        <v>91.599695400862913</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X650" s="33" t="s">
        <v>85</v>
      </c>
    </row>
    <row r="651" spans="1:102" x14ac:dyDescent="0.25">
      <c r="A651">
        <v>650</v>
      </c>
      <c r="B651">
        <v>41</v>
      </c>
      <c r="C651" s="24" t="s">
        <v>332</v>
      </c>
      <c r="D651" s="12">
        <v>7.36957776560212</v>
      </c>
      <c r="E651" s="13">
        <v>0.31304401128221399</v>
      </c>
      <c r="F651" s="7">
        <v>23.541666666666661</v>
      </c>
      <c r="G651" s="7">
        <f t="shared" si="160"/>
        <v>7.056533754319906</v>
      </c>
      <c r="H651" s="15">
        <f t="shared" si="161"/>
        <v>7.6826217768843339</v>
      </c>
      <c r="I651" s="11">
        <f t="shared" si="162"/>
        <v>0.24930024610104234</v>
      </c>
      <c r="J651" s="32">
        <f t="shared" si="163"/>
        <v>1.0589744967123924E-2</v>
      </c>
      <c r="K651" s="32">
        <f t="shared" si="164"/>
        <v>94.43098045368609</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X651" s="33" t="s">
        <v>85</v>
      </c>
    </row>
    <row r="652" spans="1:102" x14ac:dyDescent="0.25">
      <c r="A652">
        <v>651</v>
      </c>
      <c r="B652">
        <v>41</v>
      </c>
      <c r="C652" s="24" t="s">
        <v>332</v>
      </c>
      <c r="D652" s="12">
        <v>0.88039370359296321</v>
      </c>
      <c r="E652" s="13">
        <v>0.92930446490368346</v>
      </c>
      <c r="F652" s="7">
        <v>0.94736842105263153</v>
      </c>
      <c r="G652" s="7">
        <f t="shared" si="160"/>
        <v>-4.8910761310720252E-2</v>
      </c>
      <c r="H652" s="15">
        <f t="shared" si="161"/>
        <v>1.8096981684966467</v>
      </c>
      <c r="I652" s="11">
        <f t="shared" si="162"/>
        <v>1.9784568514971724E-2</v>
      </c>
      <c r="J652" s="32">
        <f t="shared" si="163"/>
        <v>2.0883711210247929E-2</v>
      </c>
      <c r="K652" s="32">
        <f t="shared" si="164"/>
        <v>47.884209369323493</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X652" s="33" t="s">
        <v>85</v>
      </c>
    </row>
    <row r="653" spans="1:102" x14ac:dyDescent="0.25">
      <c r="A653">
        <v>652</v>
      </c>
      <c r="B653">
        <v>41</v>
      </c>
      <c r="C653" s="24" t="s">
        <v>332</v>
      </c>
      <c r="D653" s="12">
        <v>-0.84037586596127367</v>
      </c>
      <c r="E653" s="13">
        <v>-1.9995149914251</v>
      </c>
      <c r="F653" s="7">
        <v>0.42028985507246369</v>
      </c>
      <c r="G653" s="7">
        <f t="shared" si="160"/>
        <v>1.1591391254638264</v>
      </c>
      <c r="H653" s="15">
        <f t="shared" si="161"/>
        <v>-2.8398908573863739</v>
      </c>
      <c r="I653" s="11">
        <f t="shared" si="162"/>
        <v>8.7785920158698506E-3</v>
      </c>
      <c r="J653" s="32">
        <f t="shared" si="163"/>
        <v>2.0886994796379989E-2</v>
      </c>
      <c r="K653" s="32">
        <f t="shared" si="164"/>
        <v>47.876681626469029</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X653" s="33" t="s">
        <v>85</v>
      </c>
    </row>
    <row r="654" spans="1:102" x14ac:dyDescent="0.25">
      <c r="A654">
        <v>653</v>
      </c>
      <c r="B654">
        <v>41</v>
      </c>
      <c r="C654" s="24" t="s">
        <v>332</v>
      </c>
      <c r="D654" s="12">
        <v>2.376412617299128</v>
      </c>
      <c r="E654" s="13">
        <v>1.281398960308354</v>
      </c>
      <c r="F654" s="7">
        <v>1.8545454545454541</v>
      </c>
      <c r="G654" s="7">
        <f t="shared" si="160"/>
        <v>1.095013656990774</v>
      </c>
      <c r="H654" s="15">
        <f t="shared" si="161"/>
        <v>3.657811577607482</v>
      </c>
      <c r="I654" s="11">
        <f t="shared" si="162"/>
        <v>3.8708342234612926E-2</v>
      </c>
      <c r="J654" s="32">
        <f t="shared" si="163"/>
        <v>2.0872145322585408E-2</v>
      </c>
      <c r="K654" s="32">
        <f t="shared" si="164"/>
        <v>47.910743459509952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X654" s="33" t="s">
        <v>85</v>
      </c>
    </row>
    <row r="655" spans="1:102" x14ac:dyDescent="0.25">
      <c r="A655">
        <v>654</v>
      </c>
      <c r="B655">
        <v>41</v>
      </c>
      <c r="C655" s="24" t="s">
        <v>332</v>
      </c>
      <c r="D655" s="12">
        <v>2.312765468399514</v>
      </c>
      <c r="E655" s="13">
        <v>2.6134249792914499</v>
      </c>
      <c r="F655" s="7">
        <v>0.88495575221238942</v>
      </c>
      <c r="G655" s="7">
        <f t="shared" si="160"/>
        <v>-0.30065951089193588</v>
      </c>
      <c r="H655" s="15">
        <f t="shared" si="161"/>
        <v>4.9261904476909635</v>
      </c>
      <c r="I655" s="11">
        <f t="shared" si="162"/>
        <v>1.848162126220294E-2</v>
      </c>
      <c r="J655" s="32">
        <f t="shared" si="163"/>
        <v>2.0884232026289321E-2</v>
      </c>
      <c r="K655" s="32">
        <f t="shared" si="164"/>
        <v>47.883015221301321</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X655" s="33" t="s">
        <v>85</v>
      </c>
    </row>
    <row r="656" spans="1:102" s="141" customFormat="1" x14ac:dyDescent="0.25">
      <c r="A656" s="141">
        <v>655</v>
      </c>
      <c r="B656" s="141">
        <v>41</v>
      </c>
      <c r="C656" s="142" t="s">
        <v>332</v>
      </c>
      <c r="D656" s="143">
        <v>3.9364104664247002</v>
      </c>
      <c r="E656" s="144">
        <v>1.090990166724449</v>
      </c>
      <c r="F656" s="145">
        <v>3.6081081081081079</v>
      </c>
      <c r="G656" s="145">
        <f t="shared" si="160"/>
        <v>2.8454202997002511</v>
      </c>
      <c r="H656" s="146">
        <f t="shared" si="161"/>
        <v>5.0274006331491492</v>
      </c>
      <c r="I656" s="147">
        <f t="shared" si="162"/>
        <v>7.5152310851901452E-2</v>
      </c>
      <c r="J656" s="148">
        <f t="shared" si="163"/>
        <v>2.0828730348467071E-2</v>
      </c>
      <c r="K656" s="148">
        <f t="shared" si="164"/>
        <v>48.010607620814334</v>
      </c>
      <c r="L656" s="149">
        <v>1</v>
      </c>
      <c r="M656" s="150">
        <v>0</v>
      </c>
      <c r="N656" s="149">
        <v>0</v>
      </c>
      <c r="O656" s="150">
        <v>1</v>
      </c>
      <c r="P656" s="150">
        <v>0</v>
      </c>
      <c r="Q656" s="150">
        <v>0</v>
      </c>
      <c r="R656" s="150">
        <v>0</v>
      </c>
      <c r="S656" s="149">
        <v>2300</v>
      </c>
      <c r="T656" s="150">
        <v>7</v>
      </c>
      <c r="U656" s="150">
        <f t="shared" si="165"/>
        <v>2292</v>
      </c>
      <c r="V656" s="150">
        <f t="shared" si="166"/>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67"/>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0.26400000000000001</v>
      </c>
      <c r="BM656" s="142">
        <v>29.52</v>
      </c>
      <c r="BN656" s="141">
        <v>0</v>
      </c>
      <c r="BO656" s="141">
        <v>0</v>
      </c>
      <c r="BP656" s="141">
        <v>1</v>
      </c>
      <c r="BQ656" s="141">
        <v>0</v>
      </c>
      <c r="BR656" s="141">
        <v>0</v>
      </c>
      <c r="BS656" s="141">
        <v>0</v>
      </c>
      <c r="BT656" s="155">
        <v>0</v>
      </c>
      <c r="BU656" s="141">
        <v>0</v>
      </c>
      <c r="BV656" s="141">
        <v>0</v>
      </c>
      <c r="BW656" s="141">
        <v>1</v>
      </c>
      <c r="BX656" s="155">
        <v>0</v>
      </c>
      <c r="BY656" s="141">
        <v>0</v>
      </c>
      <c r="BZ656" s="141">
        <v>0</v>
      </c>
      <c r="CA656" s="155">
        <v>0</v>
      </c>
      <c r="CB656" s="141">
        <v>0</v>
      </c>
      <c r="CC656" s="141">
        <v>0</v>
      </c>
      <c r="CD656" s="141">
        <v>1</v>
      </c>
      <c r="CE656" s="141">
        <v>1</v>
      </c>
      <c r="CF656" s="141">
        <v>0</v>
      </c>
      <c r="CG656" s="141">
        <v>0</v>
      </c>
      <c r="CH656" s="141">
        <v>0</v>
      </c>
      <c r="CI656">
        <v>0</v>
      </c>
      <c r="CJ656" s="141">
        <v>1</v>
      </c>
      <c r="CK656" s="141">
        <v>0</v>
      </c>
      <c r="CL656" s="141">
        <v>0</v>
      </c>
      <c r="CM656" s="155">
        <v>0</v>
      </c>
      <c r="CN656">
        <v>0.13900000000000001</v>
      </c>
      <c r="CO656">
        <v>42</v>
      </c>
      <c r="CP656">
        <v>1</v>
      </c>
      <c r="CQ656">
        <v>0</v>
      </c>
      <c r="CR656">
        <v>39</v>
      </c>
      <c r="CS656" s="157"/>
      <c r="CX656" s="33" t="s">
        <v>85</v>
      </c>
    </row>
    <row r="657" spans="1:102" x14ac:dyDescent="0.25">
      <c r="A657">
        <v>656</v>
      </c>
      <c r="B657">
        <v>42</v>
      </c>
      <c r="C657" s="24" t="s">
        <v>370</v>
      </c>
      <c r="D657" s="12">
        <v>6.56022367666107</v>
      </c>
      <c r="E657" s="13">
        <v>0.6247832073010543</v>
      </c>
      <c r="F657" s="7">
        <v>10.5</v>
      </c>
      <c r="G657" s="7">
        <f t="shared" si="160"/>
        <v>5.9354404693600156</v>
      </c>
      <c r="H657" s="15">
        <f t="shared" si="161"/>
        <v>7.1850068839621244</v>
      </c>
      <c r="I657" s="11">
        <f t="shared" si="162"/>
        <v>0.18043874177926347</v>
      </c>
      <c r="J657" s="32">
        <f t="shared" si="163"/>
        <v>1.7184642074215568E-2</v>
      </c>
      <c r="K657" s="32">
        <f t="shared" si="164"/>
        <v>58.191494223812469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327</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X657" s="33" t="s">
        <v>85</v>
      </c>
    </row>
    <row r="658" spans="1:102" x14ac:dyDescent="0.25">
      <c r="A658">
        <v>657</v>
      </c>
      <c r="B658">
        <v>42</v>
      </c>
      <c r="C658" s="24" t="s">
        <v>370</v>
      </c>
      <c r="D658" s="12">
        <v>10.79316513508928</v>
      </c>
      <c r="E658" s="13">
        <v>0.5996202852827377</v>
      </c>
      <c r="F658" s="7">
        <v>18</v>
      </c>
      <c r="G658" s="7">
        <f t="shared" si="160"/>
        <v>10.193544849806543</v>
      </c>
      <c r="H658" s="15">
        <f t="shared" si="161"/>
        <v>11.392785420372018</v>
      </c>
      <c r="I658" s="11">
        <f t="shared" si="162"/>
        <v>0.37598039382992116</v>
      </c>
      <c r="J658" s="32">
        <f t="shared" si="163"/>
        <v>2.0887799657217841E-2</v>
      </c>
      <c r="K658" s="32">
        <f t="shared" si="164"/>
        <v>47.874836814343297</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327</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X658" s="33" t="s">
        <v>85</v>
      </c>
    </row>
    <row r="659" spans="1:102" x14ac:dyDescent="0.25">
      <c r="A659">
        <v>658</v>
      </c>
      <c r="B659">
        <v>42</v>
      </c>
      <c r="C659" s="24" t="s">
        <v>370</v>
      </c>
      <c r="D659" s="12">
        <v>8.2932132831999397</v>
      </c>
      <c r="E659" s="13">
        <v>0.61431209505184736</v>
      </c>
      <c r="F659" s="7">
        <v>13.5</v>
      </c>
      <c r="G659" s="7">
        <f t="shared" si="160"/>
        <v>7.6789011881480924</v>
      </c>
      <c r="H659" s="15">
        <f t="shared" si="161"/>
        <v>8.9075253782517869</v>
      </c>
      <c r="I659" s="11">
        <f t="shared" si="162"/>
        <v>0.22979763706829784</v>
      </c>
      <c r="J659" s="32">
        <f t="shared" si="163"/>
        <v>1.7022047190244284E-2</v>
      </c>
      <c r="K659" s="32">
        <f t="shared" si="164"/>
        <v>58.747340365330579</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327</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X659" s="33" t="s">
        <v>85</v>
      </c>
    </row>
    <row r="660" spans="1:102" x14ac:dyDescent="0.25">
      <c r="A660">
        <v>659</v>
      </c>
      <c r="B660">
        <v>42</v>
      </c>
      <c r="C660" s="24" t="s">
        <v>370</v>
      </c>
      <c r="D660" s="12">
        <v>10.79316513508928</v>
      </c>
      <c r="E660" s="13">
        <v>0.89943042792410655</v>
      </c>
      <c r="F660" s="7">
        <v>12</v>
      </c>
      <c r="G660" s="7">
        <f t="shared" si="160"/>
        <v>9.8937347071651729</v>
      </c>
      <c r="H660" s="15">
        <f t="shared" si="161"/>
        <v>11.692595563013388</v>
      </c>
      <c r="I660" s="11">
        <f t="shared" si="162"/>
        <v>0.24150198296582928</v>
      </c>
      <c r="J660" s="32">
        <f t="shared" si="163"/>
        <v>2.0125165247152441E-2</v>
      </c>
      <c r="K660" s="32">
        <f t="shared" si="164"/>
        <v>49.689032995219378</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327</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X660" s="33" t="s">
        <v>85</v>
      </c>
    </row>
    <row r="661" spans="1:102" x14ac:dyDescent="0.25">
      <c r="A661">
        <v>660</v>
      </c>
      <c r="B661">
        <v>42</v>
      </c>
      <c r="C661" s="24" t="s">
        <v>370</v>
      </c>
      <c r="D661" s="12">
        <v>8.576704663796253</v>
      </c>
      <c r="E661" s="13">
        <v>1.225243523399465</v>
      </c>
      <c r="F661" s="7">
        <v>7.0000000000000009</v>
      </c>
      <c r="G661" s="7">
        <f t="shared" si="160"/>
        <v>7.351461140396788</v>
      </c>
      <c r="H661" s="15">
        <f t="shared" si="161"/>
        <v>9.8019481871957179</v>
      </c>
      <c r="I661" s="11">
        <f t="shared" si="162"/>
        <v>0.20198844988866643</v>
      </c>
      <c r="J661" s="32">
        <f t="shared" si="163"/>
        <v>2.8855492841238062E-2</v>
      </c>
      <c r="K661" s="32">
        <f t="shared" si="164"/>
        <v>34.655446902326915</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327</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X661" s="33" t="s">
        <v>85</v>
      </c>
    </row>
    <row r="662" spans="1:102" x14ac:dyDescent="0.25">
      <c r="A662">
        <v>661</v>
      </c>
      <c r="B662">
        <v>42</v>
      </c>
      <c r="C662" s="24" t="s">
        <v>370</v>
      </c>
      <c r="D662" s="12">
        <v>10.79316513508928</v>
      </c>
      <c r="E662" s="13">
        <v>0.89943042792410655</v>
      </c>
      <c r="F662" s="7">
        <v>12</v>
      </c>
      <c r="G662" s="7">
        <f t="shared" si="160"/>
        <v>9.8937347071651729</v>
      </c>
      <c r="H662" s="15">
        <f t="shared" si="161"/>
        <v>11.692595563013388</v>
      </c>
      <c r="I662" s="11">
        <f t="shared" si="162"/>
        <v>0.38293538776356167</v>
      </c>
      <c r="J662" s="32">
        <f t="shared" si="163"/>
        <v>3.1911282313630135E-2</v>
      </c>
      <c r="K662" s="32">
        <f t="shared" si="164"/>
        <v>31.336879231984799</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327</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X662" s="33" t="s">
        <v>85</v>
      </c>
    </row>
    <row r="663" spans="1:102" x14ac:dyDescent="0.25">
      <c r="A663">
        <v>662</v>
      </c>
      <c r="B663">
        <v>42</v>
      </c>
      <c r="C663" s="24" t="s">
        <v>370</v>
      </c>
      <c r="D663" s="12">
        <v>8.2932132831999397</v>
      </c>
      <c r="E663" s="13">
        <v>1.2286241901036949</v>
      </c>
      <c r="F663" s="7">
        <v>6.75</v>
      </c>
      <c r="G663" s="7">
        <f t="shared" si="160"/>
        <v>7.0645890930962452</v>
      </c>
      <c r="H663" s="15">
        <f t="shared" si="161"/>
        <v>9.5218374733036342</v>
      </c>
      <c r="I663" s="11">
        <f t="shared" si="162"/>
        <v>0.20021984068192275</v>
      </c>
      <c r="J663" s="32">
        <f t="shared" si="163"/>
        <v>2.9662198619544111E-2</v>
      </c>
      <c r="K663" s="32">
        <f t="shared" si="164"/>
        <v>33.712942618525602</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327</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X663" s="33" t="s">
        <v>85</v>
      </c>
    </row>
    <row r="664" spans="1:102" x14ac:dyDescent="0.25">
      <c r="A664">
        <v>663</v>
      </c>
      <c r="B664">
        <v>42</v>
      </c>
      <c r="C664" s="24" t="s">
        <v>370</v>
      </c>
      <c r="D664" s="12">
        <v>10.247377144973321</v>
      </c>
      <c r="E664" s="13">
        <v>0.90418033632117567</v>
      </c>
      <c r="F664" s="7">
        <v>11.33333333333333</v>
      </c>
      <c r="G664" s="7">
        <f t="shared" si="160"/>
        <v>9.3431968086521451</v>
      </c>
      <c r="H664" s="15">
        <f t="shared" si="161"/>
        <v>11.151557481294496</v>
      </c>
      <c r="I664" s="11">
        <f t="shared" si="162"/>
        <v>0.3619479884295474</v>
      </c>
      <c r="J664" s="32">
        <f t="shared" si="163"/>
        <v>3.1936587214371835E-2</v>
      </c>
      <c r="K664" s="32">
        <f t="shared" si="164"/>
        <v>31.312049508846343</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327</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X664" s="33" t="s">
        <v>85</v>
      </c>
    </row>
    <row r="665" spans="1:102" x14ac:dyDescent="0.25">
      <c r="A665">
        <v>664</v>
      </c>
      <c r="B665">
        <v>42</v>
      </c>
      <c r="C665" s="24" t="s">
        <v>370</v>
      </c>
      <c r="D665" s="12">
        <v>7.4337070988966358</v>
      </c>
      <c r="E665" s="13">
        <v>0.92921338736207948</v>
      </c>
      <c r="F665" s="7">
        <v>8</v>
      </c>
      <c r="G665" s="7">
        <f t="shared" si="160"/>
        <v>6.5044937115345567</v>
      </c>
      <c r="H665" s="15">
        <f t="shared" si="161"/>
        <v>8.3629204862587159</v>
      </c>
      <c r="I665" s="11">
        <f t="shared" si="162"/>
        <v>0.2290393337255473</v>
      </c>
      <c r="J665" s="32">
        <f t="shared" si="163"/>
        <v>2.8629916715693413E-2</v>
      </c>
      <c r="K665" s="32">
        <f t="shared" si="164"/>
        <v>34.928498393145958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327</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X665" s="33" t="s">
        <v>85</v>
      </c>
    </row>
    <row r="666" spans="1:102" x14ac:dyDescent="0.25">
      <c r="A666">
        <v>665</v>
      </c>
      <c r="B666">
        <v>42</v>
      </c>
      <c r="C666" s="24" t="s">
        <v>370</v>
      </c>
      <c r="D666" s="12">
        <v>10.79316513508928</v>
      </c>
      <c r="E666" s="13">
        <v>0.89943042792410655</v>
      </c>
      <c r="F666" s="7">
        <v>12</v>
      </c>
      <c r="G666" s="7">
        <f t="shared" si="160"/>
        <v>9.8937347071651729</v>
      </c>
      <c r="H666" s="15">
        <f t="shared" si="161"/>
        <v>11.692595563013388</v>
      </c>
      <c r="I666" s="11">
        <f t="shared" si="162"/>
        <v>0.37121293493384755</v>
      </c>
      <c r="J666" s="32">
        <f t="shared" si="163"/>
        <v>3.09344112444873E-2</v>
      </c>
      <c r="K666" s="32">
        <f t="shared" si="164"/>
        <v>32.326459750489228</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327</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X666" s="33" t="s">
        <v>85</v>
      </c>
    </row>
    <row r="667" spans="1:102" x14ac:dyDescent="0.25">
      <c r="A667">
        <v>666</v>
      </c>
      <c r="B667">
        <v>42</v>
      </c>
      <c r="C667" s="24" t="s">
        <v>370</v>
      </c>
      <c r="D667" s="12">
        <v>7.7217345015941907</v>
      </c>
      <c r="E667" s="13">
        <v>0.92660814019130278</v>
      </c>
      <c r="F667" s="7">
        <v>8.3333333333333339</v>
      </c>
      <c r="G667" s="7">
        <f t="shared" si="160"/>
        <v>6.7951263614028878</v>
      </c>
      <c r="H667" s="15">
        <f t="shared" si="161"/>
        <v>8.6483426417854936</v>
      </c>
      <c r="I667" s="11">
        <f t="shared" si="162"/>
        <v>0.24316581196735815</v>
      </c>
      <c r="J667" s="32">
        <f t="shared" si="163"/>
        <v>2.9179897436082972E-2</v>
      </c>
      <c r="K667" s="32">
        <f t="shared" si="164"/>
        <v>34.270168433266335</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327</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X667" s="33" t="s">
        <v>85</v>
      </c>
    </row>
    <row r="668" spans="1:102" x14ac:dyDescent="0.25">
      <c r="A668">
        <v>667</v>
      </c>
      <c r="B668">
        <v>42</v>
      </c>
      <c r="C668" s="24" t="s">
        <v>370</v>
      </c>
      <c r="D668" s="12">
        <v>12.399086461422669</v>
      </c>
      <c r="E668" s="13">
        <v>0.88564903295876207</v>
      </c>
      <c r="F668" s="7">
        <v>14</v>
      </c>
      <c r="G668" s="7">
        <f t="shared" si="160"/>
        <v>11.513437428463908</v>
      </c>
      <c r="H668" s="15">
        <f t="shared" si="161"/>
        <v>13.284735494381431</v>
      </c>
      <c r="I668" s="11">
        <f t="shared" si="162"/>
        <v>0.40016336533252062</v>
      </c>
      <c r="J668" s="32">
        <f t="shared" si="163"/>
        <v>2.8583097523751475E-2</v>
      </c>
      <c r="K668" s="32">
        <f t="shared" si="164"/>
        <v>34.985711369071801</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327</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X668" s="33" t="s">
        <v>85</v>
      </c>
    </row>
    <row r="669" spans="1:102" x14ac:dyDescent="0.25">
      <c r="A669">
        <v>668</v>
      </c>
      <c r="B669">
        <v>42</v>
      </c>
      <c r="C669" s="24" t="s">
        <v>370</v>
      </c>
      <c r="D669" s="12">
        <v>7.1441269690773126</v>
      </c>
      <c r="E669" s="13">
        <v>0.93184264814051909</v>
      </c>
      <c r="F669" s="7">
        <v>7.666666666666667</v>
      </c>
      <c r="G669" s="7">
        <f t="shared" si="160"/>
        <v>6.2122843209367939</v>
      </c>
      <c r="H669" s="15">
        <f t="shared" si="161"/>
        <v>8.0759696172178312</v>
      </c>
      <c r="I669" s="11">
        <f t="shared" si="162"/>
        <v>0.21273510241648885</v>
      </c>
      <c r="J669" s="32">
        <f t="shared" si="163"/>
        <v>2.7748056836933325E-2</v>
      </c>
      <c r="K669" s="32">
        <f t="shared" si="164"/>
        <v>36.038559596323736</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327</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X669" s="33" t="s">
        <v>85</v>
      </c>
    </row>
    <row r="670" spans="1:102" x14ac:dyDescent="0.25">
      <c r="A670">
        <v>669</v>
      </c>
      <c r="B670">
        <v>42</v>
      </c>
      <c r="C670" s="24" t="s">
        <v>370</v>
      </c>
      <c r="D670" s="12">
        <v>12.13461704540997</v>
      </c>
      <c r="E670" s="13">
        <v>0.88789880820072942</v>
      </c>
      <c r="F670" s="7">
        <v>13.66666666666667</v>
      </c>
      <c r="G670" s="7">
        <f t="shared" si="160"/>
        <v>11.24671823720924</v>
      </c>
      <c r="H670" s="15">
        <f t="shared" si="161"/>
        <v>13.022515853610699</v>
      </c>
      <c r="I670" s="11">
        <f t="shared" si="162"/>
        <v>0.39035228877848893</v>
      </c>
      <c r="J670" s="32">
        <f t="shared" si="163"/>
        <v>2.8562362593547969E-2</v>
      </c>
      <c r="K670" s="32">
        <f t="shared" si="164"/>
        <v>35.01110934800235</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327</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X670" s="33" t="s">
        <v>85</v>
      </c>
    </row>
    <row r="671" spans="1:102" x14ac:dyDescent="0.25">
      <c r="A671">
        <v>670</v>
      </c>
      <c r="B671">
        <v>42</v>
      </c>
      <c r="C671" s="24" t="s">
        <v>370</v>
      </c>
      <c r="D671" s="12">
        <v>6.56022367666107</v>
      </c>
      <c r="E671" s="13">
        <v>0.93717481095158139</v>
      </c>
      <c r="F671" s="7">
        <v>7</v>
      </c>
      <c r="G671" s="7">
        <f t="shared" si="160"/>
        <v>5.6230488657094888</v>
      </c>
      <c r="H671" s="15">
        <f t="shared" si="161"/>
        <v>7.4973984876126512</v>
      </c>
      <c r="I671" s="11">
        <f t="shared" si="162"/>
        <v>0.2069593385961789</v>
      </c>
      <c r="J671" s="32">
        <f t="shared" si="163"/>
        <v>2.9565619799454129E-2</v>
      </c>
      <c r="K671" s="32">
        <f t="shared" si="164"/>
        <v>33.823069050575526</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327</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X671" s="33" t="s">
        <v>85</v>
      </c>
    </row>
    <row r="672" spans="1:102" x14ac:dyDescent="0.25">
      <c r="A672">
        <v>671</v>
      </c>
      <c r="B672">
        <v>42</v>
      </c>
      <c r="C672" s="24" t="s">
        <v>370</v>
      </c>
      <c r="D672" s="12">
        <v>11.064054147667219</v>
      </c>
      <c r="E672" s="13">
        <v>0.89708547143247763</v>
      </c>
      <c r="F672" s="7">
        <v>12.33333333333333</v>
      </c>
      <c r="G672" s="7">
        <f t="shared" si="160"/>
        <v>10.166968676234742</v>
      </c>
      <c r="H672" s="15">
        <f t="shared" si="161"/>
        <v>11.961139619099697</v>
      </c>
      <c r="I672" s="11">
        <f t="shared" si="162"/>
        <v>0.36383079663301104</v>
      </c>
      <c r="J672" s="32">
        <f t="shared" si="163"/>
        <v>2.9499794321595496E-2</v>
      </c>
      <c r="K672" s="32">
        <f t="shared" si="164"/>
        <v>33.898541430437845</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327</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X672" s="33" t="s">
        <v>85</v>
      </c>
    </row>
    <row r="673" spans="1:102" x14ac:dyDescent="0.25">
      <c r="A673">
        <v>672</v>
      </c>
      <c r="B673">
        <v>42</v>
      </c>
      <c r="C673" s="24" t="s">
        <v>370</v>
      </c>
      <c r="D673" s="12">
        <v>7.7217345015941907</v>
      </c>
      <c r="E673" s="13">
        <v>0.92660814019130278</v>
      </c>
      <c r="F673" s="7">
        <v>8.3333333333333339</v>
      </c>
      <c r="G673" s="7">
        <f t="shared" si="160"/>
        <v>6.7951263614028878</v>
      </c>
      <c r="H673" s="15">
        <f t="shared" si="161"/>
        <v>8.6483426417854936</v>
      </c>
      <c r="I673" s="11">
        <f t="shared" si="162"/>
        <v>0.23379806622491348</v>
      </c>
      <c r="J673" s="32">
        <f t="shared" si="163"/>
        <v>2.8055767946989611E-2</v>
      </c>
      <c r="K673" s="32">
        <f t="shared" si="164"/>
        <v>35.643294522875472</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327</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X673" s="33" t="s">
        <v>85</v>
      </c>
    </row>
    <row r="674" spans="1:102" x14ac:dyDescent="0.25">
      <c r="A674">
        <v>673</v>
      </c>
      <c r="B674">
        <v>42</v>
      </c>
      <c r="C674" s="24" t="s">
        <v>370</v>
      </c>
      <c r="D674" s="12">
        <v>9.6961310486523686</v>
      </c>
      <c r="E674" s="13">
        <v>0.90901228581115945</v>
      </c>
      <c r="F674" s="7">
        <v>10.66666666666667</v>
      </c>
      <c r="G674" s="7">
        <f t="shared" si="160"/>
        <v>8.7871187628412084</v>
      </c>
      <c r="H674" s="15">
        <f t="shared" si="161"/>
        <v>10.605143334463529</v>
      </c>
      <c r="I674" s="11">
        <f t="shared" si="162"/>
        <v>0.31002279841319574</v>
      </c>
      <c r="J674" s="32">
        <f t="shared" si="163"/>
        <v>2.9064637351237089E-2</v>
      </c>
      <c r="K674" s="32">
        <f t="shared" si="164"/>
        <v>34.406071815564445</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327</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X674" s="33" t="s">
        <v>85</v>
      </c>
    </row>
    <row r="675" spans="1:102" x14ac:dyDescent="0.25">
      <c r="A675">
        <v>674</v>
      </c>
      <c r="B675">
        <v>42</v>
      </c>
      <c r="C675" s="24" t="s">
        <v>370</v>
      </c>
      <c r="D675" s="12">
        <v>6.56022367666107</v>
      </c>
      <c r="E675" s="13">
        <v>0.93717481095158139</v>
      </c>
      <c r="F675" s="7">
        <v>7</v>
      </c>
      <c r="G675" s="7">
        <f t="shared" si="160"/>
        <v>5.6230488657094888</v>
      </c>
      <c r="H675" s="15">
        <f t="shared" si="161"/>
        <v>7.4973984876126512</v>
      </c>
      <c r="I675" s="11">
        <f t="shared" si="162"/>
        <v>0.2001634654952085</v>
      </c>
      <c r="J675" s="32">
        <f t="shared" si="163"/>
        <v>2.8594780785029781E-2</v>
      </c>
      <c r="K675" s="32">
        <f t="shared" si="164"/>
        <v>34.971416900091427</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327</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X675" s="33" t="s">
        <v>85</v>
      </c>
    </row>
    <row r="676" spans="1:102" x14ac:dyDescent="0.25">
      <c r="A676">
        <v>675</v>
      </c>
      <c r="B676">
        <v>42</v>
      </c>
      <c r="C676" s="24" t="s">
        <v>370</v>
      </c>
      <c r="D676" s="12">
        <v>9.9724448886266757</v>
      </c>
      <c r="E676" s="13">
        <v>0.90658589896606123</v>
      </c>
      <c r="F676" s="7">
        <v>11</v>
      </c>
      <c r="G676" s="7">
        <f t="shared" si="160"/>
        <v>9.0658589896606152</v>
      </c>
      <c r="H676" s="15">
        <f t="shared" si="161"/>
        <v>10.879030787592736</v>
      </c>
      <c r="I676" s="11">
        <f t="shared" si="162"/>
        <v>0.30117212300636642</v>
      </c>
      <c r="J676" s="32">
        <f t="shared" si="163"/>
        <v>2.7379283909669677E-2</v>
      </c>
      <c r="K676" s="32">
        <f t="shared" si="164"/>
        <v>36.523964735499348</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327</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X676" s="33" t="s">
        <v>85</v>
      </c>
    </row>
    <row r="677" spans="1:102" x14ac:dyDescent="0.25">
      <c r="A677">
        <v>676</v>
      </c>
      <c r="B677">
        <v>42</v>
      </c>
      <c r="C677" s="24" t="s">
        <v>370</v>
      </c>
      <c r="D677" s="12">
        <v>6.56022367666107</v>
      </c>
      <c r="E677" s="13">
        <v>1.249566414602109</v>
      </c>
      <c r="F677" s="7">
        <v>5.25</v>
      </c>
      <c r="G677" s="7">
        <f t="shared" si="160"/>
        <v>5.3106572620589612</v>
      </c>
      <c r="H677" s="15">
        <f t="shared" si="161"/>
        <v>7.8097900912631788</v>
      </c>
      <c r="I677" s="11">
        <f t="shared" si="162"/>
        <v>0.19175883294520565</v>
      </c>
      <c r="J677" s="32">
        <f t="shared" si="163"/>
        <v>3.6525491989562987E-2</v>
      </c>
      <c r="K677" s="32">
        <f t="shared" si="164"/>
        <v>27.378139089426803</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327</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X677" s="33" t="s">
        <v>85</v>
      </c>
    </row>
    <row r="678" spans="1:102" x14ac:dyDescent="0.25">
      <c r="A678">
        <v>677</v>
      </c>
      <c r="B678">
        <v>42</v>
      </c>
      <c r="C678" s="24" t="s">
        <v>370</v>
      </c>
      <c r="D678" s="12">
        <v>7.7217345015941907</v>
      </c>
      <c r="E678" s="13">
        <v>0.92660814019130278</v>
      </c>
      <c r="F678" s="7">
        <v>8.3333333333333339</v>
      </c>
      <c r="G678" s="7">
        <f t="shared" si="160"/>
        <v>6.7951263614028878</v>
      </c>
      <c r="H678" s="15">
        <f t="shared" si="161"/>
        <v>8.6483426417854936</v>
      </c>
      <c r="I678" s="11">
        <f t="shared" si="162"/>
        <v>0.2883101727057103</v>
      </c>
      <c r="J678" s="32">
        <f t="shared" si="163"/>
        <v>3.4597220724685233E-2</v>
      </c>
      <c r="K678" s="32">
        <f t="shared" si="164"/>
        <v>28.904055847656476</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327</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X678" s="33" t="s">
        <v>85</v>
      </c>
    </row>
    <row r="679" spans="1:102" x14ac:dyDescent="0.25">
      <c r="A679">
        <v>678</v>
      </c>
      <c r="B679">
        <v>42</v>
      </c>
      <c r="C679" s="24" t="s">
        <v>370</v>
      </c>
      <c r="D679" s="12">
        <v>4.7689553171647248</v>
      </c>
      <c r="E679" s="13">
        <v>1.2717214179105929</v>
      </c>
      <c r="F679" s="7">
        <v>3.75</v>
      </c>
      <c r="G679" s="7">
        <f t="shared" si="160"/>
        <v>3.4972338992541321</v>
      </c>
      <c r="H679" s="15">
        <f t="shared" si="161"/>
        <v>6.0406767350753174</v>
      </c>
      <c r="I679" s="11">
        <f t="shared" si="162"/>
        <v>0.15321285325897388</v>
      </c>
      <c r="J679" s="32">
        <f t="shared" si="163"/>
        <v>4.0856760869059705E-2</v>
      </c>
      <c r="K679" s="32">
        <f t="shared" si="164"/>
        <v>24.475753308121082</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327</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X679" s="33" t="s">
        <v>85</v>
      </c>
    </row>
    <row r="680" spans="1:102" s="141" customFormat="1" x14ac:dyDescent="0.25">
      <c r="A680" s="141">
        <v>679</v>
      </c>
      <c r="B680" s="141">
        <v>42</v>
      </c>
      <c r="C680" s="142" t="s">
        <v>370</v>
      </c>
      <c r="D680" s="143">
        <v>6.56022367666107</v>
      </c>
      <c r="E680" s="144">
        <v>0.93717481095158139</v>
      </c>
      <c r="F680" s="145">
        <v>7</v>
      </c>
      <c r="G680" s="145">
        <f t="shared" si="160"/>
        <v>5.6230488657094888</v>
      </c>
      <c r="H680" s="146">
        <f t="shared" si="161"/>
        <v>7.4973984876126512</v>
      </c>
      <c r="I680" s="147">
        <f t="shared" si="162"/>
        <v>0.25611660664261082</v>
      </c>
      <c r="J680" s="148">
        <f t="shared" si="163"/>
        <v>3.6588086663230115E-2</v>
      </c>
      <c r="K680" s="148">
        <f t="shared" si="164"/>
        <v>27.331300737432898</v>
      </c>
      <c r="L680" s="149">
        <v>1</v>
      </c>
      <c r="M680" s="150">
        <v>0</v>
      </c>
      <c r="N680" s="149">
        <v>0</v>
      </c>
      <c r="O680" s="150">
        <v>0</v>
      </c>
      <c r="P680" s="150">
        <v>1</v>
      </c>
      <c r="Q680" s="150">
        <v>0</v>
      </c>
      <c r="R680" s="150">
        <v>0</v>
      </c>
      <c r="S680" s="149">
        <v>724</v>
      </c>
      <c r="T680" s="150">
        <v>25</v>
      </c>
      <c r="U680" s="150">
        <f t="shared" si="165"/>
        <v>698</v>
      </c>
      <c r="V680" s="150">
        <f t="shared" si="166"/>
        <v>24</v>
      </c>
      <c r="W680" s="145">
        <v>15</v>
      </c>
      <c r="X680" s="145">
        <f t="shared" si="168"/>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327</v>
      </c>
      <c r="AZ680">
        <v>1</v>
      </c>
      <c r="BA680">
        <v>0</v>
      </c>
      <c r="BB680">
        <v>1</v>
      </c>
      <c r="BC680">
        <v>0</v>
      </c>
      <c r="BD680">
        <v>0</v>
      </c>
      <c r="BE680">
        <v>0</v>
      </c>
      <c r="BF680" s="155">
        <v>0</v>
      </c>
      <c r="BG680">
        <v>1</v>
      </c>
      <c r="BH680">
        <v>0</v>
      </c>
      <c r="BI680" s="155">
        <v>0</v>
      </c>
      <c r="BJ680">
        <v>23477</v>
      </c>
      <c r="BK680">
        <v>1423</v>
      </c>
      <c r="BL680" s="142">
        <v>0.92400000000000004</v>
      </c>
      <c r="BM680" s="142">
        <v>27</v>
      </c>
      <c r="BN680" s="141">
        <v>0</v>
      </c>
      <c r="BO680" s="141">
        <v>1</v>
      </c>
      <c r="BP680" s="141">
        <v>0</v>
      </c>
      <c r="BQ680" s="141">
        <v>0</v>
      </c>
      <c r="BR680" s="141">
        <v>0</v>
      </c>
      <c r="BS680" s="141">
        <v>0</v>
      </c>
      <c r="BT680" s="155">
        <v>0</v>
      </c>
      <c r="BU680" s="141">
        <v>0</v>
      </c>
      <c r="BV680" s="141">
        <v>0</v>
      </c>
      <c r="BW680" s="141">
        <v>0</v>
      </c>
      <c r="BX680" s="155">
        <v>1</v>
      </c>
      <c r="BY680" s="141">
        <v>0</v>
      </c>
      <c r="BZ680" s="141">
        <v>0</v>
      </c>
      <c r="CA680" s="155">
        <v>0</v>
      </c>
      <c r="CB680" s="141">
        <v>1</v>
      </c>
      <c r="CC680" s="141">
        <v>1</v>
      </c>
      <c r="CD680" s="141">
        <v>0</v>
      </c>
      <c r="CE680" s="141">
        <v>0</v>
      </c>
      <c r="CF680" s="141">
        <v>1</v>
      </c>
      <c r="CG680" s="141">
        <v>1</v>
      </c>
      <c r="CH680" s="141">
        <v>0</v>
      </c>
      <c r="CI680">
        <v>1</v>
      </c>
      <c r="CJ680" s="141">
        <v>1</v>
      </c>
      <c r="CK680" s="141">
        <v>1</v>
      </c>
      <c r="CL680" s="141">
        <v>1</v>
      </c>
      <c r="CM680" s="155">
        <v>1</v>
      </c>
      <c r="CN680">
        <v>0.63</v>
      </c>
      <c r="CO680">
        <v>335</v>
      </c>
      <c r="CP680">
        <v>1</v>
      </c>
      <c r="CQ680">
        <v>0</v>
      </c>
      <c r="CR680">
        <v>29</v>
      </c>
      <c r="CS680" s="157"/>
      <c r="CX680" s="33" t="s">
        <v>85</v>
      </c>
    </row>
    <row r="681" spans="1:102" x14ac:dyDescent="0.25">
      <c r="A681">
        <v>680</v>
      </c>
      <c r="B681">
        <v>43</v>
      </c>
      <c r="C681" s="24" t="s">
        <v>375</v>
      </c>
      <c r="D681" s="12">
        <v>4.3804367694820989</v>
      </c>
      <c r="E681" s="13">
        <v>1.64061302227794</v>
      </c>
      <c r="F681" s="7">
        <v>2.67</v>
      </c>
      <c r="G681" s="7">
        <f t="shared" si="160"/>
        <v>2.7398237472041589</v>
      </c>
      <c r="H681" s="15">
        <f t="shared" si="161"/>
        <v>6.0210497917600385</v>
      </c>
      <c r="I681" s="11">
        <f t="shared" si="162"/>
        <v>7.5006838968708398E-2</v>
      </c>
      <c r="J681" s="32">
        <f t="shared" si="163"/>
        <v>2.809244905195071E-2</v>
      </c>
      <c r="K681" s="32">
        <f t="shared" si="164"/>
        <v>35.596754065504342</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376</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X681" s="33" t="s">
        <v>85</v>
      </c>
    </row>
    <row r="682" spans="1:102" x14ac:dyDescent="0.25">
      <c r="A682">
        <v>681</v>
      </c>
      <c r="B682">
        <v>43</v>
      </c>
      <c r="C682" s="24" t="s">
        <v>375</v>
      </c>
      <c r="D682" s="12">
        <v>7.59106330355801</v>
      </c>
      <c r="E682" s="13">
        <v>1.308804017854829</v>
      </c>
      <c r="F682" s="7">
        <v>5.8</v>
      </c>
      <c r="G682" s="7">
        <f t="shared" si="160"/>
        <v>6.2822592857031809</v>
      </c>
      <c r="H682" s="15">
        <f t="shared" si="161"/>
        <v>8.8998673214128381</v>
      </c>
      <c r="I682" s="11">
        <f t="shared" si="162"/>
        <v>0.16125800242919325</v>
      </c>
      <c r="J682" s="32">
        <f t="shared" si="163"/>
        <v>2.7803103867102285E-2</v>
      </c>
      <c r="K682" s="32">
        <f t="shared" si="164"/>
        <v>35.9672072866382</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376</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X682" s="33" t="s">
        <v>85</v>
      </c>
    </row>
    <row r="683" spans="1:102" x14ac:dyDescent="0.25">
      <c r="A683">
        <v>682</v>
      </c>
      <c r="B683">
        <v>43</v>
      </c>
      <c r="C683" s="24" t="s">
        <v>375</v>
      </c>
      <c r="D683" s="12">
        <v>19.348319192733701</v>
      </c>
      <c r="E683" s="13">
        <v>1.8784775915275429</v>
      </c>
      <c r="F683" s="7">
        <v>10.3</v>
      </c>
      <c r="G683" s="7">
        <f t="shared" si="160"/>
        <v>17.469841601206159</v>
      </c>
      <c r="H683" s="15">
        <f t="shared" si="161"/>
        <v>21.226796784261243</v>
      </c>
      <c r="I683" s="11">
        <f t="shared" si="162"/>
        <v>0.27867471688386808</v>
      </c>
      <c r="J683" s="32">
        <f t="shared" si="163"/>
        <v>2.7055797755715344E-2</v>
      </c>
      <c r="K683" s="32">
        <f t="shared" si="164"/>
        <v>36.960654756105171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376</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X683" s="33" t="s">
        <v>85</v>
      </c>
    </row>
    <row r="684" spans="1:102" x14ac:dyDescent="0.25">
      <c r="A684">
        <v>683</v>
      </c>
      <c r="B684">
        <v>43</v>
      </c>
      <c r="C684" s="24" t="s">
        <v>375</v>
      </c>
      <c r="D684" s="12">
        <v>4.5999578662455853</v>
      </c>
      <c r="E684" s="13">
        <v>1.074756510805043</v>
      </c>
      <c r="F684" s="7">
        <v>4.28</v>
      </c>
      <c r="G684" s="7">
        <f t="shared" si="160"/>
        <v>3.5252013554405424</v>
      </c>
      <c r="H684" s="15">
        <f t="shared" si="161"/>
        <v>5.6747143770506288</v>
      </c>
      <c r="I684" s="11">
        <f t="shared" si="162"/>
        <v>9.4986458094127105E-2</v>
      </c>
      <c r="J684" s="32">
        <f t="shared" si="163"/>
        <v>2.2193097685543717E-2</v>
      </c>
      <c r="K684" s="32">
        <f t="shared" si="164"/>
        <v>45.059054583956815</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376</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X684" s="33" t="s">
        <v>85</v>
      </c>
    </row>
    <row r="685" spans="1:102" x14ac:dyDescent="0.25">
      <c r="A685">
        <v>684</v>
      </c>
      <c r="B685">
        <v>43</v>
      </c>
      <c r="C685" s="24" t="s">
        <v>375</v>
      </c>
      <c r="D685" s="12">
        <v>8.3851471580434378</v>
      </c>
      <c r="E685" s="13">
        <v>1.016381473702235</v>
      </c>
      <c r="F685" s="7">
        <v>8.25</v>
      </c>
      <c r="G685" s="7">
        <f t="shared" si="160"/>
        <v>7.368765684341203</v>
      </c>
      <c r="H685" s="15">
        <f t="shared" si="161"/>
        <v>9.4015286317456734</v>
      </c>
      <c r="I685" s="11">
        <f t="shared" si="162"/>
        <v>0.18089049879667868</v>
      </c>
      <c r="J685" s="32">
        <f t="shared" si="163"/>
        <v>2.1926121066264081E-2</v>
      </c>
      <c r="K685" s="32">
        <f t="shared" si="164"/>
        <v>45.607702200395934</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376</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X685" s="33" t="s">
        <v>85</v>
      </c>
    </row>
    <row r="686" spans="1:102" x14ac:dyDescent="0.25">
      <c r="A686">
        <v>685</v>
      </c>
      <c r="B686">
        <v>43</v>
      </c>
      <c r="C686" s="24" t="s">
        <v>375</v>
      </c>
      <c r="D686" s="12">
        <v>25.358968148154968</v>
      </c>
      <c r="E686" s="13">
        <v>4.3274689672619404</v>
      </c>
      <c r="F686" s="7">
        <v>5.86</v>
      </c>
      <c r="G686" s="7">
        <f t="shared" si="160"/>
        <v>21.031499180893029</v>
      </c>
      <c r="H686" s="15">
        <f t="shared" si="161"/>
        <v>29.686437115416908</v>
      </c>
      <c r="I686" s="11">
        <f t="shared" si="162"/>
        <v>0.12954145231280972</v>
      </c>
      <c r="J686" s="32">
        <f t="shared" si="163"/>
        <v>2.2106049882732036E-2</v>
      </c>
      <c r="K686" s="32">
        <f t="shared" si="164"/>
        <v>45.236485274609919</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376</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X686" s="33" t="s">
        <v>85</v>
      </c>
    </row>
    <row r="687" spans="1:102" x14ac:dyDescent="0.25">
      <c r="A687">
        <v>686</v>
      </c>
      <c r="B687">
        <v>43</v>
      </c>
      <c r="C687" s="24" t="s">
        <v>375</v>
      </c>
      <c r="D687" s="12">
        <v>5.1369751024905153</v>
      </c>
      <c r="E687" s="13">
        <v>2.2334674358654421</v>
      </c>
      <c r="F687" s="7">
        <v>2.2999999999999998</v>
      </c>
      <c r="G687" s="7">
        <f t="shared" si="160"/>
        <v>2.9035076666250732</v>
      </c>
      <c r="H687" s="15">
        <f t="shared" si="161"/>
        <v>7.3704425383559578</v>
      </c>
      <c r="I687" s="11">
        <f t="shared" si="162"/>
        <v>7.1724912951015601E-2</v>
      </c>
      <c r="J687" s="32">
        <f t="shared" si="163"/>
        <v>3.1184744761311136E-2</v>
      </c>
      <c r="K687" s="32">
        <f t="shared" si="164"/>
        <v>32.06696119060863</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376</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X687" s="33" t="s">
        <v>85</v>
      </c>
    </row>
    <row r="688" spans="1:102" x14ac:dyDescent="0.25">
      <c r="A688">
        <v>687</v>
      </c>
      <c r="B688">
        <v>43</v>
      </c>
      <c r="C688" s="24" t="s">
        <v>375</v>
      </c>
      <c r="D688" s="12">
        <v>4.2246635456321124</v>
      </c>
      <c r="E688" s="13">
        <v>1.362794692139391</v>
      </c>
      <c r="F688" s="7">
        <v>3.1</v>
      </c>
      <c r="G688" s="7">
        <f t="shared" si="160"/>
        <v>2.8618688534927212</v>
      </c>
      <c r="H688" s="15">
        <f t="shared" si="161"/>
        <v>5.5874582377715036</v>
      </c>
      <c r="I688" s="11">
        <f t="shared" si="162"/>
        <v>9.6470278118144417E-2</v>
      </c>
      <c r="J688" s="32">
        <f t="shared" si="163"/>
        <v>3.1119444554240136E-2</v>
      </c>
      <c r="K688" s="32">
        <f t="shared" si="164"/>
        <v>32.134249641153907</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376</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X688" s="33" t="s">
        <v>85</v>
      </c>
    </row>
    <row r="689" spans="1:102" x14ac:dyDescent="0.25">
      <c r="A689">
        <v>688</v>
      </c>
      <c r="B689">
        <v>43</v>
      </c>
      <c r="C689" s="24" t="s">
        <v>375</v>
      </c>
      <c r="D689" s="12">
        <v>38.730010917983428</v>
      </c>
      <c r="E689" s="13">
        <v>9.2434393599005791</v>
      </c>
      <c r="F689" s="7">
        <v>4.1900000000000004</v>
      </c>
      <c r="G689" s="7">
        <f t="shared" si="160"/>
        <v>29.486571558082851</v>
      </c>
      <c r="H689" s="15">
        <f t="shared" si="161"/>
        <v>47.973450277884005</v>
      </c>
      <c r="I689" s="11">
        <f t="shared" si="162"/>
        <v>0.12989166183805778</v>
      </c>
      <c r="J689" s="32">
        <f t="shared" si="163"/>
        <v>3.1000396620061522E-2</v>
      </c>
      <c r="K689" s="32">
        <f t="shared" si="164"/>
        <v>32.257651805424402</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376</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X689" s="33" t="s">
        <v>85</v>
      </c>
    </row>
    <row r="690" spans="1:102" x14ac:dyDescent="0.25">
      <c r="A690">
        <v>689</v>
      </c>
      <c r="B690">
        <v>43</v>
      </c>
      <c r="C690" s="24" t="s">
        <v>375</v>
      </c>
      <c r="D690" s="12">
        <v>7.0401117231130961</v>
      </c>
      <c r="E690" s="13">
        <v>3.5918937362821919</v>
      </c>
      <c r="F690" s="7">
        <v>1.96</v>
      </c>
      <c r="G690" s="7">
        <f t="shared" si="160"/>
        <v>3.4482179868309042</v>
      </c>
      <c r="H690" s="15">
        <f t="shared" si="161"/>
        <v>10.632005459395288</v>
      </c>
      <c r="I690" s="11">
        <f t="shared" si="162"/>
        <v>8.8288144975126492E-2</v>
      </c>
      <c r="J690" s="32">
        <f t="shared" si="163"/>
        <v>4.5044971926084955E-2</v>
      </c>
      <c r="K690" s="32">
        <f t="shared" si="164"/>
        <v>22.200036036006786</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376</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X690" s="33" t="s">
        <v>85</v>
      </c>
    </row>
    <row r="691" spans="1:102" x14ac:dyDescent="0.25">
      <c r="A691">
        <v>690</v>
      </c>
      <c r="B691">
        <v>43</v>
      </c>
      <c r="C691" s="24" t="s">
        <v>375</v>
      </c>
      <c r="D691" s="12">
        <v>8.9694548350037309</v>
      </c>
      <c r="E691" s="13">
        <v>2.404679580429955</v>
      </c>
      <c r="F691" s="7">
        <v>3.73</v>
      </c>
      <c r="G691" s="7">
        <f t="shared" si="160"/>
        <v>6.5647752545737763</v>
      </c>
      <c r="H691" s="15">
        <f t="shared" si="161"/>
        <v>11.374134415433685</v>
      </c>
      <c r="I691" s="11">
        <f t="shared" si="162"/>
        <v>0.16632688114206176</v>
      </c>
      <c r="J691" s="32">
        <f t="shared" si="163"/>
        <v>4.4591657142643903E-2</v>
      </c>
      <c r="K691" s="32">
        <f t="shared" si="164"/>
        <v>22.425719609412763</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376</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X691" s="33" t="s">
        <v>85</v>
      </c>
    </row>
    <row r="692" spans="1:102" x14ac:dyDescent="0.25">
      <c r="A692">
        <v>691</v>
      </c>
      <c r="B692">
        <v>43</v>
      </c>
      <c r="C692" s="24" t="s">
        <v>375</v>
      </c>
      <c r="D692" s="12">
        <v>22.31612006930872</v>
      </c>
      <c r="E692" s="13">
        <v>3.5935781109997942</v>
      </c>
      <c r="F692" s="7">
        <v>6.21</v>
      </c>
      <c r="G692" s="7">
        <f t="shared" si="160"/>
        <v>18.722541958308927</v>
      </c>
      <c r="H692" s="15">
        <f t="shared" si="161"/>
        <v>25.909698180308514</v>
      </c>
      <c r="I692" s="11">
        <f t="shared" si="162"/>
        <v>0.27036718718833697</v>
      </c>
      <c r="J692" s="32">
        <f t="shared" si="163"/>
        <v>4.3537389241278097E-2</v>
      </c>
      <c r="K692" s="32">
        <f t="shared" si="164"/>
        <v>22.96876357142456</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376</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X692" s="33" t="s">
        <v>85</v>
      </c>
    </row>
    <row r="693" spans="1:102" x14ac:dyDescent="0.25">
      <c r="A693">
        <v>692</v>
      </c>
      <c r="B693">
        <v>43</v>
      </c>
      <c r="C693" s="24" t="s">
        <v>375</v>
      </c>
      <c r="D693" s="12">
        <v>4.4905432052525276</v>
      </c>
      <c r="E693" s="13">
        <v>1.688174137312981</v>
      </c>
      <c r="F693" s="7">
        <v>2.66</v>
      </c>
      <c r="G693" s="7">
        <f t="shared" si="160"/>
        <v>2.8023690679395465</v>
      </c>
      <c r="H693" s="15">
        <f t="shared" si="161"/>
        <v>6.1787173425655091</v>
      </c>
      <c r="I693" s="11">
        <f t="shared" si="162"/>
        <v>0.10456928169386118</v>
      </c>
      <c r="J693" s="32">
        <f t="shared" si="163"/>
        <v>3.9311760035286157E-2</v>
      </c>
      <c r="K693" s="32">
        <f t="shared" si="164"/>
        <v>25.43768071188881</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376</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X693" s="33" t="s">
        <v>85</v>
      </c>
    </row>
    <row r="694" spans="1:102" x14ac:dyDescent="0.25">
      <c r="A694">
        <v>693</v>
      </c>
      <c r="B694">
        <v>43</v>
      </c>
      <c r="C694" s="24" t="s">
        <v>375</v>
      </c>
      <c r="D694" s="12">
        <v>10.29743904822287</v>
      </c>
      <c r="E694" s="13">
        <v>1.652879461994039</v>
      </c>
      <c r="F694" s="7">
        <v>6.23</v>
      </c>
      <c r="G694" s="7">
        <f t="shared" si="160"/>
        <v>8.64455958622883</v>
      </c>
      <c r="H694" s="15">
        <f t="shared" si="161"/>
        <v>11.95031851021691</v>
      </c>
      <c r="I694" s="11">
        <f t="shared" si="162"/>
        <v>0.23911840391605699</v>
      </c>
      <c r="J694" s="32">
        <f t="shared" si="163"/>
        <v>3.8381766278660835E-2</v>
      </c>
      <c r="K694" s="32">
        <f t="shared" si="164"/>
        <v>26.054038074739967</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376</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X694" s="33" t="s">
        <v>85</v>
      </c>
    </row>
    <row r="695" spans="1:102" x14ac:dyDescent="0.25">
      <c r="A695">
        <v>694</v>
      </c>
      <c r="B695">
        <v>43</v>
      </c>
      <c r="C695" s="24" t="s">
        <v>375</v>
      </c>
      <c r="D695" s="12">
        <v>34.809974988792533</v>
      </c>
      <c r="E695" s="13">
        <v>5.7920091495495054</v>
      </c>
      <c r="F695" s="7">
        <v>6.01</v>
      </c>
      <c r="G695" s="7">
        <f t="shared" si="160"/>
        <v>29.017965839243026</v>
      </c>
      <c r="H695" s="15">
        <f t="shared" si="161"/>
        <v>40.60198413834204</v>
      </c>
      <c r="I695" s="11">
        <f t="shared" si="162"/>
        <v>0.23113331517875543</v>
      </c>
      <c r="J695" s="32">
        <f t="shared" si="163"/>
        <v>3.8458122325916042E-2</v>
      </c>
      <c r="K695" s="32">
        <f t="shared" si="164"/>
        <v>26.002309512810591</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376</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X695" s="33" t="s">
        <v>85</v>
      </c>
    </row>
    <row r="696" spans="1:102" x14ac:dyDescent="0.25">
      <c r="A696">
        <v>695</v>
      </c>
      <c r="B696">
        <v>43</v>
      </c>
      <c r="C696" s="24" t="s">
        <v>375</v>
      </c>
      <c r="D696" s="12">
        <v>7.6928921298799144</v>
      </c>
      <c r="E696" s="13">
        <v>1.709531584417759</v>
      </c>
      <c r="F696" s="7">
        <v>4.5</v>
      </c>
      <c r="G696" s="7">
        <f t="shared" si="160"/>
        <v>5.9833605454621557</v>
      </c>
      <c r="H696" s="15">
        <f t="shared" si="161"/>
        <v>9.4024237142976741</v>
      </c>
      <c r="I696" s="11">
        <f t="shared" si="162"/>
        <v>0.15245480549590701</v>
      </c>
      <c r="J696" s="32">
        <f t="shared" si="163"/>
        <v>3.3878845665757114E-2</v>
      </c>
      <c r="K696" s="32">
        <f t="shared" si="164"/>
        <v>29.51694428629088</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376</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X696" s="33" t="s">
        <v>85</v>
      </c>
    </row>
    <row r="697" spans="1:102" x14ac:dyDescent="0.25">
      <c r="A697">
        <v>696</v>
      </c>
      <c r="B697">
        <v>43</v>
      </c>
      <c r="C697" s="24" t="s">
        <v>375</v>
      </c>
      <c r="D697" s="12">
        <v>3.5558076341622109</v>
      </c>
      <c r="E697" s="13">
        <v>0.78321754056436377</v>
      </c>
      <c r="F697" s="7">
        <v>4.54</v>
      </c>
      <c r="G697" s="7">
        <f t="shared" si="160"/>
        <v>2.7725900935978469</v>
      </c>
      <c r="H697" s="15">
        <f t="shared" si="161"/>
        <v>4.3390251747265749</v>
      </c>
      <c r="I697" s="11">
        <f t="shared" si="162"/>
        <v>0.15377805092955182</v>
      </c>
      <c r="J697" s="32">
        <f t="shared" si="163"/>
        <v>3.3871817385363844E-2</v>
      </c>
      <c r="K697" s="32">
        <f t="shared" si="164"/>
        <v>29.523068946164791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376</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X697" s="33" t="s">
        <v>85</v>
      </c>
    </row>
    <row r="698" spans="1:102" s="141" customFormat="1" x14ac:dyDescent="0.25">
      <c r="A698" s="141">
        <v>697</v>
      </c>
      <c r="B698" s="141">
        <v>43</v>
      </c>
      <c r="C698" s="142" t="s">
        <v>375</v>
      </c>
      <c r="D698" s="143">
        <v>30.647655617245871</v>
      </c>
      <c r="E698" s="144">
        <v>4.8112489195048456</v>
      </c>
      <c r="F698" s="145">
        <v>6.37</v>
      </c>
      <c r="G698" s="145">
        <f t="shared" si="160"/>
        <v>25.836406697741026</v>
      </c>
      <c r="H698" s="146">
        <f t="shared" si="161"/>
        <v>35.458904536750715</v>
      </c>
      <c r="I698" s="147">
        <f t="shared" si="162"/>
        <v>0.21333397643449015</v>
      </c>
      <c r="J698" s="148">
        <f t="shared" si="163"/>
        <v>3.3490420162400336E-2</v>
      </c>
      <c r="K698" s="148">
        <f t="shared" si="164"/>
        <v>29.859284988090387</v>
      </c>
      <c r="L698" s="149">
        <v>1</v>
      </c>
      <c r="M698" s="150">
        <v>0</v>
      </c>
      <c r="N698" s="149">
        <v>0</v>
      </c>
      <c r="O698" s="150">
        <v>1</v>
      </c>
      <c r="P698" s="150">
        <v>0</v>
      </c>
      <c r="Q698" s="150">
        <v>0</v>
      </c>
      <c r="R698" s="150">
        <v>0</v>
      </c>
      <c r="S698" s="149">
        <v>875</v>
      </c>
      <c r="T698" s="150">
        <v>23</v>
      </c>
      <c r="U698" s="150">
        <f t="shared" si="165"/>
        <v>851</v>
      </c>
      <c r="V698" s="150">
        <f t="shared" si="166"/>
        <v>18</v>
      </c>
      <c r="W698" s="145">
        <f t="shared" si="169"/>
        <v>3.1</v>
      </c>
      <c r="X698" s="145">
        <f t="shared" si="168"/>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70"/>
        <v>0.35160068847000003</v>
      </c>
      <c r="AT698" s="156">
        <v>0.64839931152999997</v>
      </c>
      <c r="AU698">
        <v>0</v>
      </c>
      <c r="AV698" s="155">
        <v>1</v>
      </c>
      <c r="AW698" s="141">
        <v>0.5</v>
      </c>
      <c r="AX698" s="155">
        <v>0.5</v>
      </c>
      <c r="AY698" s="155" t="s">
        <v>376</v>
      </c>
      <c r="AZ698">
        <v>0</v>
      </c>
      <c r="BA698">
        <v>0</v>
      </c>
      <c r="BB698">
        <v>0</v>
      </c>
      <c r="BC698">
        <v>0</v>
      </c>
      <c r="BD698">
        <v>0</v>
      </c>
      <c r="BE698">
        <v>0</v>
      </c>
      <c r="BF698" s="155">
        <v>1</v>
      </c>
      <c r="BG698">
        <v>0</v>
      </c>
      <c r="BH698">
        <v>1</v>
      </c>
      <c r="BI698" s="155">
        <v>0</v>
      </c>
      <c r="BJ698">
        <v>819</v>
      </c>
      <c r="BK698">
        <v>42</v>
      </c>
      <c r="BL698" s="142">
        <v>0.378</v>
      </c>
      <c r="BM698" s="142">
        <v>33</v>
      </c>
      <c r="BN698" s="141">
        <v>1</v>
      </c>
      <c r="BO698" s="141">
        <v>0</v>
      </c>
      <c r="BP698" s="141">
        <v>0</v>
      </c>
      <c r="BQ698" s="141">
        <v>0</v>
      </c>
      <c r="BR698" s="141">
        <v>0</v>
      </c>
      <c r="BS698" s="141">
        <v>0</v>
      </c>
      <c r="BT698" s="155">
        <v>0</v>
      </c>
      <c r="BU698" s="141">
        <v>0</v>
      </c>
      <c r="BV698" s="141">
        <v>0</v>
      </c>
      <c r="BW698" s="141">
        <v>1</v>
      </c>
      <c r="BX698" s="155">
        <v>0</v>
      </c>
      <c r="BY698" s="141">
        <v>0</v>
      </c>
      <c r="BZ698" s="141">
        <v>0</v>
      </c>
      <c r="CA698" s="155">
        <v>0</v>
      </c>
      <c r="CB698" s="141">
        <v>1</v>
      </c>
      <c r="CC698" s="141">
        <v>1</v>
      </c>
      <c r="CD698" s="141">
        <v>0</v>
      </c>
      <c r="CE698" s="141">
        <v>0</v>
      </c>
      <c r="CF698" s="141">
        <v>0</v>
      </c>
      <c r="CG698" s="141">
        <v>0</v>
      </c>
      <c r="CH698" s="141">
        <v>0</v>
      </c>
      <c r="CI698">
        <v>1</v>
      </c>
      <c r="CJ698" s="141">
        <v>0</v>
      </c>
      <c r="CK698" s="141">
        <v>0</v>
      </c>
      <c r="CL698" s="141">
        <v>0</v>
      </c>
      <c r="CM698" s="155">
        <v>1</v>
      </c>
      <c r="CN698">
        <v>0</v>
      </c>
      <c r="CO698">
        <v>17</v>
      </c>
      <c r="CP698">
        <v>0</v>
      </c>
      <c r="CQ698">
        <v>1</v>
      </c>
      <c r="CR698">
        <v>24</v>
      </c>
      <c r="CS698" s="157"/>
      <c r="CX698" s="33" t="s">
        <v>85</v>
      </c>
    </row>
    <row r="699" spans="1:102" x14ac:dyDescent="0.25">
      <c r="A699">
        <v>698</v>
      </c>
      <c r="B699">
        <v>44</v>
      </c>
      <c r="C699" s="24" t="s">
        <v>385</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386</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X699" s="33" t="s">
        <v>85</v>
      </c>
    </row>
    <row r="700" spans="1:102" x14ac:dyDescent="0.25">
      <c r="A700">
        <v>699</v>
      </c>
      <c r="B700">
        <v>44</v>
      </c>
      <c r="C700" s="24" t="s">
        <v>385</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386</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X700" s="33" t="s">
        <v>85</v>
      </c>
    </row>
    <row r="701" spans="1:102" x14ac:dyDescent="0.25">
      <c r="A701">
        <v>700</v>
      </c>
      <c r="B701">
        <v>44</v>
      </c>
      <c r="C701" s="24" t="s">
        <v>385</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386</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X701" s="33" t="s">
        <v>85</v>
      </c>
    </row>
    <row r="702" spans="1:102" x14ac:dyDescent="0.25">
      <c r="A702">
        <v>701</v>
      </c>
      <c r="B702">
        <v>44</v>
      </c>
      <c r="C702" s="24" t="s">
        <v>385</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386</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X702" s="33" t="s">
        <v>85</v>
      </c>
    </row>
    <row r="703" spans="1:102" x14ac:dyDescent="0.25">
      <c r="A703">
        <v>702</v>
      </c>
      <c r="B703">
        <v>44</v>
      </c>
      <c r="C703" s="24" t="s">
        <v>385</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386</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X703" s="33" t="s">
        <v>85</v>
      </c>
    </row>
    <row r="704" spans="1:102" s="141" customFormat="1" x14ac:dyDescent="0.25">
      <c r="A704" s="141">
        <v>703</v>
      </c>
      <c r="B704" s="141">
        <v>44</v>
      </c>
      <c r="C704" s="142" t="s">
        <v>385</v>
      </c>
      <c r="D704" s="143">
        <v>6.7</v>
      </c>
      <c r="E704" s="144">
        <v>0.75645161290322582</v>
      </c>
      <c r="F704" s="145">
        <v>8.8571428571428577</v>
      </c>
      <c r="G704" s="145">
        <f t="shared" si="160"/>
        <v>5.943548387096774</v>
      </c>
      <c r="H704" s="146">
        <f t="shared" si="161"/>
        <v>7.4564516129032263</v>
      </c>
      <c r="I704" s="147">
        <f t="shared" si="162"/>
        <v>2.3064516245550216E-3</v>
      </c>
      <c r="J704" s="148">
        <f t="shared" si="163"/>
        <v>2.6040582857879277E-4</v>
      </c>
      <c r="K704" s="148">
        <f t="shared" si="164"/>
        <v>3840.159820760015</v>
      </c>
      <c r="L704" s="149">
        <v>0</v>
      </c>
      <c r="M704" s="150">
        <v>1</v>
      </c>
      <c r="N704" s="149">
        <v>0</v>
      </c>
      <c r="O704" s="150">
        <v>0</v>
      </c>
      <c r="P704" s="150">
        <v>0</v>
      </c>
      <c r="Q704" s="150">
        <v>1</v>
      </c>
      <c r="R704" s="150">
        <v>0</v>
      </c>
      <c r="S704" s="149">
        <v>14746755</v>
      </c>
      <c r="T704" s="150">
        <v>5</v>
      </c>
      <c r="U704" s="150">
        <f t="shared" si="165"/>
        <v>14746749</v>
      </c>
      <c r="V704" s="150">
        <f t="shared" si="166"/>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386</v>
      </c>
      <c r="AZ704">
        <v>1</v>
      </c>
      <c r="BA704">
        <v>0</v>
      </c>
      <c r="BB704">
        <v>0</v>
      </c>
      <c r="BC704">
        <v>0</v>
      </c>
      <c r="BD704">
        <v>0</v>
      </c>
      <c r="BE704">
        <v>0</v>
      </c>
      <c r="BF704" s="155">
        <v>0</v>
      </c>
      <c r="BG704">
        <v>1</v>
      </c>
      <c r="BH704">
        <v>0</v>
      </c>
      <c r="BI704" s="155">
        <v>0</v>
      </c>
      <c r="BJ704">
        <v>18095</v>
      </c>
      <c r="BK704">
        <v>27</v>
      </c>
      <c r="BL704" s="142">
        <v>0.92700000000000005</v>
      </c>
      <c r="BM704" s="142">
        <v>40.5</v>
      </c>
      <c r="BN704" s="141">
        <v>0</v>
      </c>
      <c r="BO704" s="141">
        <v>0</v>
      </c>
      <c r="BP704" s="141">
        <v>0</v>
      </c>
      <c r="BQ704" s="141">
        <v>0</v>
      </c>
      <c r="BR704" s="141">
        <v>0</v>
      </c>
      <c r="BS704" s="141">
        <v>0</v>
      </c>
      <c r="BT704" s="155">
        <v>1</v>
      </c>
      <c r="BU704" s="141">
        <v>1</v>
      </c>
      <c r="BV704" s="141">
        <v>0</v>
      </c>
      <c r="BW704" s="141">
        <v>0</v>
      </c>
      <c r="BX704" s="155">
        <v>0</v>
      </c>
      <c r="BY704" s="141">
        <v>0</v>
      </c>
      <c r="BZ704" s="141">
        <v>0</v>
      </c>
      <c r="CA704" s="155">
        <v>1</v>
      </c>
      <c r="CB704" s="141">
        <v>0</v>
      </c>
      <c r="CC704" s="141">
        <v>0</v>
      </c>
      <c r="CD704" s="141">
        <v>0</v>
      </c>
      <c r="CE704" s="141">
        <v>0</v>
      </c>
      <c r="CF704" s="141">
        <v>0</v>
      </c>
      <c r="CG704" s="141">
        <v>0</v>
      </c>
      <c r="CH704" s="141">
        <v>0</v>
      </c>
      <c r="CI704">
        <v>0</v>
      </c>
      <c r="CJ704" s="141">
        <v>0</v>
      </c>
      <c r="CK704" s="141">
        <v>0</v>
      </c>
      <c r="CL704" s="141">
        <v>0</v>
      </c>
      <c r="CM704" s="155">
        <v>1</v>
      </c>
      <c r="CN704">
        <v>3.0070000000000001</v>
      </c>
      <c r="CO704">
        <v>32</v>
      </c>
      <c r="CP704">
        <v>1</v>
      </c>
      <c r="CQ704">
        <v>0</v>
      </c>
      <c r="CR704">
        <v>43</v>
      </c>
      <c r="CS704" s="157"/>
      <c r="CX704" s="33" t="s">
        <v>85</v>
      </c>
    </row>
    <row r="705" spans="1:102" x14ac:dyDescent="0.25">
      <c r="A705">
        <v>704</v>
      </c>
      <c r="B705">
        <v>45</v>
      </c>
      <c r="C705" s="24" t="s">
        <v>391</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90">
        <v>0.54100000000000004</v>
      </c>
      <c r="BM705" s="90">
        <f t="shared" ref="BM705:BM734" si="174">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X705" s="33" t="s">
        <v>85</v>
      </c>
    </row>
    <row r="706" spans="1:102" x14ac:dyDescent="0.25">
      <c r="A706">
        <v>705</v>
      </c>
      <c r="B706">
        <v>45</v>
      </c>
      <c r="C706" s="24" t="s">
        <v>391</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90">
        <v>0.54100000000000004</v>
      </c>
      <c r="BM706" s="90">
        <f t="shared" si="174"/>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X706" s="33" t="s">
        <v>85</v>
      </c>
    </row>
    <row r="707" spans="1:102" x14ac:dyDescent="0.25">
      <c r="A707">
        <v>706</v>
      </c>
      <c r="B707">
        <v>45</v>
      </c>
      <c r="C707" s="24" t="s">
        <v>391</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90">
        <v>0.54100000000000004</v>
      </c>
      <c r="BM707" s="90">
        <f t="shared" si="174"/>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X707" s="33" t="s">
        <v>85</v>
      </c>
    </row>
    <row r="708" spans="1:102" x14ac:dyDescent="0.25">
      <c r="A708">
        <v>707</v>
      </c>
      <c r="B708">
        <v>45</v>
      </c>
      <c r="C708" s="24" t="s">
        <v>391</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90">
        <v>0.54100000000000004</v>
      </c>
      <c r="BM708" s="90">
        <f t="shared" si="174"/>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X708" s="33" t="s">
        <v>85</v>
      </c>
    </row>
    <row r="709" spans="1:102" x14ac:dyDescent="0.25">
      <c r="A709">
        <v>708</v>
      </c>
      <c r="B709">
        <v>45</v>
      </c>
      <c r="C709" s="24" t="s">
        <v>391</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90">
        <v>0.54100000000000004</v>
      </c>
      <c r="BM709" s="90">
        <f t="shared" si="174"/>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X709" s="33" t="s">
        <v>85</v>
      </c>
    </row>
    <row r="710" spans="1:102" x14ac:dyDescent="0.25">
      <c r="A710">
        <v>709</v>
      </c>
      <c r="B710">
        <v>45</v>
      </c>
      <c r="C710" s="24" t="s">
        <v>391</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90">
        <v>0.54100000000000004</v>
      </c>
      <c r="BM710" s="90">
        <f t="shared" si="174"/>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X710" s="33" t="s">
        <v>85</v>
      </c>
    </row>
    <row r="711" spans="1:102" x14ac:dyDescent="0.25">
      <c r="A711">
        <v>710</v>
      </c>
      <c r="B711">
        <v>45</v>
      </c>
      <c r="C711" s="24" t="s">
        <v>391</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90">
        <v>0.54100000000000004</v>
      </c>
      <c r="BM711" s="90">
        <f t="shared" si="174"/>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X711" s="33" t="s">
        <v>85</v>
      </c>
    </row>
    <row r="712" spans="1:102" x14ac:dyDescent="0.25">
      <c r="A712">
        <v>711</v>
      </c>
      <c r="B712">
        <v>45</v>
      </c>
      <c r="C712" s="24" t="s">
        <v>391</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90">
        <v>0.54100000000000004</v>
      </c>
      <c r="BM712" s="90">
        <f t="shared" si="174"/>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X712" s="33" t="s">
        <v>85</v>
      </c>
    </row>
    <row r="713" spans="1:102" x14ac:dyDescent="0.25">
      <c r="A713">
        <v>712</v>
      </c>
      <c r="B713">
        <v>45</v>
      </c>
      <c r="C713" s="24" t="s">
        <v>391</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90">
        <v>0.54100000000000004</v>
      </c>
      <c r="BM713" s="90">
        <f t="shared" si="174"/>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X713" s="33" t="s">
        <v>85</v>
      </c>
    </row>
    <row r="714" spans="1:102" x14ac:dyDescent="0.25">
      <c r="A714">
        <v>713</v>
      </c>
      <c r="B714">
        <v>45</v>
      </c>
      <c r="C714" s="24" t="s">
        <v>391</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90">
        <v>0.54100000000000004</v>
      </c>
      <c r="BM714" s="90">
        <f t="shared" si="174"/>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X714" s="33" t="s">
        <v>85</v>
      </c>
    </row>
    <row r="715" spans="1:102" x14ac:dyDescent="0.25">
      <c r="A715">
        <v>714</v>
      </c>
      <c r="B715">
        <v>45</v>
      </c>
      <c r="C715" s="24" t="s">
        <v>391</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90">
        <v>0.54100000000000004</v>
      </c>
      <c r="BM715" s="90">
        <f t="shared" si="174"/>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X715" s="33" t="s">
        <v>85</v>
      </c>
    </row>
    <row r="716" spans="1:102" x14ac:dyDescent="0.25">
      <c r="A716">
        <v>715</v>
      </c>
      <c r="B716">
        <v>45</v>
      </c>
      <c r="C716" s="24" t="s">
        <v>391</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90">
        <v>0.54100000000000004</v>
      </c>
      <c r="BM716" s="90">
        <f t="shared" si="174"/>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X716" s="33" t="s">
        <v>85</v>
      </c>
    </row>
    <row r="717" spans="1:102" x14ac:dyDescent="0.25">
      <c r="A717">
        <v>716</v>
      </c>
      <c r="B717">
        <v>45</v>
      </c>
      <c r="C717" s="24" t="s">
        <v>391</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90">
        <v>0.54100000000000004</v>
      </c>
      <c r="BM717" s="90">
        <f t="shared" si="174"/>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X717" s="33" t="s">
        <v>85</v>
      </c>
    </row>
    <row r="718" spans="1:102" x14ac:dyDescent="0.25">
      <c r="A718">
        <v>717</v>
      </c>
      <c r="B718">
        <v>45</v>
      </c>
      <c r="C718" s="24" t="s">
        <v>391</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90">
        <v>0.54100000000000004</v>
      </c>
      <c r="BM718" s="90">
        <f t="shared" si="174"/>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X718" s="33" t="s">
        <v>85</v>
      </c>
    </row>
    <row r="719" spans="1:102" x14ac:dyDescent="0.25">
      <c r="A719">
        <v>718</v>
      </c>
      <c r="B719">
        <v>45</v>
      </c>
      <c r="C719" s="24" t="s">
        <v>391</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90">
        <v>0.54100000000000004</v>
      </c>
      <c r="BM719" s="90">
        <f t="shared" si="174"/>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X719" s="33" t="s">
        <v>85</v>
      </c>
    </row>
    <row r="720" spans="1:102" x14ac:dyDescent="0.25">
      <c r="A720">
        <v>719</v>
      </c>
      <c r="B720">
        <v>45</v>
      </c>
      <c r="C720" s="24" t="s">
        <v>391</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90">
        <v>0.54100000000000004</v>
      </c>
      <c r="BM720" s="90">
        <f t="shared" si="174"/>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X720" s="33" t="s">
        <v>85</v>
      </c>
    </row>
    <row r="721" spans="1:102" x14ac:dyDescent="0.25">
      <c r="A721">
        <v>720</v>
      </c>
      <c r="B721">
        <v>45</v>
      </c>
      <c r="C721" s="24" t="s">
        <v>391</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90">
        <v>0.54100000000000004</v>
      </c>
      <c r="BM721" s="90">
        <f t="shared" si="174"/>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X721" s="33" t="s">
        <v>85</v>
      </c>
    </row>
    <row r="722" spans="1:102" x14ac:dyDescent="0.25">
      <c r="A722">
        <v>721</v>
      </c>
      <c r="B722">
        <v>45</v>
      </c>
      <c r="C722" s="24" t="s">
        <v>391</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90">
        <v>0.54100000000000004</v>
      </c>
      <c r="BM722" s="90">
        <f t="shared" si="174"/>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X722" s="33" t="s">
        <v>85</v>
      </c>
    </row>
    <row r="723" spans="1:102" x14ac:dyDescent="0.25">
      <c r="A723">
        <v>722</v>
      </c>
      <c r="B723">
        <v>45</v>
      </c>
      <c r="C723" s="24" t="s">
        <v>391</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90">
        <v>0.54100000000000004</v>
      </c>
      <c r="BM723" s="90">
        <f t="shared" si="174"/>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X723" s="33" t="s">
        <v>85</v>
      </c>
    </row>
    <row r="724" spans="1:102" x14ac:dyDescent="0.25">
      <c r="A724">
        <v>723</v>
      </c>
      <c r="B724">
        <v>45</v>
      </c>
      <c r="C724" s="24" t="s">
        <v>391</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90">
        <v>0.54100000000000004</v>
      </c>
      <c r="BM724" s="90">
        <f t="shared" si="174"/>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X724" s="33" t="s">
        <v>85</v>
      </c>
    </row>
    <row r="725" spans="1:102" x14ac:dyDescent="0.25">
      <c r="A725">
        <v>724</v>
      </c>
      <c r="B725">
        <v>45</v>
      </c>
      <c r="C725" s="24" t="s">
        <v>391</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90">
        <v>0.54100000000000004</v>
      </c>
      <c r="BM725" s="90">
        <f t="shared" si="174"/>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X725" s="33" t="s">
        <v>85</v>
      </c>
    </row>
    <row r="726" spans="1:102" x14ac:dyDescent="0.25">
      <c r="A726">
        <v>725</v>
      </c>
      <c r="B726">
        <v>45</v>
      </c>
      <c r="C726" s="24" t="s">
        <v>391</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90">
        <v>0.54100000000000004</v>
      </c>
      <c r="BM726" s="90">
        <f t="shared" si="174"/>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X726" s="33" t="s">
        <v>85</v>
      </c>
    </row>
    <row r="727" spans="1:102" x14ac:dyDescent="0.25">
      <c r="A727">
        <v>726</v>
      </c>
      <c r="B727">
        <v>45</v>
      </c>
      <c r="C727" s="24" t="s">
        <v>391</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90">
        <v>0.54100000000000004</v>
      </c>
      <c r="BM727" s="90">
        <f t="shared" si="174"/>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X727" s="33" t="s">
        <v>85</v>
      </c>
    </row>
    <row r="728" spans="1:102" x14ac:dyDescent="0.25">
      <c r="A728">
        <v>727</v>
      </c>
      <c r="B728">
        <v>45</v>
      </c>
      <c r="C728" s="24" t="s">
        <v>391</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90">
        <v>0.54100000000000004</v>
      </c>
      <c r="BM728" s="90">
        <f t="shared" si="174"/>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X728" s="33" t="s">
        <v>85</v>
      </c>
    </row>
    <row r="729" spans="1:102" x14ac:dyDescent="0.25">
      <c r="A729">
        <v>728</v>
      </c>
      <c r="B729">
        <v>45</v>
      </c>
      <c r="C729" s="24" t="s">
        <v>391</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90">
        <v>0.54100000000000004</v>
      </c>
      <c r="BM729" s="90">
        <f t="shared" si="174"/>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X729" s="33" t="s">
        <v>85</v>
      </c>
    </row>
    <row r="730" spans="1:102" x14ac:dyDescent="0.25">
      <c r="A730">
        <v>729</v>
      </c>
      <c r="B730">
        <v>45</v>
      </c>
      <c r="C730" s="24" t="s">
        <v>391</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90">
        <v>0.54100000000000004</v>
      </c>
      <c r="BM730" s="90">
        <f t="shared" si="174"/>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X730" s="33" t="s">
        <v>85</v>
      </c>
    </row>
    <row r="731" spans="1:102" x14ac:dyDescent="0.25">
      <c r="A731">
        <v>730</v>
      </c>
      <c r="B731">
        <v>45</v>
      </c>
      <c r="C731" s="24" t="s">
        <v>391</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90">
        <v>0.54100000000000004</v>
      </c>
      <c r="BM731" s="90">
        <f t="shared" si="174"/>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X731" s="33" t="s">
        <v>85</v>
      </c>
    </row>
    <row r="732" spans="1:102" x14ac:dyDescent="0.25">
      <c r="A732">
        <v>731</v>
      </c>
      <c r="B732">
        <v>45</v>
      </c>
      <c r="C732" s="24" t="s">
        <v>391</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90">
        <v>0.54100000000000004</v>
      </c>
      <c r="BM732" s="90">
        <f t="shared" si="174"/>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X732" s="33" t="s">
        <v>85</v>
      </c>
    </row>
    <row r="733" spans="1:102" x14ac:dyDescent="0.25">
      <c r="A733">
        <v>732</v>
      </c>
      <c r="B733">
        <v>45</v>
      </c>
      <c r="C733" s="24" t="s">
        <v>391</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90">
        <v>0.54100000000000004</v>
      </c>
      <c r="BM733" s="90">
        <f t="shared" si="174"/>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X733" s="33" t="s">
        <v>85</v>
      </c>
    </row>
    <row r="734" spans="1:102" s="141" customFormat="1" x14ac:dyDescent="0.25">
      <c r="A734" s="141">
        <v>733</v>
      </c>
      <c r="B734" s="141">
        <v>45</v>
      </c>
      <c r="C734" s="142" t="s">
        <v>391</v>
      </c>
      <c r="D734" s="143">
        <v>5.84</v>
      </c>
      <c r="E734" s="144">
        <v>0.04</v>
      </c>
      <c r="F734" s="145">
        <v>38.857142857142897</v>
      </c>
      <c r="G734" s="145">
        <f t="shared" si="175"/>
        <v>5.8</v>
      </c>
      <c r="H734" s="146">
        <f t="shared" si="176"/>
        <v>5.88</v>
      </c>
      <c r="I734" s="147">
        <f t="shared" si="177"/>
        <v>6.8099630283182694E-2</v>
      </c>
      <c r="J734" s="148">
        <f t="shared" si="178"/>
        <v>1.7525640146407295E-3</v>
      </c>
      <c r="K734" s="148">
        <f t="shared" si="179"/>
        <v>570.59256703099493</v>
      </c>
      <c r="L734" s="149">
        <v>0</v>
      </c>
      <c r="M734" s="150">
        <v>1</v>
      </c>
      <c r="N734" s="149">
        <v>0</v>
      </c>
      <c r="O734" s="150">
        <v>0</v>
      </c>
      <c r="P734" s="150">
        <v>1</v>
      </c>
      <c r="Q734" s="150">
        <v>0</v>
      </c>
      <c r="R734" s="150">
        <v>0</v>
      </c>
      <c r="S734" s="149">
        <v>324084</v>
      </c>
      <c r="T734" s="150">
        <v>17</v>
      </c>
      <c r="U734" s="150">
        <f t="shared" si="180"/>
        <v>324066</v>
      </c>
      <c r="V734" s="150">
        <f t="shared" si="181"/>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71"/>
        <v>0.77900000000000003</v>
      </c>
      <c r="AR734" s="156">
        <v>0.221</v>
      </c>
      <c r="AS734" s="169">
        <f t="shared" si="172"/>
        <v>0.78700000000000003</v>
      </c>
      <c r="AT734" s="156">
        <v>0.21299999999999999</v>
      </c>
      <c r="AU734">
        <v>0</v>
      </c>
      <c r="AV734" s="155">
        <v>1</v>
      </c>
      <c r="AW734" s="141">
        <f t="shared" si="173"/>
        <v>0.17500000000000004</v>
      </c>
      <c r="AX734" s="155">
        <v>0.82499999999999996</v>
      </c>
      <c r="AY734" s="155" t="s">
        <v>29</v>
      </c>
      <c r="AZ734">
        <v>0</v>
      </c>
      <c r="BA734">
        <v>0</v>
      </c>
      <c r="BB734">
        <v>1</v>
      </c>
      <c r="BC734">
        <v>0</v>
      </c>
      <c r="BD734">
        <v>0</v>
      </c>
      <c r="BE734">
        <v>0</v>
      </c>
      <c r="BF734" s="155">
        <v>0</v>
      </c>
      <c r="BG734">
        <v>0</v>
      </c>
      <c r="BH734">
        <v>1</v>
      </c>
      <c r="BI734" s="155">
        <v>0</v>
      </c>
      <c r="BJ734">
        <v>5087</v>
      </c>
      <c r="BK734">
        <v>754</v>
      </c>
      <c r="BL734" s="168">
        <v>0.54100000000000004</v>
      </c>
      <c r="BM734" s="168">
        <f t="shared" si="174"/>
        <v>32.799999999999997</v>
      </c>
      <c r="BN734" s="141">
        <v>1</v>
      </c>
      <c r="BO734" s="141">
        <v>0</v>
      </c>
      <c r="BP734" s="141">
        <v>0</v>
      </c>
      <c r="BQ734" s="141">
        <v>0</v>
      </c>
      <c r="BR734" s="141">
        <v>0</v>
      </c>
      <c r="BS734" s="141">
        <v>0</v>
      </c>
      <c r="BT734" s="155">
        <v>0</v>
      </c>
      <c r="BU734" s="141">
        <v>0</v>
      </c>
      <c r="BV734" s="141">
        <v>0</v>
      </c>
      <c r="BW734" s="141">
        <v>1</v>
      </c>
      <c r="BX734" s="155">
        <v>0</v>
      </c>
      <c r="BY734" s="141">
        <v>0</v>
      </c>
      <c r="BZ734" s="141">
        <v>0</v>
      </c>
      <c r="CA734" s="155">
        <v>0</v>
      </c>
      <c r="CB734" s="141">
        <v>0</v>
      </c>
      <c r="CC734" s="141">
        <v>0</v>
      </c>
      <c r="CD734" s="141">
        <v>1</v>
      </c>
      <c r="CE734" s="141">
        <v>0</v>
      </c>
      <c r="CF734" s="141">
        <v>0</v>
      </c>
      <c r="CG734" s="141">
        <v>0</v>
      </c>
      <c r="CH734" s="141">
        <v>1</v>
      </c>
      <c r="CI734">
        <v>1</v>
      </c>
      <c r="CJ734" s="141">
        <v>1</v>
      </c>
      <c r="CK734" s="141">
        <v>1</v>
      </c>
      <c r="CL734" s="141">
        <v>1</v>
      </c>
      <c r="CM734" s="155">
        <v>1</v>
      </c>
      <c r="CN734">
        <v>2.3E-2</v>
      </c>
      <c r="CO734">
        <v>13</v>
      </c>
      <c r="CP734">
        <v>1</v>
      </c>
      <c r="CQ734">
        <v>0</v>
      </c>
      <c r="CR734">
        <v>34</v>
      </c>
      <c r="CS734" s="157"/>
      <c r="CX734" s="33" t="s">
        <v>85</v>
      </c>
    </row>
    <row r="735" spans="1:102" x14ac:dyDescent="0.25">
      <c r="A735">
        <v>734</v>
      </c>
      <c r="B735">
        <v>46</v>
      </c>
      <c r="C735" s="24" t="s">
        <v>392</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393</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X735" s="33" t="s">
        <v>85</v>
      </c>
    </row>
    <row r="736" spans="1:102" x14ac:dyDescent="0.25">
      <c r="A736">
        <v>735</v>
      </c>
      <c r="B736">
        <v>46</v>
      </c>
      <c r="C736" s="24" t="s">
        <v>392</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393</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X736" s="33" t="s">
        <v>85</v>
      </c>
    </row>
    <row r="737" spans="1:102" x14ac:dyDescent="0.25">
      <c r="A737">
        <v>736</v>
      </c>
      <c r="B737">
        <v>46</v>
      </c>
      <c r="C737" s="24" t="s">
        <v>392</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393</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X737" s="33" t="s">
        <v>85</v>
      </c>
    </row>
    <row r="738" spans="1:102" x14ac:dyDescent="0.25">
      <c r="A738">
        <v>737</v>
      </c>
      <c r="B738">
        <v>46</v>
      </c>
      <c r="C738" s="24" t="s">
        <v>392</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393</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X738" s="33" t="s">
        <v>85</v>
      </c>
    </row>
    <row r="739" spans="1:102" x14ac:dyDescent="0.25">
      <c r="A739">
        <v>738</v>
      </c>
      <c r="B739">
        <v>46</v>
      </c>
      <c r="C739" s="24" t="s">
        <v>392</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393</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X739" s="33" t="s">
        <v>85</v>
      </c>
    </row>
    <row r="740" spans="1:102" x14ac:dyDescent="0.25">
      <c r="A740">
        <v>739</v>
      </c>
      <c r="B740">
        <v>46</v>
      </c>
      <c r="C740" s="24" t="s">
        <v>392</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393</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X740" s="33" t="s">
        <v>85</v>
      </c>
    </row>
    <row r="741" spans="1:102" x14ac:dyDescent="0.25">
      <c r="A741">
        <v>740</v>
      </c>
      <c r="B741">
        <v>46</v>
      </c>
      <c r="C741" s="24" t="s">
        <v>392</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393</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X741" s="33" t="s">
        <v>85</v>
      </c>
    </row>
    <row r="742" spans="1:102" x14ac:dyDescent="0.25">
      <c r="A742">
        <v>741</v>
      </c>
      <c r="B742">
        <v>46</v>
      </c>
      <c r="C742" s="24" t="s">
        <v>392</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393</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X742" s="33" t="s">
        <v>85</v>
      </c>
    </row>
    <row r="743" spans="1:102" x14ac:dyDescent="0.25">
      <c r="A743">
        <v>742</v>
      </c>
      <c r="B743">
        <v>46</v>
      </c>
      <c r="C743" s="24" t="s">
        <v>392</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393</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X743" s="33" t="s">
        <v>85</v>
      </c>
    </row>
    <row r="744" spans="1:102" x14ac:dyDescent="0.25">
      <c r="A744">
        <v>743</v>
      </c>
      <c r="B744">
        <v>46</v>
      </c>
      <c r="C744" s="24" t="s">
        <v>392</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393</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X744" s="33" t="s">
        <v>85</v>
      </c>
    </row>
    <row r="745" spans="1:102" x14ac:dyDescent="0.25">
      <c r="A745">
        <v>744</v>
      </c>
      <c r="B745">
        <v>46</v>
      </c>
      <c r="C745" s="24" t="s">
        <v>392</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393</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X745" s="33" t="s">
        <v>85</v>
      </c>
    </row>
    <row r="746" spans="1:102" x14ac:dyDescent="0.25">
      <c r="A746">
        <v>745</v>
      </c>
      <c r="B746">
        <v>46</v>
      </c>
      <c r="C746" s="24" t="s">
        <v>392</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393</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X746" s="33" t="s">
        <v>85</v>
      </c>
    </row>
    <row r="747" spans="1:102" x14ac:dyDescent="0.25">
      <c r="A747">
        <v>746</v>
      </c>
      <c r="B747">
        <v>46</v>
      </c>
      <c r="C747" s="24" t="s">
        <v>392</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393</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X747" s="33" t="s">
        <v>85</v>
      </c>
    </row>
    <row r="748" spans="1:102" s="141" customFormat="1" x14ac:dyDescent="0.25">
      <c r="A748" s="141">
        <v>747</v>
      </c>
      <c r="B748" s="141">
        <v>46</v>
      </c>
      <c r="C748" s="142" t="s">
        <v>392</v>
      </c>
      <c r="D748" s="143">
        <v>4.3</v>
      </c>
      <c r="E748" s="144">
        <v>0.8</v>
      </c>
      <c r="F748" s="145">
        <f t="shared" si="182"/>
        <v>5.3749999999999991</v>
      </c>
      <c r="G748" s="145">
        <f t="shared" si="175"/>
        <v>3.5</v>
      </c>
      <c r="H748" s="146">
        <f t="shared" si="176"/>
        <v>5.0999999999999996</v>
      </c>
      <c r="I748" s="147">
        <f t="shared" si="177"/>
        <v>0.12606501899983297</v>
      </c>
      <c r="J748" s="148">
        <f t="shared" si="178"/>
        <v>2.3453957023224743E-2</v>
      </c>
      <c r="K748" s="148">
        <f t="shared" si="179"/>
        <v>42.636728591673162</v>
      </c>
      <c r="L748" s="149">
        <v>1</v>
      </c>
      <c r="M748" s="150">
        <v>0</v>
      </c>
      <c r="N748" s="149">
        <v>1</v>
      </c>
      <c r="O748" s="150">
        <v>0</v>
      </c>
      <c r="P748" s="150">
        <v>0</v>
      </c>
      <c r="Q748" s="150">
        <v>0</v>
      </c>
      <c r="R748" s="150">
        <v>0</v>
      </c>
      <c r="S748" s="149">
        <v>1800</v>
      </c>
      <c r="T748" s="150">
        <v>10</v>
      </c>
      <c r="U748" s="150">
        <f t="shared" si="180"/>
        <v>1789</v>
      </c>
      <c r="V748" s="150">
        <f t="shared" si="181"/>
        <v>14</v>
      </c>
      <c r="W748" s="145">
        <v>8.75</v>
      </c>
      <c r="X748" s="145">
        <f t="shared" si="183"/>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84"/>
        <v>0.97</v>
      </c>
      <c r="AP748" s="155">
        <v>0.03</v>
      </c>
      <c r="AQ748" s="141">
        <v>1</v>
      </c>
      <c r="AR748" s="156">
        <v>0</v>
      </c>
      <c r="AS748" s="141" t="s">
        <v>98</v>
      </c>
      <c r="AT748" s="156" t="s">
        <v>98</v>
      </c>
      <c r="AU748">
        <v>1</v>
      </c>
      <c r="AV748" s="155">
        <v>0</v>
      </c>
      <c r="AW748" s="141">
        <v>0</v>
      </c>
      <c r="AX748" s="155">
        <v>1</v>
      </c>
      <c r="AY748" s="155" t="s">
        <v>393</v>
      </c>
      <c r="AZ748">
        <v>1</v>
      </c>
      <c r="BA748">
        <v>0</v>
      </c>
      <c r="BB748">
        <v>0</v>
      </c>
      <c r="BC748">
        <v>0</v>
      </c>
      <c r="BD748">
        <v>0</v>
      </c>
      <c r="BE748">
        <v>0</v>
      </c>
      <c r="BF748" s="155">
        <v>0</v>
      </c>
      <c r="BG748">
        <v>1</v>
      </c>
      <c r="BH748">
        <v>0</v>
      </c>
      <c r="BI748" s="155">
        <v>0</v>
      </c>
      <c r="BJ748">
        <v>9167</v>
      </c>
      <c r="BK748" t="s">
        <v>98</v>
      </c>
      <c r="BL748" s="142">
        <v>0.91800000000000004</v>
      </c>
      <c r="BM748" s="142">
        <v>34.18</v>
      </c>
      <c r="BN748" s="141">
        <v>1</v>
      </c>
      <c r="BO748" s="141">
        <v>0</v>
      </c>
      <c r="BP748" s="141">
        <v>0</v>
      </c>
      <c r="BQ748" s="141">
        <v>0</v>
      </c>
      <c r="BR748" s="141">
        <v>0</v>
      </c>
      <c r="BS748" s="141">
        <v>0</v>
      </c>
      <c r="BT748" s="155">
        <v>0</v>
      </c>
      <c r="BU748" s="141">
        <v>0</v>
      </c>
      <c r="BV748" s="141">
        <v>0</v>
      </c>
      <c r="BW748" s="141">
        <v>1</v>
      </c>
      <c r="BX748" s="155">
        <v>0</v>
      </c>
      <c r="BY748" s="141">
        <v>0</v>
      </c>
      <c r="BZ748" s="141">
        <v>0</v>
      </c>
      <c r="CA748" s="155">
        <v>0</v>
      </c>
      <c r="CB748" s="141">
        <v>0</v>
      </c>
      <c r="CC748" s="141">
        <v>0</v>
      </c>
      <c r="CD748" s="141">
        <v>1</v>
      </c>
      <c r="CE748" s="141">
        <v>0</v>
      </c>
      <c r="CF748" s="141">
        <v>1</v>
      </c>
      <c r="CG748" s="141">
        <v>0</v>
      </c>
      <c r="CH748" s="141">
        <v>0</v>
      </c>
      <c r="CI748" s="141">
        <v>1</v>
      </c>
      <c r="CJ748" s="141">
        <v>0</v>
      </c>
      <c r="CK748" s="141">
        <v>0</v>
      </c>
      <c r="CL748" s="141">
        <v>0</v>
      </c>
      <c r="CM748" s="155">
        <v>1</v>
      </c>
      <c r="CN748">
        <v>0.29799999999999999</v>
      </c>
      <c r="CO748">
        <v>21</v>
      </c>
      <c r="CP748">
        <v>1</v>
      </c>
      <c r="CQ748">
        <v>0</v>
      </c>
      <c r="CR748">
        <v>37</v>
      </c>
      <c r="CS748" s="157"/>
      <c r="CX748" s="33" t="s">
        <v>85</v>
      </c>
    </row>
    <row r="749" spans="1:102" x14ac:dyDescent="0.25">
      <c r="A749">
        <v>748</v>
      </c>
      <c r="B749">
        <v>47</v>
      </c>
      <c r="C749" s="24" t="s">
        <v>394</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395</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X749" s="33" t="s">
        <v>85</v>
      </c>
    </row>
    <row r="750" spans="1:102" x14ac:dyDescent="0.25">
      <c r="A750">
        <v>749</v>
      </c>
      <c r="B750">
        <v>47</v>
      </c>
      <c r="C750" s="24" t="s">
        <v>394</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395</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X750" s="33" t="s">
        <v>85</v>
      </c>
    </row>
    <row r="751" spans="1:102" x14ac:dyDescent="0.25">
      <c r="A751">
        <v>750</v>
      </c>
      <c r="B751">
        <v>47</v>
      </c>
      <c r="C751" s="24" t="s">
        <v>394</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395</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X751" s="33" t="s">
        <v>85</v>
      </c>
    </row>
    <row r="752" spans="1:102" x14ac:dyDescent="0.25">
      <c r="A752">
        <v>751</v>
      </c>
      <c r="B752">
        <v>47</v>
      </c>
      <c r="C752" s="24" t="s">
        <v>394</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395</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X752" s="33" t="s">
        <v>85</v>
      </c>
    </row>
    <row r="753" spans="1:102" x14ac:dyDescent="0.25">
      <c r="A753">
        <v>752</v>
      </c>
      <c r="B753">
        <v>47</v>
      </c>
      <c r="C753" s="24" t="s">
        <v>394</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395</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X753" s="33" t="s">
        <v>85</v>
      </c>
    </row>
    <row r="754" spans="1:102" x14ac:dyDescent="0.25">
      <c r="A754">
        <v>753</v>
      </c>
      <c r="B754">
        <v>47</v>
      </c>
      <c r="C754" s="24" t="s">
        <v>394</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395</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X754" s="33" t="s">
        <v>85</v>
      </c>
    </row>
    <row r="755" spans="1:102" x14ac:dyDescent="0.25">
      <c r="A755">
        <v>754</v>
      </c>
      <c r="B755">
        <v>47</v>
      </c>
      <c r="C755" s="24" t="s">
        <v>394</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395</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X755" s="33" t="s">
        <v>85</v>
      </c>
    </row>
    <row r="756" spans="1:102" x14ac:dyDescent="0.25">
      <c r="A756">
        <v>755</v>
      </c>
      <c r="B756">
        <v>47</v>
      </c>
      <c r="C756" s="24" t="s">
        <v>394</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395</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X756" s="33" t="s">
        <v>85</v>
      </c>
    </row>
    <row r="757" spans="1:102" s="141" customFormat="1" x14ac:dyDescent="0.25">
      <c r="A757" s="141">
        <v>756</v>
      </c>
      <c r="B757" s="141">
        <v>47</v>
      </c>
      <c r="C757" s="142" t="s">
        <v>394</v>
      </c>
      <c r="D757" s="143">
        <v>17.399999999999999</v>
      </c>
      <c r="E757" s="144">
        <v>1</v>
      </c>
      <c r="F757" s="145">
        <f t="shared" si="182"/>
        <v>17.399999999999999</v>
      </c>
      <c r="G757" s="145">
        <f t="shared" si="175"/>
        <v>16.399999999999999</v>
      </c>
      <c r="H757" s="146">
        <f t="shared" si="176"/>
        <v>18.399999999999999</v>
      </c>
      <c r="I757" s="147">
        <f t="shared" si="177"/>
        <v>0.14400460822119579</v>
      </c>
      <c r="J757" s="148">
        <f t="shared" si="178"/>
        <v>8.2761269092641258E-3</v>
      </c>
      <c r="K757" s="148">
        <f t="shared" si="179"/>
        <v>120.82946660479803</v>
      </c>
      <c r="L757" s="149">
        <v>0</v>
      </c>
      <c r="M757" s="150">
        <v>1</v>
      </c>
      <c r="N757" s="149">
        <v>0</v>
      </c>
      <c r="O757" s="150">
        <v>0</v>
      </c>
      <c r="P757" s="150">
        <v>1</v>
      </c>
      <c r="Q757" s="150">
        <v>0</v>
      </c>
      <c r="R757" s="150">
        <v>0</v>
      </c>
      <c r="S757" s="149">
        <v>14312</v>
      </c>
      <c r="T757" s="150">
        <v>14</v>
      </c>
      <c r="U757" s="150">
        <f t="shared" si="180"/>
        <v>14297</v>
      </c>
      <c r="V757" s="150">
        <f t="shared" si="181"/>
        <v>9</v>
      </c>
      <c r="W757" s="145">
        <f t="shared" si="185"/>
        <v>11.01</v>
      </c>
      <c r="X757" s="145">
        <f t="shared" si="186"/>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87"/>
        <v>0.59000000000000008</v>
      </c>
      <c r="AR757" s="156">
        <v>0.41</v>
      </c>
      <c r="AS757" s="169">
        <f t="shared" si="188"/>
        <v>0.79889999999999994</v>
      </c>
      <c r="AT757" s="156">
        <v>0.2011</v>
      </c>
      <c r="AU757">
        <v>0</v>
      </c>
      <c r="AV757" s="155">
        <v>1</v>
      </c>
      <c r="AW757" s="141">
        <v>0.1943</v>
      </c>
      <c r="AX757" s="155">
        <f t="shared" si="189"/>
        <v>0.80569999999999997</v>
      </c>
      <c r="AY757" s="155" t="s">
        <v>395</v>
      </c>
      <c r="AZ757">
        <v>0</v>
      </c>
      <c r="BA757">
        <v>0</v>
      </c>
      <c r="BB757">
        <v>0</v>
      </c>
      <c r="BC757">
        <v>0</v>
      </c>
      <c r="BD757">
        <v>0</v>
      </c>
      <c r="BE757">
        <v>0</v>
      </c>
      <c r="BF757" s="155">
        <v>1</v>
      </c>
      <c r="BG757">
        <v>0</v>
      </c>
      <c r="BH757">
        <v>0</v>
      </c>
      <c r="BI757" s="155">
        <v>1</v>
      </c>
      <c r="BJ757">
        <v>571</v>
      </c>
      <c r="BK757">
        <v>83</v>
      </c>
      <c r="BL757" s="142">
        <v>0.77500000000000002</v>
      </c>
      <c r="BM757" s="142">
        <v>39.5</v>
      </c>
      <c r="BN757" s="141">
        <v>1</v>
      </c>
      <c r="BO757" s="141">
        <v>0</v>
      </c>
      <c r="BP757" s="141">
        <v>0</v>
      </c>
      <c r="BQ757" s="141">
        <v>0</v>
      </c>
      <c r="BR757" s="141">
        <v>0</v>
      </c>
      <c r="BS757" s="141">
        <v>0</v>
      </c>
      <c r="BT757" s="155">
        <v>0</v>
      </c>
      <c r="BU757" s="141">
        <v>0</v>
      </c>
      <c r="BV757" s="141">
        <v>1</v>
      </c>
      <c r="BW757" s="141">
        <v>0</v>
      </c>
      <c r="BX757" s="155">
        <v>0</v>
      </c>
      <c r="BY757" s="141">
        <v>0</v>
      </c>
      <c r="BZ757" s="141">
        <v>0</v>
      </c>
      <c r="CA757" s="155">
        <v>0</v>
      </c>
      <c r="CB757" s="141">
        <v>1</v>
      </c>
      <c r="CC757" s="141">
        <v>1</v>
      </c>
      <c r="CD757" s="141">
        <v>0</v>
      </c>
      <c r="CE757" s="141">
        <v>0</v>
      </c>
      <c r="CF757" s="141">
        <v>0</v>
      </c>
      <c r="CG757" s="141">
        <v>0</v>
      </c>
      <c r="CH757" s="141">
        <v>1</v>
      </c>
      <c r="CI757">
        <v>1</v>
      </c>
      <c r="CJ757" s="141">
        <v>1</v>
      </c>
      <c r="CK757" s="141">
        <v>0</v>
      </c>
      <c r="CL757" s="141">
        <v>1</v>
      </c>
      <c r="CM757" s="155">
        <v>0</v>
      </c>
      <c r="CN757">
        <v>0.29799999999999999</v>
      </c>
      <c r="CO757">
        <v>1</v>
      </c>
      <c r="CP757">
        <v>1</v>
      </c>
      <c r="CQ757">
        <v>0</v>
      </c>
      <c r="CR757">
        <v>41</v>
      </c>
      <c r="CS757" s="157"/>
      <c r="CX757" s="33" t="s">
        <v>85</v>
      </c>
    </row>
    <row r="758" spans="1:102" x14ac:dyDescent="0.25">
      <c r="A758">
        <v>757</v>
      </c>
      <c r="B758">
        <v>48</v>
      </c>
      <c r="C758" s="24" t="s">
        <v>396</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v>0.74199999999999999</v>
      </c>
      <c r="BM758" s="90">
        <f t="shared" ref="BM758:BM767" si="192">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X758" s="33" t="s">
        <v>85</v>
      </c>
    </row>
    <row r="759" spans="1:102" x14ac:dyDescent="0.25">
      <c r="A759">
        <v>758</v>
      </c>
      <c r="B759">
        <v>48</v>
      </c>
      <c r="C759" s="24" t="s">
        <v>396</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v>0.74199999999999999</v>
      </c>
      <c r="BM759" s="90">
        <f t="shared" si="192"/>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X759" s="33" t="s">
        <v>85</v>
      </c>
    </row>
    <row r="760" spans="1:102" x14ac:dyDescent="0.25">
      <c r="A760">
        <v>759</v>
      </c>
      <c r="B760">
        <v>48</v>
      </c>
      <c r="C760" s="24" t="s">
        <v>396</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v>0.74199999999999999</v>
      </c>
      <c r="BM760" s="90">
        <f t="shared" si="192"/>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X760" s="33" t="s">
        <v>85</v>
      </c>
    </row>
    <row r="761" spans="1:102" x14ac:dyDescent="0.25">
      <c r="A761">
        <v>760</v>
      </c>
      <c r="B761">
        <v>48</v>
      </c>
      <c r="C761" s="24" t="s">
        <v>396</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v>0.74199999999999999</v>
      </c>
      <c r="BM761" s="90">
        <f t="shared" si="192"/>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X761" s="33" t="s">
        <v>85</v>
      </c>
    </row>
    <row r="762" spans="1:102" x14ac:dyDescent="0.25">
      <c r="A762">
        <v>761</v>
      </c>
      <c r="B762">
        <v>48</v>
      </c>
      <c r="C762" s="24" t="s">
        <v>396</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v>0.74199999999999999</v>
      </c>
      <c r="BM762" s="90">
        <f t="shared" si="192"/>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X762" s="33" t="s">
        <v>85</v>
      </c>
    </row>
    <row r="763" spans="1:102" x14ac:dyDescent="0.25">
      <c r="A763">
        <v>762</v>
      </c>
      <c r="B763">
        <v>48</v>
      </c>
      <c r="C763" s="24" t="s">
        <v>396</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v>0.74199999999999999</v>
      </c>
      <c r="BM763" s="90">
        <f t="shared" si="192"/>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X763" s="33" t="s">
        <v>85</v>
      </c>
    </row>
    <row r="764" spans="1:102" x14ac:dyDescent="0.25">
      <c r="A764">
        <v>763</v>
      </c>
      <c r="B764">
        <v>48</v>
      </c>
      <c r="C764" s="24" t="s">
        <v>396</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v>0.74199999999999999</v>
      </c>
      <c r="BM764" s="90">
        <f t="shared" si="192"/>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X764" s="33" t="s">
        <v>85</v>
      </c>
    </row>
    <row r="765" spans="1:102" x14ac:dyDescent="0.25">
      <c r="A765">
        <v>764</v>
      </c>
      <c r="B765">
        <v>48</v>
      </c>
      <c r="C765" s="24" t="s">
        <v>396</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v>0.74199999999999999</v>
      </c>
      <c r="BM765" s="90">
        <f t="shared" si="192"/>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X765" s="33" t="s">
        <v>85</v>
      </c>
    </row>
    <row r="766" spans="1:102" x14ac:dyDescent="0.25">
      <c r="A766">
        <v>765</v>
      </c>
      <c r="B766">
        <v>48</v>
      </c>
      <c r="C766" s="24" t="s">
        <v>396</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v>0.74199999999999999</v>
      </c>
      <c r="BM766" s="90">
        <f t="shared" si="192"/>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X766" s="33" t="s">
        <v>85</v>
      </c>
    </row>
    <row r="767" spans="1:102" s="141" customFormat="1" x14ac:dyDescent="0.25">
      <c r="A767" s="141">
        <v>766</v>
      </c>
      <c r="B767" s="141">
        <v>48</v>
      </c>
      <c r="C767" s="142" t="s">
        <v>396</v>
      </c>
      <c r="D767" s="143">
        <v>5</v>
      </c>
      <c r="E767" s="144">
        <v>2.4</v>
      </c>
      <c r="F767" s="145">
        <f t="shared" ref="F767:F786" si="193">D767/E767</f>
        <v>2.0833333333333335</v>
      </c>
      <c r="G767" s="145">
        <f t="shared" si="175"/>
        <v>2.6</v>
      </c>
      <c r="H767" s="146">
        <f t="shared" si="176"/>
        <v>7.4</v>
      </c>
      <c r="I767" s="147">
        <f t="shared" si="177"/>
        <v>8.1946074150553536E-2</v>
      </c>
      <c r="J767" s="148">
        <f t="shared" si="178"/>
        <v>3.9334115592265698E-2</v>
      </c>
      <c r="K767" s="148">
        <f t="shared" si="179"/>
        <v>25.423223198048234</v>
      </c>
      <c r="L767" s="149">
        <v>0</v>
      </c>
      <c r="M767" s="150">
        <v>1</v>
      </c>
      <c r="N767" s="149">
        <v>0</v>
      </c>
      <c r="O767" s="150">
        <v>1</v>
      </c>
      <c r="P767" s="150">
        <v>0</v>
      </c>
      <c r="Q767" s="150">
        <v>0</v>
      </c>
      <c r="R767" s="150">
        <v>0</v>
      </c>
      <c r="S767" s="149">
        <v>648</v>
      </c>
      <c r="T767" s="150">
        <v>5</v>
      </c>
      <c r="U767" s="150">
        <f t="shared" si="180"/>
        <v>642</v>
      </c>
      <c r="V767" s="150">
        <f t="shared" si="181"/>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90"/>
        <v>0.498</v>
      </c>
      <c r="AN767" s="153">
        <v>0.193</v>
      </c>
      <c r="AO767" s="154">
        <v>1</v>
      </c>
      <c r="AP767" s="155">
        <v>0</v>
      </c>
      <c r="AQ767" s="141">
        <v>0.6391</v>
      </c>
      <c r="AR767" s="156">
        <f>1-AQ767</f>
        <v>0.3609</v>
      </c>
      <c r="AS767" s="141" t="s">
        <v>98</v>
      </c>
      <c r="AT767" s="156" t="s">
        <v>98</v>
      </c>
      <c r="AU767">
        <v>0</v>
      </c>
      <c r="AV767" s="155">
        <v>1</v>
      </c>
      <c r="AW767" s="141">
        <f t="shared" si="191"/>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v>0.74199999999999999</v>
      </c>
      <c r="BM767" s="168">
        <f t="shared" si="192"/>
        <v>32.716000000000001</v>
      </c>
      <c r="BN767" s="141">
        <v>0</v>
      </c>
      <c r="BO767" s="141">
        <v>0</v>
      </c>
      <c r="BP767" s="141">
        <v>1</v>
      </c>
      <c r="BQ767" s="141">
        <v>0</v>
      </c>
      <c r="BR767" s="141">
        <v>0</v>
      </c>
      <c r="BS767" s="141">
        <v>0</v>
      </c>
      <c r="BT767" s="155">
        <v>0</v>
      </c>
      <c r="BU767" s="141">
        <v>0</v>
      </c>
      <c r="BV767" s="141">
        <v>0</v>
      </c>
      <c r="BW767" s="141">
        <v>1</v>
      </c>
      <c r="BX767" s="155">
        <v>0</v>
      </c>
      <c r="BY767" s="141">
        <v>0</v>
      </c>
      <c r="BZ767" s="141">
        <v>0</v>
      </c>
      <c r="CA767" s="155">
        <v>0</v>
      </c>
      <c r="CB767" s="141">
        <v>0</v>
      </c>
      <c r="CC767" s="141">
        <v>0</v>
      </c>
      <c r="CD767" s="141">
        <v>1</v>
      </c>
      <c r="CE767" s="141">
        <v>1</v>
      </c>
      <c r="CF767" s="141">
        <v>0</v>
      </c>
      <c r="CG767" s="141">
        <v>0</v>
      </c>
      <c r="CH767" s="141">
        <v>1</v>
      </c>
      <c r="CI767" s="141">
        <v>0</v>
      </c>
      <c r="CJ767" s="141">
        <v>0</v>
      </c>
      <c r="CK767" s="141">
        <v>0</v>
      </c>
      <c r="CL767" s="141">
        <v>1</v>
      </c>
      <c r="CM767" s="155">
        <v>0</v>
      </c>
      <c r="CN767">
        <v>2.5000000000000001E-2</v>
      </c>
      <c r="CO767">
        <v>25</v>
      </c>
      <c r="CP767">
        <v>1</v>
      </c>
      <c r="CQ767">
        <v>0</v>
      </c>
      <c r="CR767">
        <v>36</v>
      </c>
      <c r="CS767" s="157"/>
      <c r="CX767" s="33" t="s">
        <v>85</v>
      </c>
    </row>
    <row r="768" spans="1:102" x14ac:dyDescent="0.25">
      <c r="A768">
        <v>767</v>
      </c>
      <c r="B768">
        <v>49</v>
      </c>
      <c r="C768" s="24" t="s">
        <v>397</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398</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X768" s="33" t="s">
        <v>85</v>
      </c>
    </row>
    <row r="769" spans="1:102" x14ac:dyDescent="0.25">
      <c r="A769">
        <v>768</v>
      </c>
      <c r="B769">
        <v>49</v>
      </c>
      <c r="C769" s="24" t="s">
        <v>397</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398</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X769" s="33" t="s">
        <v>85</v>
      </c>
    </row>
    <row r="770" spans="1:102" x14ac:dyDescent="0.25">
      <c r="A770">
        <v>769</v>
      </c>
      <c r="B770">
        <v>49</v>
      </c>
      <c r="C770" s="24" t="s">
        <v>397</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398</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X770" s="33" t="s">
        <v>85</v>
      </c>
    </row>
    <row r="771" spans="1:102" s="141" customFormat="1" x14ac:dyDescent="0.25">
      <c r="A771" s="141">
        <v>770</v>
      </c>
      <c r="B771" s="141">
        <v>49</v>
      </c>
      <c r="C771" s="142" t="s">
        <v>397</v>
      </c>
      <c r="D771" s="143">
        <v>4.0999999999999996</v>
      </c>
      <c r="E771" s="144">
        <v>1.8</v>
      </c>
      <c r="F771" s="145">
        <f t="shared" si="193"/>
        <v>2.2777777777777777</v>
      </c>
      <c r="G771" s="145">
        <f t="shared" si="195"/>
        <v>2.2999999999999998</v>
      </c>
      <c r="H771" s="146">
        <f t="shared" si="196"/>
        <v>5.8999999999999995</v>
      </c>
      <c r="I771" s="147">
        <f t="shared" si="197"/>
        <v>1.0409802681932152E-2</v>
      </c>
      <c r="J771" s="148">
        <f t="shared" si="198"/>
        <v>4.5701572749946035E-3</v>
      </c>
      <c r="K771" s="148">
        <f t="shared" si="199"/>
        <v>218.81085044303663</v>
      </c>
      <c r="L771" s="149">
        <v>0</v>
      </c>
      <c r="M771" s="150">
        <v>1</v>
      </c>
      <c r="N771" s="149">
        <v>0</v>
      </c>
      <c r="O771" s="150">
        <v>0</v>
      </c>
      <c r="P771" s="150">
        <v>0</v>
      </c>
      <c r="Q771" s="150">
        <v>1</v>
      </c>
      <c r="R771" s="150">
        <v>0</v>
      </c>
      <c r="S771" s="149">
        <v>47881</v>
      </c>
      <c r="T771" s="150">
        <v>7</v>
      </c>
      <c r="U771" s="150">
        <f t="shared" si="200"/>
        <v>47873</v>
      </c>
      <c r="V771" s="150">
        <f t="shared" si="201"/>
        <v>4</v>
      </c>
      <c r="W771" s="145">
        <f>(6*AL771+11*AM771)</f>
        <v>9.8500000000000014</v>
      </c>
      <c r="X771" s="145">
        <f t="shared" si="194"/>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91"/>
        <v>0.86519999999999997</v>
      </c>
      <c r="AX771" s="155">
        <v>0.1348</v>
      </c>
      <c r="AY771" s="155" t="s">
        <v>398</v>
      </c>
      <c r="AZ771">
        <v>1</v>
      </c>
      <c r="BA771">
        <v>0</v>
      </c>
      <c r="BB771">
        <v>0</v>
      </c>
      <c r="BC771">
        <v>0</v>
      </c>
      <c r="BD771">
        <v>0</v>
      </c>
      <c r="BE771">
        <v>0</v>
      </c>
      <c r="BF771" s="155">
        <v>0</v>
      </c>
      <c r="BG771">
        <v>1</v>
      </c>
      <c r="BH771">
        <v>0</v>
      </c>
      <c r="BI771" s="155">
        <v>0</v>
      </c>
      <c r="BJ771">
        <v>16480</v>
      </c>
      <c r="BK771">
        <v>326</v>
      </c>
      <c r="BL771" s="142">
        <v>0.96</v>
      </c>
      <c r="BM771" s="142">
        <v>17</v>
      </c>
      <c r="BN771" s="141">
        <v>0</v>
      </c>
      <c r="BO771" s="141">
        <v>0</v>
      </c>
      <c r="BP771" s="141">
        <v>0</v>
      </c>
      <c r="BQ771" s="141">
        <v>0</v>
      </c>
      <c r="BR771" s="141">
        <v>0</v>
      </c>
      <c r="BS771" s="141">
        <v>0</v>
      </c>
      <c r="BT771" s="155">
        <v>1</v>
      </c>
      <c r="BU771" s="141">
        <v>0</v>
      </c>
      <c r="BV771" s="141">
        <v>1</v>
      </c>
      <c r="BW771" s="141">
        <v>0</v>
      </c>
      <c r="BX771" s="155">
        <v>0</v>
      </c>
      <c r="BY771" s="141">
        <v>0</v>
      </c>
      <c r="BZ771" s="141">
        <v>0</v>
      </c>
      <c r="CA771" s="155">
        <v>1</v>
      </c>
      <c r="CB771" s="141">
        <v>1</v>
      </c>
      <c r="CC771" s="141">
        <v>1</v>
      </c>
      <c r="CD771" s="141">
        <v>1</v>
      </c>
      <c r="CE771" s="141">
        <v>1</v>
      </c>
      <c r="CF771" s="141">
        <v>1</v>
      </c>
      <c r="CG771" s="141">
        <v>0</v>
      </c>
      <c r="CH771" s="141">
        <v>0</v>
      </c>
      <c r="CI771">
        <v>0</v>
      </c>
      <c r="CJ771" s="141">
        <v>0</v>
      </c>
      <c r="CK771" s="141">
        <v>0</v>
      </c>
      <c r="CL771" s="141">
        <v>0</v>
      </c>
      <c r="CM771" s="155">
        <v>1</v>
      </c>
      <c r="CN771">
        <v>0.63</v>
      </c>
      <c r="CO771">
        <v>161</v>
      </c>
      <c r="CP771">
        <v>1</v>
      </c>
      <c r="CQ771">
        <v>0</v>
      </c>
      <c r="CR771">
        <v>29</v>
      </c>
      <c r="CS771" s="157"/>
      <c r="CX771" s="33" t="s">
        <v>85</v>
      </c>
    </row>
    <row r="772" spans="1:102" x14ac:dyDescent="0.25">
      <c r="A772">
        <v>771</v>
      </c>
      <c r="B772">
        <v>50</v>
      </c>
      <c r="C772" s="24" t="s">
        <v>399</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X772" s="33" t="s">
        <v>85</v>
      </c>
    </row>
    <row r="773" spans="1:102" x14ac:dyDescent="0.25">
      <c r="A773">
        <v>772</v>
      </c>
      <c r="B773">
        <v>50</v>
      </c>
      <c r="C773" s="24" t="s">
        <v>399</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X773" s="33" t="s">
        <v>85</v>
      </c>
    </row>
    <row r="774" spans="1:102" x14ac:dyDescent="0.25">
      <c r="A774">
        <v>773</v>
      </c>
      <c r="B774">
        <v>50</v>
      </c>
      <c r="C774" s="24" t="s">
        <v>399</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X774" s="33" t="s">
        <v>85</v>
      </c>
    </row>
    <row r="775" spans="1:102" x14ac:dyDescent="0.25">
      <c r="A775">
        <v>774</v>
      </c>
      <c r="B775">
        <v>50</v>
      </c>
      <c r="C775" s="24" t="s">
        <v>399</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X775" s="33" t="s">
        <v>85</v>
      </c>
    </row>
    <row r="776" spans="1:102" x14ac:dyDescent="0.25">
      <c r="A776">
        <v>775</v>
      </c>
      <c r="B776">
        <v>50</v>
      </c>
      <c r="C776" s="24" t="s">
        <v>399</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X776" s="33" t="s">
        <v>85</v>
      </c>
    </row>
    <row r="777" spans="1:102" s="141" customFormat="1" x14ac:dyDescent="0.25">
      <c r="A777" s="141">
        <v>776</v>
      </c>
      <c r="B777" s="141">
        <v>50</v>
      </c>
      <c r="C777" s="142" t="s">
        <v>399</v>
      </c>
      <c r="D777" s="143">
        <v>11.4</v>
      </c>
      <c r="E777" s="144">
        <v>0.5</v>
      </c>
      <c r="F777" s="145">
        <f t="shared" si="193"/>
        <v>22.8</v>
      </c>
      <c r="G777" s="145">
        <f t="shared" si="195"/>
        <v>10.9</v>
      </c>
      <c r="H777" s="146">
        <f t="shared" si="196"/>
        <v>11.9</v>
      </c>
      <c r="I777" s="147">
        <f t="shared" si="197"/>
        <v>0.12474327691742701</v>
      </c>
      <c r="J777" s="148">
        <f t="shared" si="198"/>
        <v>5.4711963560275002E-3</v>
      </c>
      <c r="K777" s="148">
        <f t="shared" si="199"/>
        <v>182.77538127439374</v>
      </c>
      <c r="L777" s="149">
        <v>0</v>
      </c>
      <c r="M777" s="150">
        <v>1</v>
      </c>
      <c r="N777" s="149">
        <v>0</v>
      </c>
      <c r="O777" s="150">
        <v>0</v>
      </c>
      <c r="P777" s="150">
        <v>0</v>
      </c>
      <c r="Q777" s="150">
        <v>1</v>
      </c>
      <c r="R777" s="150">
        <v>0</v>
      </c>
      <c r="S777" s="149">
        <v>32891</v>
      </c>
      <c r="T777" s="150">
        <v>3</v>
      </c>
      <c r="U777" s="150">
        <f t="shared" si="200"/>
        <v>32887</v>
      </c>
      <c r="V777" s="150">
        <f t="shared" si="201"/>
        <v>6</v>
      </c>
      <c r="W777" s="145">
        <v>12.8</v>
      </c>
      <c r="X777" s="145">
        <f t="shared" si="194"/>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1893</v>
      </c>
      <c r="BL777" s="142">
        <v>0.92300000000000004</v>
      </c>
      <c r="BM777" s="142">
        <v>44.5</v>
      </c>
      <c r="BN777" s="141">
        <v>1</v>
      </c>
      <c r="BO777" s="141">
        <v>0</v>
      </c>
      <c r="BP777" s="141">
        <v>0</v>
      </c>
      <c r="BQ777" s="141">
        <v>0</v>
      </c>
      <c r="BR777" s="141">
        <v>0</v>
      </c>
      <c r="BS777" s="141">
        <v>0</v>
      </c>
      <c r="BT777" s="155">
        <v>0</v>
      </c>
      <c r="BU777" s="141">
        <v>0</v>
      </c>
      <c r="BV777" s="141">
        <v>0</v>
      </c>
      <c r="BW777" s="141">
        <v>0</v>
      </c>
      <c r="BX777" s="155">
        <v>1</v>
      </c>
      <c r="BY777" s="141">
        <v>0</v>
      </c>
      <c r="BZ777" s="141">
        <v>0</v>
      </c>
      <c r="CA777" s="155">
        <v>0</v>
      </c>
      <c r="CB777" s="141">
        <v>0</v>
      </c>
      <c r="CC777" s="141">
        <v>0</v>
      </c>
      <c r="CD777" s="141">
        <v>1</v>
      </c>
      <c r="CE777" s="141">
        <v>1</v>
      </c>
      <c r="CF777" s="141">
        <v>0</v>
      </c>
      <c r="CG777" s="141">
        <v>0</v>
      </c>
      <c r="CH777" s="141">
        <v>0</v>
      </c>
      <c r="CI777">
        <v>0</v>
      </c>
      <c r="CJ777" s="141">
        <v>0</v>
      </c>
      <c r="CK777" s="141">
        <v>0</v>
      </c>
      <c r="CL777" s="141">
        <v>0</v>
      </c>
      <c r="CM777" s="155">
        <v>0</v>
      </c>
      <c r="CN777">
        <v>0.29799999999999999</v>
      </c>
      <c r="CO777">
        <v>7</v>
      </c>
      <c r="CP777">
        <v>0</v>
      </c>
      <c r="CQ777">
        <v>1</v>
      </c>
      <c r="CR777">
        <v>38</v>
      </c>
      <c r="CS777" s="157"/>
      <c r="CX777" s="33" t="s">
        <v>85</v>
      </c>
    </row>
    <row r="778" spans="1:102" s="124" customFormat="1" x14ac:dyDescent="0.25">
      <c r="A778" s="124">
        <v>777</v>
      </c>
      <c r="B778" s="124">
        <v>51</v>
      </c>
      <c r="C778" s="125" t="s">
        <v>400</v>
      </c>
      <c r="D778" s="126">
        <v>6.9290000000000003</v>
      </c>
      <c r="E778" s="127">
        <v>0.35099999999999998</v>
      </c>
      <c r="F778" s="128">
        <f t="shared" si="193"/>
        <v>19.740740740740744</v>
      </c>
      <c r="G778" s="128">
        <f t="shared" si="195"/>
        <v>6.5780000000000003</v>
      </c>
      <c r="H778" s="129">
        <f t="shared" si="196"/>
        <v>7.28</v>
      </c>
      <c r="I778" s="130">
        <f t="shared" si="197"/>
        <v>0.27982908448508376</v>
      </c>
      <c r="J778" s="131">
        <f t="shared" si="198"/>
        <v>1.4175206906373847E-2</v>
      </c>
      <c r="K778" s="131">
        <f t="shared" si="199"/>
        <v>70.545707488075706</v>
      </c>
      <c r="L778" s="132">
        <v>1</v>
      </c>
      <c r="M778" s="133">
        <v>0</v>
      </c>
      <c r="N778" s="132">
        <v>0</v>
      </c>
      <c r="O778" s="133">
        <v>0</v>
      </c>
      <c r="P778" s="133">
        <v>1</v>
      </c>
      <c r="Q778" s="133">
        <v>0</v>
      </c>
      <c r="R778" s="133">
        <v>0</v>
      </c>
      <c r="S778" s="132">
        <v>4596</v>
      </c>
      <c r="T778" s="133">
        <v>8</v>
      </c>
      <c r="U778" s="133">
        <f t="shared" si="200"/>
        <v>4587</v>
      </c>
      <c r="V778" s="133">
        <f t="shared" si="201"/>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0.73299999999999998</v>
      </c>
      <c r="BM778" s="125">
        <v>35.192</v>
      </c>
      <c r="BN778" s="124">
        <v>1</v>
      </c>
      <c r="BO778" s="124">
        <v>0</v>
      </c>
      <c r="BP778" s="124">
        <v>0</v>
      </c>
      <c r="BQ778" s="124">
        <v>0</v>
      </c>
      <c r="BR778" s="124">
        <v>0</v>
      </c>
      <c r="BS778" s="124">
        <v>0</v>
      </c>
      <c r="BT778" s="138">
        <v>0</v>
      </c>
      <c r="BU778" s="124">
        <v>0</v>
      </c>
      <c r="BV778" s="124">
        <v>0</v>
      </c>
      <c r="BW778" s="124">
        <v>0</v>
      </c>
      <c r="BX778" s="138">
        <v>1</v>
      </c>
      <c r="BY778" s="124">
        <v>0</v>
      </c>
      <c r="BZ778" s="124">
        <v>0</v>
      </c>
      <c r="CA778" s="138">
        <v>0</v>
      </c>
      <c r="CB778" s="124">
        <v>0</v>
      </c>
      <c r="CC778" s="124">
        <v>0</v>
      </c>
      <c r="CD778" s="124">
        <v>1</v>
      </c>
      <c r="CE778" s="124">
        <v>1</v>
      </c>
      <c r="CF778" s="124">
        <v>0</v>
      </c>
      <c r="CG778" s="124">
        <v>0</v>
      </c>
      <c r="CH778" s="124">
        <v>0</v>
      </c>
      <c r="CI778" s="124">
        <v>0</v>
      </c>
      <c r="CJ778" s="124">
        <v>0</v>
      </c>
      <c r="CK778" s="124">
        <v>0</v>
      </c>
      <c r="CL778" s="124">
        <v>0</v>
      </c>
      <c r="CM778" s="138">
        <v>0</v>
      </c>
      <c r="CN778">
        <v>0.20599999999999999</v>
      </c>
      <c r="CO778">
        <v>0</v>
      </c>
      <c r="CP778">
        <v>1</v>
      </c>
      <c r="CQ778">
        <v>0</v>
      </c>
      <c r="CR778">
        <v>34</v>
      </c>
      <c r="CS778" s="140"/>
      <c r="CX778" s="33" t="s">
        <v>85</v>
      </c>
    </row>
    <row r="779" spans="1:102" x14ac:dyDescent="0.25">
      <c r="A779">
        <v>778</v>
      </c>
      <c r="B779">
        <v>52</v>
      </c>
      <c r="C779" s="24" t="s">
        <v>401</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231</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X779" s="33" t="s">
        <v>85</v>
      </c>
    </row>
    <row r="780" spans="1:102" x14ac:dyDescent="0.25">
      <c r="A780">
        <v>779</v>
      </c>
      <c r="B780">
        <v>52</v>
      </c>
      <c r="C780" s="24" t="s">
        <v>401</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231</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X780" s="33" t="s">
        <v>85</v>
      </c>
    </row>
    <row r="781" spans="1:102" x14ac:dyDescent="0.25">
      <c r="A781">
        <v>780</v>
      </c>
      <c r="B781">
        <v>52</v>
      </c>
      <c r="C781" s="24" t="s">
        <v>401</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231</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X781" s="33" t="s">
        <v>85</v>
      </c>
    </row>
    <row r="782" spans="1:102" x14ac:dyDescent="0.25">
      <c r="A782">
        <v>781</v>
      </c>
      <c r="B782">
        <v>52</v>
      </c>
      <c r="C782" s="24" t="s">
        <v>401</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231</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X782" s="33" t="s">
        <v>85</v>
      </c>
    </row>
    <row r="783" spans="1:102" x14ac:dyDescent="0.25">
      <c r="A783">
        <v>782</v>
      </c>
      <c r="B783">
        <v>52</v>
      </c>
      <c r="C783" s="24" t="s">
        <v>401</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231</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X783" s="33" t="s">
        <v>85</v>
      </c>
    </row>
    <row r="784" spans="1:102" x14ac:dyDescent="0.25">
      <c r="A784">
        <v>783</v>
      </c>
      <c r="B784">
        <v>52</v>
      </c>
      <c r="C784" s="24" t="s">
        <v>401</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231</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X784" s="33" t="s">
        <v>85</v>
      </c>
    </row>
    <row r="785" spans="1:102" x14ac:dyDescent="0.25">
      <c r="A785">
        <v>784</v>
      </c>
      <c r="B785">
        <v>52</v>
      </c>
      <c r="C785" s="24" t="s">
        <v>401</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231</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X785" s="33" t="s">
        <v>85</v>
      </c>
    </row>
    <row r="786" spans="1:102" x14ac:dyDescent="0.25">
      <c r="A786">
        <v>785</v>
      </c>
      <c r="B786">
        <v>52</v>
      </c>
      <c r="C786" s="24" t="s">
        <v>401</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231</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X786" s="33" t="s">
        <v>85</v>
      </c>
    </row>
    <row r="787" spans="1:102" x14ac:dyDescent="0.25">
      <c r="A787">
        <v>786</v>
      </c>
      <c r="B787">
        <v>53</v>
      </c>
      <c r="C787" s="24" t="s">
        <v>3936</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v>0.41099999999999998</v>
      </c>
      <c r="BM787" s="90">
        <f t="shared" ref="BM787:BM797" si="204">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X787" s="33" t="s">
        <v>85</v>
      </c>
    </row>
    <row r="788" spans="1:102" x14ac:dyDescent="0.25">
      <c r="A788">
        <v>787</v>
      </c>
      <c r="B788">
        <v>53</v>
      </c>
      <c r="C788" s="24" t="s">
        <v>3936</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v>0.41099999999999998</v>
      </c>
      <c r="BM788" s="90">
        <f t="shared" si="204"/>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X788" s="33" t="s">
        <v>85</v>
      </c>
    </row>
    <row r="789" spans="1:102" x14ac:dyDescent="0.25">
      <c r="A789">
        <v>788</v>
      </c>
      <c r="B789">
        <v>53</v>
      </c>
      <c r="C789" s="24" t="s">
        <v>3936</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v>0.41099999999999998</v>
      </c>
      <c r="BM789" s="90">
        <f t="shared" si="204"/>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X789" s="33" t="s">
        <v>85</v>
      </c>
    </row>
    <row r="790" spans="1:102" x14ac:dyDescent="0.25">
      <c r="A790">
        <v>789</v>
      </c>
      <c r="B790">
        <v>53</v>
      </c>
      <c r="C790" s="24" t="s">
        <v>3936</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v>0.41099999999999998</v>
      </c>
      <c r="BM790" s="90">
        <f t="shared" si="204"/>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X790" s="33" t="s">
        <v>85</v>
      </c>
    </row>
    <row r="791" spans="1:102" x14ac:dyDescent="0.25">
      <c r="A791">
        <v>790</v>
      </c>
      <c r="B791">
        <v>53</v>
      </c>
      <c r="C791" s="24" t="s">
        <v>3936</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v>0.41099999999999998</v>
      </c>
      <c r="BM791" s="90">
        <f t="shared" si="204"/>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X791" s="33" t="s">
        <v>85</v>
      </c>
    </row>
    <row r="792" spans="1:102" x14ac:dyDescent="0.25">
      <c r="A792">
        <v>791</v>
      </c>
      <c r="B792">
        <v>53</v>
      </c>
      <c r="C792" s="24" t="s">
        <v>3936</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v>0.41099999999999998</v>
      </c>
      <c r="BM792" s="90">
        <f t="shared" si="204"/>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X792" s="33" t="s">
        <v>85</v>
      </c>
    </row>
    <row r="793" spans="1:102" x14ac:dyDescent="0.25">
      <c r="A793">
        <v>792</v>
      </c>
      <c r="B793">
        <v>53</v>
      </c>
      <c r="C793" s="24" t="s">
        <v>3936</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v>0.41099999999999998</v>
      </c>
      <c r="BM793" s="90">
        <f t="shared" si="204"/>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X793" s="33" t="s">
        <v>85</v>
      </c>
    </row>
    <row r="794" spans="1:102" x14ac:dyDescent="0.25">
      <c r="A794">
        <v>793</v>
      </c>
      <c r="B794">
        <v>53</v>
      </c>
      <c r="C794" s="24" t="s">
        <v>3936</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v>0.41099999999999998</v>
      </c>
      <c r="BM794" s="90">
        <f t="shared" si="204"/>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X794" s="33" t="s">
        <v>85</v>
      </c>
    </row>
    <row r="795" spans="1:102" x14ac:dyDescent="0.25">
      <c r="A795">
        <v>794</v>
      </c>
      <c r="B795">
        <v>53</v>
      </c>
      <c r="C795" s="24" t="s">
        <v>3936</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v>0.41099999999999998</v>
      </c>
      <c r="BM795" s="90">
        <f t="shared" si="204"/>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X795" s="33" t="s">
        <v>85</v>
      </c>
    </row>
    <row r="796" spans="1:102" x14ac:dyDescent="0.25">
      <c r="A796">
        <v>795</v>
      </c>
      <c r="B796">
        <v>53</v>
      </c>
      <c r="C796" s="24" t="s">
        <v>3936</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v>0.41099999999999998</v>
      </c>
      <c r="BM796" s="90">
        <f t="shared" si="204"/>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X796" s="33" t="s">
        <v>85</v>
      </c>
    </row>
    <row r="797" spans="1:102" x14ac:dyDescent="0.25">
      <c r="A797">
        <v>796</v>
      </c>
      <c r="B797">
        <v>53</v>
      </c>
      <c r="C797" s="24" t="s">
        <v>3936</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v>0.41099999999999998</v>
      </c>
      <c r="BM797" s="90">
        <f t="shared" si="204"/>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X797" s="33" t="s">
        <v>85</v>
      </c>
    </row>
    <row r="798" spans="1:102" x14ac:dyDescent="0.25">
      <c r="A798">
        <v>797</v>
      </c>
      <c r="B798">
        <v>54</v>
      </c>
      <c r="C798" s="24" t="s">
        <v>402</v>
      </c>
      <c r="D798" s="12">
        <v>1.580170904221512</v>
      </c>
      <c r="E798" s="13">
        <v>0.1374061655844793</v>
      </c>
      <c r="F798" s="7">
        <v>11.5</v>
      </c>
      <c r="G798" s="7">
        <f t="shared" si="195"/>
        <v>1.4427647386370326</v>
      </c>
      <c r="H798" s="15">
        <f t="shared" si="196"/>
        <v>1.7175770698059913</v>
      </c>
      <c r="I798" s="11">
        <f t="shared" si="197"/>
        <v>0.18736377137981769</v>
      </c>
      <c r="J798" s="32">
        <f t="shared" si="198"/>
        <v>1.6292501859114582E-2</v>
      </c>
      <c r="K798" s="32">
        <f t="shared" si="199"/>
        <v>61.377927628749404</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327</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X798" s="33" t="s">
        <v>85</v>
      </c>
    </row>
    <row r="799" spans="1:102" x14ac:dyDescent="0.25">
      <c r="A799">
        <v>798</v>
      </c>
      <c r="B799">
        <v>54</v>
      </c>
      <c r="C799" s="24" t="s">
        <v>402</v>
      </c>
      <c r="D799" s="12">
        <v>0.64378274412375536</v>
      </c>
      <c r="E799" s="13">
        <v>0.1095800415529796</v>
      </c>
      <c r="F799" s="7">
        <v>5.875</v>
      </c>
      <c r="G799" s="7">
        <f t="shared" si="195"/>
        <v>0.53420270257077573</v>
      </c>
      <c r="H799" s="15">
        <f t="shared" si="196"/>
        <v>0.75336278567673498</v>
      </c>
      <c r="I799" s="11">
        <f t="shared" si="197"/>
        <v>9.6984761089135257E-2</v>
      </c>
      <c r="J799" s="32">
        <f t="shared" si="198"/>
        <v>1.6508044440703872E-2</v>
      </c>
      <c r="K799" s="32">
        <f t="shared" si="199"/>
        <v>60.576527013357243</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327</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X799" s="33" t="s">
        <v>85</v>
      </c>
    </row>
    <row r="800" spans="1:102" x14ac:dyDescent="0.25">
      <c r="A800">
        <v>799</v>
      </c>
      <c r="B800">
        <v>54</v>
      </c>
      <c r="C800" s="24" t="s">
        <v>402</v>
      </c>
      <c r="D800" s="12">
        <v>1.6435133671292901</v>
      </c>
      <c r="E800" s="13">
        <v>8.8242328436471951E-2</v>
      </c>
      <c r="F800" s="7">
        <v>18.625</v>
      </c>
      <c r="G800" s="7">
        <f t="shared" si="195"/>
        <v>1.5552710386928181</v>
      </c>
      <c r="H800" s="15">
        <f t="shared" si="196"/>
        <v>1.731755695565762</v>
      </c>
      <c r="I800" s="11">
        <f t="shared" si="197"/>
        <v>0.29515600137965536</v>
      </c>
      <c r="J800" s="32">
        <f t="shared" si="198"/>
        <v>1.5847302087498277E-2</v>
      </c>
      <c r="K800" s="32">
        <f t="shared" si="199"/>
        <v>63.102223613752308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327</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X800" s="33" t="s">
        <v>85</v>
      </c>
    </row>
    <row r="801" spans="1:102" x14ac:dyDescent="0.25">
      <c r="A801">
        <v>800</v>
      </c>
      <c r="B801">
        <v>54</v>
      </c>
      <c r="C801" s="24" t="s">
        <v>402</v>
      </c>
      <c r="D801" s="12">
        <v>1.288050552599951</v>
      </c>
      <c r="E801" s="13">
        <v>0.1396681322096332</v>
      </c>
      <c r="F801" s="7">
        <v>9.2222222222222232</v>
      </c>
      <c r="G801" s="7">
        <f t="shared" si="195"/>
        <v>1.1483824203903179</v>
      </c>
      <c r="H801" s="15">
        <f t="shared" si="196"/>
        <v>1.4277186848095842</v>
      </c>
      <c r="I801" s="11">
        <f t="shared" si="197"/>
        <v>0.15120328631414434</v>
      </c>
      <c r="J801" s="32">
        <f t="shared" si="198"/>
        <v>1.6395537070208421E-2</v>
      </c>
      <c r="K801" s="32">
        <f t="shared" si="199"/>
        <v>60.992207557326935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327</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X801" s="33" t="s">
        <v>85</v>
      </c>
    </row>
    <row r="802" spans="1:102" x14ac:dyDescent="0.25">
      <c r="A802">
        <v>801</v>
      </c>
      <c r="B802">
        <v>54</v>
      </c>
      <c r="C802" s="24" t="s">
        <v>402</v>
      </c>
      <c r="D802" s="12">
        <v>0.53125904678845703</v>
      </c>
      <c r="E802" s="13">
        <v>0.1103914902417573</v>
      </c>
      <c r="F802" s="7">
        <v>4.8125</v>
      </c>
      <c r="G802" s="7">
        <f t="shared" si="195"/>
        <v>0.42086755654669972</v>
      </c>
      <c r="H802" s="15">
        <f t="shared" si="196"/>
        <v>0.64165053703021435</v>
      </c>
      <c r="I802" s="11">
        <f t="shared" si="197"/>
        <v>7.9568172773817836E-2</v>
      </c>
      <c r="J802" s="32">
        <f t="shared" si="198"/>
        <v>1.6533646290663447E-2</v>
      </c>
      <c r="K802" s="32">
        <f t="shared" si="199"/>
        <v>60.482726098035627</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327</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X802" s="33" t="s">
        <v>85</v>
      </c>
    </row>
    <row r="803" spans="1:102" x14ac:dyDescent="0.25">
      <c r="A803">
        <v>802</v>
      </c>
      <c r="B803">
        <v>54</v>
      </c>
      <c r="C803" s="24" t="s">
        <v>402</v>
      </c>
      <c r="D803" s="12">
        <v>1.3993456453471831</v>
      </c>
      <c r="E803" s="13">
        <v>8.9917792472108155E-2</v>
      </c>
      <c r="F803" s="7">
        <v>15.5625</v>
      </c>
      <c r="G803" s="7">
        <f t="shared" si="195"/>
        <v>1.3094278528750749</v>
      </c>
      <c r="H803" s="15">
        <f t="shared" si="196"/>
        <v>1.4892634378192913</v>
      </c>
      <c r="I803" s="11">
        <f t="shared" si="197"/>
        <v>0.24993135499564653</v>
      </c>
      <c r="J803" s="32">
        <f t="shared" si="198"/>
        <v>1.605984610413793E-2</v>
      </c>
      <c r="K803" s="32">
        <f t="shared" si="199"/>
        <v>62.267097300661128</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327</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X803" s="33" t="s">
        <v>85</v>
      </c>
    </row>
    <row r="804" spans="1:102" x14ac:dyDescent="0.25">
      <c r="A804">
        <v>803</v>
      </c>
      <c r="B804">
        <v>54</v>
      </c>
      <c r="C804" s="24" t="s">
        <v>402</v>
      </c>
      <c r="D804" s="12">
        <v>2.3082083868108949</v>
      </c>
      <c r="E804" s="13">
        <v>0.38836522063802359</v>
      </c>
      <c r="F804" s="7">
        <v>5.9433962264150946</v>
      </c>
      <c r="G804" s="7">
        <f t="shared" si="195"/>
        <v>1.9198431661728712</v>
      </c>
      <c r="H804" s="15">
        <f t="shared" si="196"/>
        <v>2.6965736074489186</v>
      </c>
      <c r="I804" s="11">
        <f t="shared" si="197"/>
        <v>9.8103044388919494E-2</v>
      </c>
      <c r="J804" s="32">
        <f t="shared" si="198"/>
        <v>1.6506226516230897E-2</v>
      </c>
      <c r="K804" s="32">
        <f t="shared" si="199"/>
        <v>60.583198650320249</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327</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X804" s="33" t="s">
        <v>85</v>
      </c>
    </row>
    <row r="805" spans="1:102" x14ac:dyDescent="0.25">
      <c r="A805">
        <v>804</v>
      </c>
      <c r="B805">
        <v>54</v>
      </c>
      <c r="C805" s="24" t="s">
        <v>402</v>
      </c>
      <c r="D805" s="12">
        <v>1.1277672320530781</v>
      </c>
      <c r="E805" s="13">
        <v>0.2321873713050456</v>
      </c>
      <c r="F805" s="7">
        <v>4.8571428571428568</v>
      </c>
      <c r="G805" s="7">
        <f t="shared" si="195"/>
        <v>0.89557986074803242</v>
      </c>
      <c r="H805" s="15">
        <f t="shared" si="196"/>
        <v>1.3599546033581236</v>
      </c>
      <c r="I805" s="11">
        <f t="shared" si="197"/>
        <v>8.0301544138865227E-2</v>
      </c>
      <c r="J805" s="32">
        <f t="shared" si="198"/>
        <v>1.6532670852119312E-2</v>
      </c>
      <c r="K805" s="32">
        <f t="shared" si="199"/>
        <v>60.486294618985333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327</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X805" s="33" t="s">
        <v>85</v>
      </c>
    </row>
    <row r="806" spans="1:102" x14ac:dyDescent="0.25">
      <c r="A806">
        <v>805</v>
      </c>
      <c r="B806">
        <v>54</v>
      </c>
      <c r="C806" s="24" t="s">
        <v>402</v>
      </c>
      <c r="D806" s="12">
        <v>2.093230151342373</v>
      </c>
      <c r="E806" s="13">
        <v>0.15446227579880109</v>
      </c>
      <c r="F806" s="7">
        <v>13.55172413793103</v>
      </c>
      <c r="G806" s="7">
        <f t="shared" si="195"/>
        <v>1.938767875543572</v>
      </c>
      <c r="H806" s="15">
        <f t="shared" si="196"/>
        <v>2.2476924271411742</v>
      </c>
      <c r="I806" s="11">
        <f t="shared" si="197"/>
        <v>0.21930052382972096</v>
      </c>
      <c r="J806" s="32">
        <f t="shared" si="198"/>
        <v>1.6182481402193156E-2</v>
      </c>
      <c r="K806" s="32">
        <f t="shared" si="199"/>
        <v>61.795220099216273</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327</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X806" s="33" t="s">
        <v>85</v>
      </c>
    </row>
    <row r="807" spans="1:102" x14ac:dyDescent="0.25">
      <c r="A807">
        <v>806</v>
      </c>
      <c r="B807">
        <v>54</v>
      </c>
      <c r="C807" s="24" t="s">
        <v>402</v>
      </c>
      <c r="D807" s="12">
        <v>2.1380925633558872</v>
      </c>
      <c r="E807" s="13">
        <v>7.3982441638612007E-2</v>
      </c>
      <c r="F807" s="7">
        <v>28.9</v>
      </c>
      <c r="G807" s="7">
        <f t="shared" si="195"/>
        <v>2.0641101217172753</v>
      </c>
      <c r="H807" s="15">
        <f t="shared" si="196"/>
        <v>2.2120750049944991</v>
      </c>
      <c r="I807" s="11">
        <f t="shared" si="197"/>
        <v>0.4322488832196768</v>
      </c>
      <c r="J807" s="32">
        <f t="shared" si="198"/>
        <v>1.4956708761926535E-2</v>
      </c>
      <c r="K807" s="32">
        <f t="shared" si="199"/>
        <v>66.859629074651622</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327</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X807" s="33" t="s">
        <v>85</v>
      </c>
    </row>
    <row r="808" spans="1:102" x14ac:dyDescent="0.25">
      <c r="A808">
        <v>807</v>
      </c>
      <c r="B808">
        <v>54</v>
      </c>
      <c r="C808" s="24" t="s">
        <v>402</v>
      </c>
      <c r="D808" s="12">
        <v>1.103032521143499</v>
      </c>
      <c r="E808" s="13">
        <v>0.45184464721540918</v>
      </c>
      <c r="F808" s="7">
        <v>2.4411764705882351</v>
      </c>
      <c r="G808" s="7">
        <f t="shared" si="195"/>
        <v>0.65118787392808986</v>
      </c>
      <c r="H808" s="15">
        <f t="shared" si="196"/>
        <v>1.5548771683589082</v>
      </c>
      <c r="I808" s="11">
        <f t="shared" si="197"/>
        <v>4.0456775047596705E-2</v>
      </c>
      <c r="J808" s="32">
        <f t="shared" si="198"/>
        <v>1.6572654838774556E-2</v>
      </c>
      <c r="K808" s="32">
        <f t="shared" si="199"/>
        <v>60.340362466267578</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327</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X808" s="33" t="s">
        <v>85</v>
      </c>
    </row>
    <row r="809" spans="1:102" x14ac:dyDescent="0.25">
      <c r="A809">
        <v>808</v>
      </c>
      <c r="B809">
        <v>54</v>
      </c>
      <c r="C809" s="24" t="s">
        <v>402</v>
      </c>
      <c r="D809" s="12">
        <v>2.0009950789031672</v>
      </c>
      <c r="E809" s="13">
        <v>0.33796967820616503</v>
      </c>
      <c r="F809" s="7">
        <v>5.9206349206349209</v>
      </c>
      <c r="G809" s="7">
        <f t="shared" si="195"/>
        <v>1.6630254006970022</v>
      </c>
      <c r="H809" s="15">
        <f t="shared" si="196"/>
        <v>2.3389647571093324</v>
      </c>
      <c r="I809" s="11">
        <f t="shared" si="197"/>
        <v>9.7730936419665043E-2</v>
      </c>
      <c r="J809" s="32">
        <f t="shared" si="198"/>
        <v>1.6506833765251739E-2</v>
      </c>
      <c r="K809" s="32">
        <f t="shared" si="199"/>
        <v>60.580969931682681</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327</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X809" s="33" t="s">
        <v>85</v>
      </c>
    </row>
    <row r="810" spans="1:102" x14ac:dyDescent="0.25">
      <c r="A810">
        <v>809</v>
      </c>
      <c r="B810">
        <v>54</v>
      </c>
      <c r="C810" s="24" t="s">
        <v>402</v>
      </c>
      <c r="D810" s="12">
        <v>1.677838513019414</v>
      </c>
      <c r="E810" s="13">
        <v>7.5920294706760816E-2</v>
      </c>
      <c r="F810" s="7">
        <v>22.1</v>
      </c>
      <c r="G810" s="7">
        <f t="shared" si="195"/>
        <v>1.6019182183126532</v>
      </c>
      <c r="H810" s="15">
        <f t="shared" si="196"/>
        <v>1.7537588077261748</v>
      </c>
      <c r="I810" s="11">
        <f t="shared" si="197"/>
        <v>0.34416286928355505</v>
      </c>
      <c r="J810" s="32">
        <f t="shared" si="198"/>
        <v>1.5572980510568098E-2</v>
      </c>
      <c r="K810" s="32">
        <f t="shared" si="199"/>
        <v>64.21378356708162</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327</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X810" s="33" t="s">
        <v>85</v>
      </c>
    </row>
    <row r="811" spans="1:102" x14ac:dyDescent="0.25">
      <c r="A811">
        <v>810</v>
      </c>
      <c r="B811">
        <v>54</v>
      </c>
      <c r="C811" s="24" t="s">
        <v>402</v>
      </c>
      <c r="D811" s="12">
        <v>1.034603563185343</v>
      </c>
      <c r="E811" s="13">
        <v>0.91445605262188434</v>
      </c>
      <c r="F811" s="7">
        <v>1.131386861313868</v>
      </c>
      <c r="G811" s="7">
        <f t="shared" si="195"/>
        <v>0.12014751056345863</v>
      </c>
      <c r="H811" s="15">
        <f t="shared" si="196"/>
        <v>1.9490596158072273</v>
      </c>
      <c r="I811" s="11">
        <f t="shared" si="197"/>
        <v>1.8762144231012204E-2</v>
      </c>
      <c r="J811" s="32">
        <f t="shared" si="198"/>
        <v>1.6583314578378538E-2</v>
      </c>
      <c r="K811" s="32">
        <f t="shared" si="199"/>
        <v>60.30157573587902</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327</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X811" s="33" t="s">
        <v>85</v>
      </c>
    </row>
    <row r="812" spans="1:102" s="141" customFormat="1" x14ac:dyDescent="0.25">
      <c r="A812" s="141">
        <v>811</v>
      </c>
      <c r="B812" s="141">
        <v>54</v>
      </c>
      <c r="C812" s="142" t="s">
        <v>402</v>
      </c>
      <c r="D812" s="143">
        <v>1.8031294396511079</v>
      </c>
      <c r="E812" s="144">
        <v>0.83347070775413734</v>
      </c>
      <c r="F812" s="145">
        <v>2.1633986928104578</v>
      </c>
      <c r="G812" s="145">
        <f t="shared" si="195"/>
        <v>0.9696587318969706</v>
      </c>
      <c r="H812" s="146">
        <f t="shared" si="196"/>
        <v>2.6366001474052454</v>
      </c>
      <c r="I812" s="147">
        <f t="shared" si="197"/>
        <v>3.5859558999142858E-2</v>
      </c>
      <c r="J812" s="148">
        <f t="shared" si="198"/>
        <v>1.6575566546431591E-2</v>
      </c>
      <c r="K812" s="148">
        <f t="shared" si="199"/>
        <v>60.329762919342343</v>
      </c>
      <c r="L812" s="149">
        <v>1</v>
      </c>
      <c r="M812" s="150">
        <v>0</v>
      </c>
      <c r="N812" s="149">
        <v>0</v>
      </c>
      <c r="O812" s="150">
        <v>0</v>
      </c>
      <c r="P812" s="150">
        <v>1</v>
      </c>
      <c r="Q812" s="150">
        <v>0</v>
      </c>
      <c r="R812" s="150">
        <v>0</v>
      </c>
      <c r="S812" s="149">
        <v>3639</v>
      </c>
      <c r="T812" s="150">
        <v>3</v>
      </c>
      <c r="U812" s="150">
        <f t="shared" si="200"/>
        <v>3635</v>
      </c>
      <c r="V812" s="150">
        <f t="shared" si="201"/>
        <v>15</v>
      </c>
      <c r="W812" s="145">
        <f t="shared" si="205"/>
        <v>13.849</v>
      </c>
      <c r="X812" s="145">
        <f t="shared" si="206"/>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327</v>
      </c>
      <c r="AZ812">
        <v>1</v>
      </c>
      <c r="BA812">
        <v>0</v>
      </c>
      <c r="BB812">
        <v>1</v>
      </c>
      <c r="BC812">
        <v>0</v>
      </c>
      <c r="BD812">
        <v>0</v>
      </c>
      <c r="BE812">
        <v>0</v>
      </c>
      <c r="BF812" s="155">
        <v>0</v>
      </c>
      <c r="BG812">
        <v>1</v>
      </c>
      <c r="BH812">
        <v>0</v>
      </c>
      <c r="BI812" s="155">
        <v>0</v>
      </c>
      <c r="BJ812" t="s">
        <v>98</v>
      </c>
      <c r="BK812">
        <v>27</v>
      </c>
      <c r="BL812" s="142">
        <v>0.92400000000000004</v>
      </c>
      <c r="BM812" s="142">
        <v>33</v>
      </c>
      <c r="BN812" s="141">
        <v>0</v>
      </c>
      <c r="BO812" s="141">
        <v>0</v>
      </c>
      <c r="BP812" s="141">
        <v>0</v>
      </c>
      <c r="BQ812" s="141">
        <v>0</v>
      </c>
      <c r="BR812" s="141">
        <v>0</v>
      </c>
      <c r="BS812" s="141">
        <v>0</v>
      </c>
      <c r="BT812" s="155">
        <v>1</v>
      </c>
      <c r="BU812" s="141">
        <v>0</v>
      </c>
      <c r="BV812" s="141">
        <v>1</v>
      </c>
      <c r="BW812" s="141">
        <v>0</v>
      </c>
      <c r="BX812" s="17">
        <v>0</v>
      </c>
      <c r="BY812">
        <v>0</v>
      </c>
      <c r="BZ812">
        <v>0</v>
      </c>
      <c r="CA812" s="17">
        <v>0</v>
      </c>
      <c r="CB812" s="141">
        <v>0</v>
      </c>
      <c r="CC812" s="141">
        <v>0</v>
      </c>
      <c r="CD812" s="141">
        <v>0</v>
      </c>
      <c r="CE812" s="141">
        <v>0</v>
      </c>
      <c r="CF812" s="141">
        <v>1</v>
      </c>
      <c r="CG812" s="141">
        <v>0</v>
      </c>
      <c r="CH812" s="141">
        <v>0</v>
      </c>
      <c r="CI812">
        <v>0</v>
      </c>
      <c r="CJ812" s="141">
        <v>0</v>
      </c>
      <c r="CK812" s="141">
        <v>0</v>
      </c>
      <c r="CL812" s="141">
        <v>1</v>
      </c>
      <c r="CM812" s="155">
        <v>0</v>
      </c>
      <c r="CN812">
        <v>0</v>
      </c>
      <c r="CO812">
        <v>125</v>
      </c>
      <c r="CP812">
        <v>0</v>
      </c>
      <c r="CQ812">
        <v>1</v>
      </c>
      <c r="CR812">
        <v>22</v>
      </c>
      <c r="CS812" s="157"/>
      <c r="CX812" s="33" t="s">
        <v>85</v>
      </c>
    </row>
    <row r="813" spans="1:102" x14ac:dyDescent="0.25">
      <c r="A813">
        <v>812</v>
      </c>
      <c r="B813">
        <v>55</v>
      </c>
      <c r="C813" s="24" t="s">
        <v>410</v>
      </c>
      <c r="D813" s="12">
        <v>3.329569823937617</v>
      </c>
      <c r="E813" s="13">
        <v>0.59017485800962188</v>
      </c>
      <c r="F813" s="7">
        <v>5.6416666666666666</v>
      </c>
      <c r="G813" s="7">
        <f t="shared" si="195"/>
        <v>2.7393949659279953</v>
      </c>
      <c r="H813" s="15">
        <f t="shared" si="196"/>
        <v>3.9197446819472388</v>
      </c>
      <c r="I813" s="11">
        <f t="shared" si="197"/>
        <v>5.1741366373935151E-2</v>
      </c>
      <c r="J813" s="32">
        <f t="shared" si="198"/>
        <v>9.1712909377728493E-3</v>
      </c>
      <c r="K813" s="32">
        <f t="shared" si="199"/>
        <v>109.03590419113226</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427</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X813" s="33" t="s">
        <v>85</v>
      </c>
    </row>
    <row r="814" spans="1:102" x14ac:dyDescent="0.25">
      <c r="A814">
        <v>813</v>
      </c>
      <c r="B814">
        <v>55</v>
      </c>
      <c r="C814" s="24" t="s">
        <v>410</v>
      </c>
      <c r="D814" s="12">
        <v>1.453022975882035</v>
      </c>
      <c r="E814" s="13">
        <v>0.41584832643088532</v>
      </c>
      <c r="F814" s="7">
        <v>3.494117647058824</v>
      </c>
      <c r="G814" s="7">
        <f t="shared" si="195"/>
        <v>1.0371746494511496</v>
      </c>
      <c r="H814" s="15">
        <f t="shared" si="196"/>
        <v>1.8688713023129204</v>
      </c>
      <c r="I814" s="11">
        <f t="shared" si="197"/>
        <v>3.207204389156721E-2</v>
      </c>
      <c r="J814" s="32">
        <f t="shared" si="198"/>
        <v>9.178867780414858E-3</v>
      </c>
      <c r="K814" s="32">
        <f t="shared" si="199"/>
        <v>108.94589876691774</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427</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X814" s="33" t="s">
        <v>85</v>
      </c>
    </row>
    <row r="815" spans="1:102" x14ac:dyDescent="0.25">
      <c r="A815">
        <v>814</v>
      </c>
      <c r="B815">
        <v>55</v>
      </c>
      <c r="C815" s="24" t="s">
        <v>410</v>
      </c>
      <c r="D815" s="12">
        <v>3.3781829134533981</v>
      </c>
      <c r="E815" s="13">
        <v>0.2297041872248457</v>
      </c>
      <c r="F815" s="7">
        <v>14.706666666666671</v>
      </c>
      <c r="G815" s="7">
        <f t="shared" si="195"/>
        <v>3.1484787262285523</v>
      </c>
      <c r="H815" s="15">
        <f t="shared" si="196"/>
        <v>3.6078871006782438</v>
      </c>
      <c r="I815" s="11">
        <f t="shared" si="197"/>
        <v>0.13384480026334236</v>
      </c>
      <c r="J815" s="32">
        <f t="shared" si="198"/>
        <v>9.100961033318835E-3</v>
      </c>
      <c r="K815" s="32">
        <f t="shared" si="199"/>
        <v>109.878505834601</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427</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X815" s="33" t="s">
        <v>85</v>
      </c>
    </row>
    <row r="816" spans="1:102" x14ac:dyDescent="0.25">
      <c r="A816">
        <v>815</v>
      </c>
      <c r="B816">
        <v>55</v>
      </c>
      <c r="C816" s="24" t="s">
        <v>410</v>
      </c>
      <c r="D816" s="12">
        <v>3.8762935536986509</v>
      </c>
      <c r="E816" s="13">
        <v>0.95926274669707878</v>
      </c>
      <c r="F816" s="7">
        <v>4.0409090909090919</v>
      </c>
      <c r="G816" s="7">
        <f t="shared" si="195"/>
        <v>2.9170308070015722</v>
      </c>
      <c r="H816" s="15">
        <f t="shared" si="196"/>
        <v>4.83555630039573</v>
      </c>
      <c r="I816" s="11">
        <f t="shared" si="197"/>
        <v>3.7084534349250138E-2</v>
      </c>
      <c r="J816" s="32">
        <f t="shared" si="198"/>
        <v>9.1772750920529021E-3</v>
      </c>
      <c r="K816" s="32">
        <f t="shared" si="199"/>
        <v>108.96480599845525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427</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X816" s="33" t="s">
        <v>85</v>
      </c>
    </row>
    <row r="817" spans="1:102" x14ac:dyDescent="0.25">
      <c r="A817">
        <v>816</v>
      </c>
      <c r="B817">
        <v>55</v>
      </c>
      <c r="C817" s="24" t="s">
        <v>410</v>
      </c>
      <c r="D817" s="12">
        <v>5.3879920666931591</v>
      </c>
      <c r="E817" s="13">
        <v>0.39245485630504118</v>
      </c>
      <c r="F817" s="7">
        <v>13.728947368421061</v>
      </c>
      <c r="G817" s="7">
        <f t="shared" si="195"/>
        <v>4.9955372103881182</v>
      </c>
      <c r="H817" s="15">
        <f t="shared" si="196"/>
        <v>5.7804469229982001</v>
      </c>
      <c r="I817" s="11">
        <f t="shared" si="197"/>
        <v>0.12509072587246783</v>
      </c>
      <c r="J817" s="32">
        <f t="shared" si="198"/>
        <v>9.1114578937200961E-3</v>
      </c>
      <c r="K817" s="32">
        <f t="shared" si="199"/>
        <v>109.75192023761988</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427</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X817" s="33" t="s">
        <v>85</v>
      </c>
    </row>
    <row r="818" spans="1:102" x14ac:dyDescent="0.25">
      <c r="A818">
        <v>817</v>
      </c>
      <c r="B818">
        <v>55</v>
      </c>
      <c r="C818" s="24" t="s">
        <v>410</v>
      </c>
      <c r="D818" s="12">
        <v>6.1610883636721514</v>
      </c>
      <c r="E818" s="13">
        <v>0.45802982497753331</v>
      </c>
      <c r="F818" s="7">
        <v>13.45128205128205</v>
      </c>
      <c r="G818" s="7">
        <f t="shared" si="195"/>
        <v>5.7030585386946182</v>
      </c>
      <c r="H818" s="15">
        <f t="shared" si="196"/>
        <v>6.6191181886496846</v>
      </c>
      <c r="I818" s="11">
        <f t="shared" si="197"/>
        <v>0.12259920284686227</v>
      </c>
      <c r="J818" s="32">
        <f t="shared" si="198"/>
        <v>9.1143135932665442E-3</v>
      </c>
      <c r="K818" s="32">
        <f t="shared" si="199"/>
        <v>109.71753273211689</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427</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X818" s="33" t="s">
        <v>85</v>
      </c>
    </row>
    <row r="819" spans="1:102" x14ac:dyDescent="0.25">
      <c r="A819">
        <v>818</v>
      </c>
      <c r="B819">
        <v>55</v>
      </c>
      <c r="C819" s="24" t="s">
        <v>410</v>
      </c>
      <c r="D819" s="12">
        <v>1.6562836228041671</v>
      </c>
      <c r="E819" s="13">
        <v>2.876181141396458</v>
      </c>
      <c r="F819" s="7">
        <v>0.57586206896551717</v>
      </c>
      <c r="G819" s="7">
        <f t="shared" si="195"/>
        <v>-1.2198975185922909</v>
      </c>
      <c r="H819" s="15">
        <f t="shared" si="196"/>
        <v>4.5324647642006255</v>
      </c>
      <c r="I819" s="11">
        <f t="shared" si="197"/>
        <v>5.2884084466817312E-3</v>
      </c>
      <c r="J819" s="32">
        <f t="shared" si="198"/>
        <v>9.1834637696868397E-3</v>
      </c>
      <c r="K819" s="32">
        <f t="shared" si="199"/>
        <v>108.89137531100647</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427</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X819" s="33" t="s">
        <v>85</v>
      </c>
    </row>
    <row r="820" spans="1:102" x14ac:dyDescent="0.25">
      <c r="A820">
        <v>819</v>
      </c>
      <c r="B820">
        <v>55</v>
      </c>
      <c r="C820" s="24" t="s">
        <v>410</v>
      </c>
      <c r="D820" s="12">
        <v>8.4910208745827109</v>
      </c>
      <c r="E820" s="13">
        <v>1.343934284767891</v>
      </c>
      <c r="F820" s="7">
        <v>6.3180327868852464</v>
      </c>
      <c r="G820" s="7">
        <f t="shared" si="195"/>
        <v>7.1470865898148199</v>
      </c>
      <c r="H820" s="15">
        <f t="shared" si="196"/>
        <v>9.8349551593506028</v>
      </c>
      <c r="I820" s="11">
        <f t="shared" si="197"/>
        <v>5.7924814228773547E-2</v>
      </c>
      <c r="J820" s="32">
        <f t="shared" si="198"/>
        <v>9.1681724648551774E-3</v>
      </c>
      <c r="K820" s="32">
        <f t="shared" si="199"/>
        <v>109.07299179125948</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427</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X820" s="33" t="s">
        <v>85</v>
      </c>
    </row>
    <row r="821" spans="1:102" x14ac:dyDescent="0.25">
      <c r="A821">
        <v>820</v>
      </c>
      <c r="B821">
        <v>55</v>
      </c>
      <c r="C821" s="24" t="s">
        <v>410</v>
      </c>
      <c r="D821" s="12">
        <v>7.0779257885790647</v>
      </c>
      <c r="E821" s="13">
        <v>0.79527256051450179</v>
      </c>
      <c r="F821" s="7">
        <v>8.8999999999999986</v>
      </c>
      <c r="G821" s="7">
        <f t="shared" si="195"/>
        <v>6.2826532280645626</v>
      </c>
      <c r="H821" s="15">
        <f t="shared" si="196"/>
        <v>7.8731983490935669</v>
      </c>
      <c r="I821" s="11">
        <f t="shared" si="197"/>
        <v>8.1462321271508209E-2</v>
      </c>
      <c r="J821" s="32">
        <f t="shared" si="198"/>
        <v>9.15306980578744E-3</v>
      </c>
      <c r="K821" s="32">
        <f t="shared" si="199"/>
        <v>109.25296334653812</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427</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X821" s="33" t="s">
        <v>85</v>
      </c>
    </row>
    <row r="822" spans="1:102" x14ac:dyDescent="0.25">
      <c r="A822">
        <v>821</v>
      </c>
      <c r="B822">
        <v>55</v>
      </c>
      <c r="C822" s="24" t="s">
        <v>410</v>
      </c>
      <c r="D822" s="12">
        <v>7.2165301368908308</v>
      </c>
      <c r="E822" s="13">
        <v>1.054143372984589</v>
      </c>
      <c r="F822" s="7">
        <v>6.8458715596330277</v>
      </c>
      <c r="G822" s="7">
        <f t="shared" si="195"/>
        <v>6.162386763906242</v>
      </c>
      <c r="H822" s="15">
        <f t="shared" si="196"/>
        <v>8.2706735098754205</v>
      </c>
      <c r="I822" s="11">
        <f t="shared" si="197"/>
        <v>6.2745810395942639E-2</v>
      </c>
      <c r="J822" s="32">
        <f t="shared" si="198"/>
        <v>9.1654962920902534E-3</v>
      </c>
      <c r="K822" s="32">
        <f t="shared" si="199"/>
        <v>109.10483929418984</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427</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X822" s="33" t="s">
        <v>85</v>
      </c>
    </row>
    <row r="823" spans="1:102" x14ac:dyDescent="0.25">
      <c r="A823">
        <v>822</v>
      </c>
      <c r="B823">
        <v>55</v>
      </c>
      <c r="C823" s="24" t="s">
        <v>410</v>
      </c>
      <c r="D823" s="12">
        <v>8.0507515161814869</v>
      </c>
      <c r="E823" s="13">
        <v>10.1894230053268</v>
      </c>
      <c r="F823" s="7">
        <v>0.79010867563087117</v>
      </c>
      <c r="G823" s="7">
        <f t="shared" si="195"/>
        <v>-2.1386714891453131</v>
      </c>
      <c r="H823" s="15">
        <f t="shared" si="196"/>
        <v>18.240174521508287</v>
      </c>
      <c r="I823" s="11">
        <f t="shared" si="197"/>
        <v>7.25584485540922E-3</v>
      </c>
      <c r="J823" s="32">
        <f t="shared" si="198"/>
        <v>9.1833504417803153E-3</v>
      </c>
      <c r="K823" s="32">
        <f t="shared" si="199"/>
        <v>108.89271909415848</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427</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X823" s="33" t="s">
        <v>85</v>
      </c>
    </row>
    <row r="824" spans="1:102" s="141" customFormat="1" x14ac:dyDescent="0.25">
      <c r="A824" s="141">
        <v>823</v>
      </c>
      <c r="B824" s="141">
        <v>55</v>
      </c>
      <c r="C824" s="142" t="s">
        <v>410</v>
      </c>
      <c r="D824" s="143">
        <v>6.3178181029901692</v>
      </c>
      <c r="E824" s="144">
        <v>0.78550878974366622</v>
      </c>
      <c r="F824" s="145">
        <v>8.0429629629629638</v>
      </c>
      <c r="G824" s="145">
        <f t="shared" si="195"/>
        <v>5.5323093132465031</v>
      </c>
      <c r="H824" s="146">
        <f t="shared" si="196"/>
        <v>7.1033268927338353</v>
      </c>
      <c r="I824" s="147">
        <f t="shared" si="197"/>
        <v>7.3662621441902193E-2</v>
      </c>
      <c r="J824" s="148">
        <f t="shared" si="198"/>
        <v>9.1586423785750548E-3</v>
      </c>
      <c r="K824" s="148">
        <f t="shared" si="199"/>
        <v>109.18648841877641</v>
      </c>
      <c r="L824" s="149">
        <v>1</v>
      </c>
      <c r="M824" s="150">
        <v>0</v>
      </c>
      <c r="N824" s="149">
        <v>0</v>
      </c>
      <c r="O824" s="150">
        <v>1</v>
      </c>
      <c r="P824" s="150">
        <v>0</v>
      </c>
      <c r="Q824" s="150">
        <v>0</v>
      </c>
      <c r="R824" s="150">
        <v>0</v>
      </c>
      <c r="S824" s="149">
        <v>11878</v>
      </c>
      <c r="T824" s="150">
        <v>20</v>
      </c>
      <c r="U824" s="150">
        <f t="shared" si="200"/>
        <v>11857</v>
      </c>
      <c r="V824" s="150">
        <f t="shared" si="201"/>
        <v>12</v>
      </c>
      <c r="W824" s="145">
        <v>22</v>
      </c>
      <c r="X824" s="145">
        <f t="shared" si="206"/>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207"/>
        <v>0.48699999999999999</v>
      </c>
      <c r="AP824" s="155">
        <v>0.51300000000000001</v>
      </c>
      <c r="AQ824" s="141">
        <v>0</v>
      </c>
      <c r="AR824" s="156">
        <f t="shared" si="208"/>
        <v>1</v>
      </c>
      <c r="AS824" s="141" t="s">
        <v>98</v>
      </c>
      <c r="AT824" s="156" t="s">
        <v>98</v>
      </c>
      <c r="AU824">
        <v>0</v>
      </c>
      <c r="AV824" s="155">
        <v>1</v>
      </c>
      <c r="AW824" s="141">
        <f t="shared" si="209"/>
        <v>0.23850000000000005</v>
      </c>
      <c r="AX824" s="155">
        <v>0.76149999999999995</v>
      </c>
      <c r="AY824" s="155" t="s">
        <v>427</v>
      </c>
      <c r="AZ824">
        <v>0</v>
      </c>
      <c r="BA824">
        <v>0</v>
      </c>
      <c r="BB824">
        <v>0</v>
      </c>
      <c r="BC824">
        <v>0</v>
      </c>
      <c r="BD824">
        <v>1</v>
      </c>
      <c r="BE824">
        <v>0</v>
      </c>
      <c r="BF824" s="155">
        <v>0</v>
      </c>
      <c r="BG824">
        <v>0</v>
      </c>
      <c r="BH824">
        <v>1</v>
      </c>
      <c r="BI824" s="155">
        <v>0</v>
      </c>
      <c r="BJ824">
        <v>3012</v>
      </c>
      <c r="BK824">
        <v>376</v>
      </c>
      <c r="BL824" s="142">
        <v>0.75700000000000001</v>
      </c>
      <c r="BM824" s="142">
        <v>35.5</v>
      </c>
      <c r="BN824" s="141">
        <v>1</v>
      </c>
      <c r="BO824" s="141">
        <v>0</v>
      </c>
      <c r="BP824" s="141">
        <v>0</v>
      </c>
      <c r="BQ824" s="141">
        <v>0</v>
      </c>
      <c r="BR824" s="141">
        <v>0</v>
      </c>
      <c r="BS824" s="141">
        <v>0</v>
      </c>
      <c r="BT824" s="155">
        <v>0</v>
      </c>
      <c r="BU824" s="141">
        <v>0</v>
      </c>
      <c r="BV824" s="141">
        <v>0</v>
      </c>
      <c r="BW824" s="141">
        <v>0</v>
      </c>
      <c r="BX824" s="17">
        <v>0</v>
      </c>
      <c r="BY824">
        <v>0</v>
      </c>
      <c r="BZ824">
        <v>0</v>
      </c>
      <c r="CA824" s="17">
        <v>0</v>
      </c>
      <c r="CB824" s="141">
        <v>1</v>
      </c>
      <c r="CC824" s="141">
        <v>1</v>
      </c>
      <c r="CD824" s="141">
        <v>0</v>
      </c>
      <c r="CE824" s="141">
        <v>0</v>
      </c>
      <c r="CF824" s="141">
        <v>0</v>
      </c>
      <c r="CG824" s="141">
        <v>0</v>
      </c>
      <c r="CH824" s="141">
        <v>0</v>
      </c>
      <c r="CI824">
        <v>1</v>
      </c>
      <c r="CJ824" s="141">
        <v>1</v>
      </c>
      <c r="CK824" s="141">
        <v>1</v>
      </c>
      <c r="CL824" s="141">
        <v>1</v>
      </c>
      <c r="CM824" s="155">
        <v>1</v>
      </c>
      <c r="CN824">
        <v>4.0000000000000001E-3</v>
      </c>
      <c r="CO824">
        <v>2</v>
      </c>
      <c r="CP824">
        <v>1</v>
      </c>
      <c r="CQ824">
        <v>0</v>
      </c>
      <c r="CR824">
        <v>41</v>
      </c>
      <c r="CS824" s="157"/>
      <c r="CX824" s="33" t="s">
        <v>85</v>
      </c>
    </row>
    <row r="825" spans="1:102" x14ac:dyDescent="0.25">
      <c r="A825">
        <v>824</v>
      </c>
      <c r="B825">
        <v>56</v>
      </c>
      <c r="C825" s="24" t="s">
        <v>3810</v>
      </c>
      <c r="D825" s="12">
        <v>1.4156120261221929</v>
      </c>
      <c r="E825" s="13">
        <v>3.2173000593686198E-2</v>
      </c>
      <c r="F825" s="7">
        <v>44</v>
      </c>
      <c r="G825" s="7">
        <f t="shared" si="195"/>
        <v>1.3834390255285067</v>
      </c>
      <c r="H825" s="15">
        <f t="shared" si="196"/>
        <v>1.4477850267158792</v>
      </c>
      <c r="I825" s="11">
        <f t="shared" si="197"/>
        <v>0.17759268931992303</v>
      </c>
      <c r="J825" s="32">
        <f t="shared" si="198"/>
        <v>4.0361974845437056E-3</v>
      </c>
      <c r="K825" s="32">
        <f t="shared" si="199"/>
        <v>247.7579463912308</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507</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X825" s="33" t="s">
        <v>85</v>
      </c>
    </row>
    <row r="826" spans="1:102" x14ac:dyDescent="0.25">
      <c r="A826">
        <v>825</v>
      </c>
      <c r="B826">
        <v>56</v>
      </c>
      <c r="C826" s="24" t="s">
        <v>3810</v>
      </c>
      <c r="D826" s="12">
        <v>1.9975480504584859</v>
      </c>
      <c r="E826" s="13">
        <v>0.19024267147223681</v>
      </c>
      <c r="F826" s="7">
        <v>10.5</v>
      </c>
      <c r="G826" s="7">
        <f t="shared" si="195"/>
        <v>1.8073053789862492</v>
      </c>
      <c r="H826" s="15">
        <f t="shared" si="196"/>
        <v>2.1877907219307229</v>
      </c>
      <c r="I826" s="11">
        <f t="shared" si="197"/>
        <v>4.3025831595010194E-2</v>
      </c>
      <c r="J826" s="32">
        <f t="shared" si="198"/>
        <v>4.0976982471438283E-3</v>
      </c>
      <c r="K826" s="32">
        <f t="shared" si="199"/>
        <v>244.03944353321248</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507</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X826" s="33" t="s">
        <v>85</v>
      </c>
    </row>
    <row r="827" spans="1:102" x14ac:dyDescent="0.25">
      <c r="A827">
        <v>826</v>
      </c>
      <c r="B827">
        <v>56</v>
      </c>
      <c r="C827" s="24" t="s">
        <v>3810</v>
      </c>
      <c r="D827" s="12">
        <v>1.14977284621034</v>
      </c>
      <c r="E827" s="13">
        <v>3.2387967498882807E-2</v>
      </c>
      <c r="F827" s="7">
        <v>35.499999999999993</v>
      </c>
      <c r="G827" s="7">
        <f t="shared" si="195"/>
        <v>1.1173848787114573</v>
      </c>
      <c r="H827" s="15">
        <f t="shared" si="196"/>
        <v>1.1821608137092228</v>
      </c>
      <c r="I827" s="11">
        <f t="shared" si="197"/>
        <v>0.1440802641742904</v>
      </c>
      <c r="J827" s="32">
        <f t="shared" si="198"/>
        <v>4.0585989908250826E-3</v>
      </c>
      <c r="K827" s="32">
        <f t="shared" si="199"/>
        <v>246.39044218475684</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507</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X827" s="33" t="s">
        <v>85</v>
      </c>
    </row>
    <row r="828" spans="1:102" x14ac:dyDescent="0.25">
      <c r="A828">
        <v>827</v>
      </c>
      <c r="B828">
        <v>56</v>
      </c>
      <c r="C828" s="24" t="s">
        <v>3810</v>
      </c>
      <c r="D828" s="12">
        <v>0.1494405741624405</v>
      </c>
      <c r="E828" s="13">
        <v>0.26567213184433869</v>
      </c>
      <c r="F828" s="7">
        <v>0.5625</v>
      </c>
      <c r="G828" s="7">
        <f t="shared" si="195"/>
        <v>-0.11623155768189819</v>
      </c>
      <c r="H828" s="15">
        <f t="shared" si="196"/>
        <v>0.41511270600677919</v>
      </c>
      <c r="I828" s="11">
        <f t="shared" si="197"/>
        <v>2.3070855830089852E-3</v>
      </c>
      <c r="J828" s="32">
        <f t="shared" si="198"/>
        <v>4.1014854809048621E-3</v>
      </c>
      <c r="K828" s="32">
        <f t="shared" si="199"/>
        <v>243.81410214803</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507</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X828" s="33" t="s">
        <v>85</v>
      </c>
    </row>
    <row r="829" spans="1:102" x14ac:dyDescent="0.25">
      <c r="A829">
        <v>828</v>
      </c>
      <c r="B829">
        <v>56</v>
      </c>
      <c r="C829" s="24" t="s">
        <v>3810</v>
      </c>
      <c r="D829" s="12">
        <v>1.4931411025128849</v>
      </c>
      <c r="E829" s="13">
        <v>4.8165842016544683E-2</v>
      </c>
      <c r="F829" s="7">
        <v>31</v>
      </c>
      <c r="G829" s="7">
        <f t="shared" si="195"/>
        <v>1.4449752604963402</v>
      </c>
      <c r="H829" s="15">
        <f t="shared" si="196"/>
        <v>1.5413069445294296</v>
      </c>
      <c r="I829" s="11">
        <f t="shared" si="197"/>
        <v>0.15398131860068121</v>
      </c>
      <c r="J829" s="32">
        <f t="shared" si="198"/>
        <v>4.9671393096993935E-3</v>
      </c>
      <c r="K829" s="32">
        <f t="shared" si="199"/>
        <v>201.32312336142613</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507</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X829" s="33" t="s">
        <v>85</v>
      </c>
    </row>
    <row r="830" spans="1:102" x14ac:dyDescent="0.25">
      <c r="A830">
        <v>829</v>
      </c>
      <c r="B830">
        <v>56</v>
      </c>
      <c r="C830" s="24" t="s">
        <v>3810</v>
      </c>
      <c r="D830" s="12">
        <v>-0.18417930403104019</v>
      </c>
      <c r="E830" s="13">
        <v>0.25115359640596402</v>
      </c>
      <c r="F830" s="7">
        <v>-0.73333333333333328</v>
      </c>
      <c r="G830" s="7">
        <f t="shared" si="195"/>
        <v>-0.43533290043700423</v>
      </c>
      <c r="H830" s="15">
        <f t="shared" si="196"/>
        <v>6.6974292374923833E-2</v>
      </c>
      <c r="I830" s="11">
        <f t="shared" si="197"/>
        <v>-3.6866500371270359E-3</v>
      </c>
      <c r="J830" s="32">
        <f t="shared" si="198"/>
        <v>5.0272500506277767E-3</v>
      </c>
      <c r="K830" s="32">
        <f t="shared" si="199"/>
        <v>198.91590629654979</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507</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X830" s="33" t="s">
        <v>85</v>
      </c>
    </row>
    <row r="831" spans="1:102" x14ac:dyDescent="0.25">
      <c r="A831">
        <v>830</v>
      </c>
      <c r="B831">
        <v>56</v>
      </c>
      <c r="C831" s="24" t="s">
        <v>3810</v>
      </c>
      <c r="D831" s="12">
        <v>1.368951950366637</v>
      </c>
      <c r="E831" s="13">
        <v>4.8315951189410712E-2</v>
      </c>
      <c r="F831" s="7">
        <v>28.333333333333339</v>
      </c>
      <c r="G831" s="7">
        <f t="shared" si="195"/>
        <v>1.3206359991772263</v>
      </c>
      <c r="H831" s="15">
        <f t="shared" si="196"/>
        <v>1.4172679015560476</v>
      </c>
      <c r="I831" s="11">
        <f t="shared" si="197"/>
        <v>0.14101111782312364</v>
      </c>
      <c r="J831" s="32">
        <f t="shared" si="198"/>
        <v>4.9768629819925978E-3</v>
      </c>
      <c r="K831" s="32">
        <f t="shared" si="199"/>
        <v>200.92978320243563</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507</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X831" s="33" t="s">
        <v>85</v>
      </c>
    </row>
    <row r="832" spans="1:102" x14ac:dyDescent="0.25">
      <c r="A832">
        <v>831</v>
      </c>
      <c r="B832">
        <v>56</v>
      </c>
      <c r="C832" s="24" t="s">
        <v>3810</v>
      </c>
      <c r="D832" s="12">
        <v>-1.5775932981637151</v>
      </c>
      <c r="E832" s="13">
        <v>0.38139618197364539</v>
      </c>
      <c r="F832" s="7">
        <v>-4.1363636363636367</v>
      </c>
      <c r="G832" s="7">
        <f t="shared" si="195"/>
        <v>-1.9589894801373604</v>
      </c>
      <c r="H832" s="15">
        <f t="shared" si="196"/>
        <v>-1.1961971161900697</v>
      </c>
      <c r="I832" s="11">
        <f t="shared" si="197"/>
        <v>-2.0790181071080629E-2</v>
      </c>
      <c r="J832" s="32">
        <f t="shared" si="198"/>
        <v>5.0261976215799321E-3</v>
      </c>
      <c r="K832" s="32">
        <f t="shared" si="199"/>
        <v>198.95755704202904</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507</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X832" s="33" t="s">
        <v>85</v>
      </c>
    </row>
    <row r="833" spans="1:102" x14ac:dyDescent="0.25">
      <c r="A833">
        <v>832</v>
      </c>
      <c r="B833">
        <v>56</v>
      </c>
      <c r="C833" s="24" t="s">
        <v>3810</v>
      </c>
      <c r="D833" s="12">
        <v>0.84846446694681887</v>
      </c>
      <c r="E833" s="13">
        <v>4.8949873093085711E-2</v>
      </c>
      <c r="F833" s="7">
        <v>17.333333333333329</v>
      </c>
      <c r="G833" s="7">
        <f t="shared" si="195"/>
        <v>0.79951459385373314</v>
      </c>
      <c r="H833" s="15">
        <f t="shared" si="196"/>
        <v>0.89741434003990461</v>
      </c>
      <c r="I833" s="11">
        <f t="shared" si="197"/>
        <v>0.12206135585639513</v>
      </c>
      <c r="J833" s="32">
        <f t="shared" si="198"/>
        <v>7.0420012994074129E-3</v>
      </c>
      <c r="K833" s="32">
        <f t="shared" si="199"/>
        <v>142.00508598090579</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507</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X833" s="33" t="s">
        <v>85</v>
      </c>
    </row>
    <row r="834" spans="1:102" x14ac:dyDescent="0.25">
      <c r="A834">
        <v>833</v>
      </c>
      <c r="B834">
        <v>56</v>
      </c>
      <c r="C834" s="24" t="s">
        <v>3810</v>
      </c>
      <c r="D834" s="12">
        <v>3.397935540207309</v>
      </c>
      <c r="E834" s="13">
        <v>0.38265039867199419</v>
      </c>
      <c r="F834" s="7">
        <v>8.879999999999999</v>
      </c>
      <c r="G834" s="7">
        <f t="shared" ref="G834:G897" si="211">D834-E834</f>
        <v>3.015285141535315</v>
      </c>
      <c r="H834" s="15">
        <f t="shared" ref="H834:H897" si="212">D834+E834</f>
        <v>3.7805859388793031</v>
      </c>
      <c r="I834" s="11">
        <f t="shared" ref="I834:I897" si="213">IFERROR(F834/SQRT(F834^2+U834), "X")</f>
        <v>6.2884134011304604E-2</v>
      </c>
      <c r="J834" s="32">
        <f t="shared" ref="J834:J897" si="214">IFERROR(SQRT((1-I834^2)/U834), "X")</f>
        <v>7.0815466228946631E-3</v>
      </c>
      <c r="K834" s="32">
        <f t="shared" ref="K834:K897" si="215">IFERROR(1/J834, "X")</f>
        <v>141.21209013395418</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507</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X834" s="33" t="s">
        <v>85</v>
      </c>
    </row>
    <row r="835" spans="1:102" x14ac:dyDescent="0.25">
      <c r="A835">
        <v>834</v>
      </c>
      <c r="B835">
        <v>56</v>
      </c>
      <c r="C835" s="24" t="s">
        <v>3810</v>
      </c>
      <c r="D835" s="12">
        <v>0.60736920618000845</v>
      </c>
      <c r="E835" s="13">
        <v>4.9246151852433119E-2</v>
      </c>
      <c r="F835" s="7">
        <v>12.33333333333333</v>
      </c>
      <c r="G835" s="7">
        <f t="shared" si="211"/>
        <v>0.55812305432757536</v>
      </c>
      <c r="H835" s="15">
        <f t="shared" si="212"/>
        <v>0.65661535803244153</v>
      </c>
      <c r="I835" s="11">
        <f t="shared" si="213"/>
        <v>8.7172553837586486E-2</v>
      </c>
      <c r="J835" s="32">
        <f t="shared" si="214"/>
        <v>7.0680449057502559E-3</v>
      </c>
      <c r="K835" s="32">
        <f t="shared" si="215"/>
        <v>141.48184021672574</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507</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X835" s="33" t="s">
        <v>85</v>
      </c>
    </row>
    <row r="836" spans="1:102" x14ac:dyDescent="0.25">
      <c r="A836">
        <v>835</v>
      </c>
      <c r="B836">
        <v>56</v>
      </c>
      <c r="C836" s="24" t="s">
        <v>3810</v>
      </c>
      <c r="D836" s="12">
        <v>3.5104472838743521</v>
      </c>
      <c r="E836" s="13">
        <v>0.5341984997200101</v>
      </c>
      <c r="F836" s="7">
        <v>6.5714285714285712</v>
      </c>
      <c r="G836" s="145">
        <f t="shared" si="211"/>
        <v>2.9762487841543419</v>
      </c>
      <c r="H836" s="146">
        <f t="shared" si="212"/>
        <v>4.0446457835943619</v>
      </c>
      <c r="I836" s="147">
        <f t="shared" si="213"/>
        <v>4.6577556035354413E-2</v>
      </c>
      <c r="J836" s="148">
        <f t="shared" si="214"/>
        <v>7.0878889619017584E-3</v>
      </c>
      <c r="K836" s="148">
        <f t="shared" si="215"/>
        <v>141.08573164381076</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507</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X836" s="33" t="s">
        <v>85</v>
      </c>
    </row>
    <row r="837" spans="1:102" x14ac:dyDescent="0.25">
      <c r="A837">
        <v>836</v>
      </c>
      <c r="B837">
        <v>57</v>
      </c>
      <c r="C837" s="24" t="s">
        <v>3828</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X837" s="33" t="s">
        <v>85</v>
      </c>
    </row>
    <row r="838" spans="1:102" x14ac:dyDescent="0.25">
      <c r="A838">
        <v>837</v>
      </c>
      <c r="B838">
        <v>57</v>
      </c>
      <c r="C838" s="24" t="s">
        <v>3828</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X838" s="33" t="s">
        <v>85</v>
      </c>
    </row>
    <row r="839" spans="1:102" x14ac:dyDescent="0.25">
      <c r="A839">
        <v>838</v>
      </c>
      <c r="B839">
        <v>57</v>
      </c>
      <c r="C839" s="24" t="s">
        <v>3828</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X839" s="33" t="s">
        <v>85</v>
      </c>
    </row>
    <row r="840" spans="1:102" x14ac:dyDescent="0.25">
      <c r="A840">
        <v>839</v>
      </c>
      <c r="B840">
        <v>57</v>
      </c>
      <c r="C840" s="24" t="s">
        <v>3828</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X840" s="33" t="s">
        <v>85</v>
      </c>
    </row>
    <row r="841" spans="1:102" x14ac:dyDescent="0.25">
      <c r="A841">
        <v>840</v>
      </c>
      <c r="B841">
        <v>57</v>
      </c>
      <c r="C841" s="24" t="s">
        <v>3828</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X841" s="33" t="s">
        <v>85</v>
      </c>
    </row>
    <row r="842" spans="1:102" x14ac:dyDescent="0.25">
      <c r="A842">
        <v>841</v>
      </c>
      <c r="B842">
        <v>57</v>
      </c>
      <c r="C842" s="24" t="s">
        <v>3828</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X842" s="33" t="s">
        <v>85</v>
      </c>
    </row>
    <row r="843" spans="1:102" x14ac:dyDescent="0.25">
      <c r="A843">
        <v>842</v>
      </c>
      <c r="B843">
        <v>57</v>
      </c>
      <c r="C843" s="24" t="s">
        <v>3828</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X843" s="33" t="s">
        <v>85</v>
      </c>
    </row>
    <row r="844" spans="1:102" x14ac:dyDescent="0.25">
      <c r="A844">
        <v>843</v>
      </c>
      <c r="B844">
        <v>57</v>
      </c>
      <c r="C844" s="24" t="s">
        <v>3828</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X844" s="33" t="s">
        <v>85</v>
      </c>
    </row>
    <row r="845" spans="1:102" x14ac:dyDescent="0.25">
      <c r="A845">
        <v>844</v>
      </c>
      <c r="B845">
        <v>58</v>
      </c>
      <c r="C845" s="24" t="s">
        <v>3837</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X845" s="33" t="s">
        <v>85</v>
      </c>
    </row>
    <row r="846" spans="1:102" x14ac:dyDescent="0.25">
      <c r="A846">
        <v>845</v>
      </c>
      <c r="B846">
        <v>58</v>
      </c>
      <c r="C846" s="24" t="s">
        <v>3837</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X846" s="33" t="s">
        <v>85</v>
      </c>
    </row>
    <row r="847" spans="1:102" x14ac:dyDescent="0.25">
      <c r="A847">
        <v>846</v>
      </c>
      <c r="B847">
        <v>58</v>
      </c>
      <c r="C847" s="24" t="s">
        <v>3837</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X847" s="33" t="s">
        <v>85</v>
      </c>
    </row>
    <row r="848" spans="1:102" x14ac:dyDescent="0.25">
      <c r="A848">
        <v>847</v>
      </c>
      <c r="B848">
        <v>58</v>
      </c>
      <c r="C848" s="24" t="s">
        <v>3837</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X848" s="33" t="s">
        <v>85</v>
      </c>
    </row>
    <row r="849" spans="1:102" x14ac:dyDescent="0.25">
      <c r="A849">
        <v>848</v>
      </c>
      <c r="B849">
        <v>58</v>
      </c>
      <c r="C849" s="24" t="s">
        <v>3837</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X849" s="33" t="s">
        <v>85</v>
      </c>
    </row>
    <row r="850" spans="1:102" x14ac:dyDescent="0.25">
      <c r="A850">
        <v>849</v>
      </c>
      <c r="B850">
        <v>58</v>
      </c>
      <c r="C850" s="24" t="s">
        <v>3837</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X850" s="33" t="s">
        <v>85</v>
      </c>
    </row>
    <row r="851" spans="1:102" x14ac:dyDescent="0.25">
      <c r="A851">
        <v>850</v>
      </c>
      <c r="B851">
        <v>58</v>
      </c>
      <c r="C851" s="24" t="s">
        <v>3837</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X851" s="33" t="s">
        <v>85</v>
      </c>
    </row>
    <row r="852" spans="1:102" x14ac:dyDescent="0.25">
      <c r="A852">
        <v>851</v>
      </c>
      <c r="B852">
        <v>58</v>
      </c>
      <c r="C852" s="24" t="s">
        <v>3837</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X852" s="33" t="s">
        <v>85</v>
      </c>
    </row>
    <row r="853" spans="1:102" x14ac:dyDescent="0.25">
      <c r="A853">
        <v>852</v>
      </c>
      <c r="B853">
        <v>58</v>
      </c>
      <c r="C853" s="24" t="s">
        <v>3837</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X853" s="33" t="s">
        <v>85</v>
      </c>
    </row>
    <row r="854" spans="1:102" x14ac:dyDescent="0.25">
      <c r="A854">
        <v>853</v>
      </c>
      <c r="B854">
        <v>58</v>
      </c>
      <c r="C854" s="24" t="s">
        <v>3837</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X854" s="33" t="s">
        <v>85</v>
      </c>
    </row>
    <row r="855" spans="1:102" x14ac:dyDescent="0.25">
      <c r="A855">
        <v>854</v>
      </c>
      <c r="B855">
        <v>58</v>
      </c>
      <c r="C855" s="24" t="s">
        <v>3837</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X855" s="33" t="s">
        <v>85</v>
      </c>
    </row>
    <row r="856" spans="1:102" x14ac:dyDescent="0.25">
      <c r="A856">
        <v>855</v>
      </c>
      <c r="B856">
        <v>58</v>
      </c>
      <c r="C856" s="24" t="s">
        <v>3837</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X856" s="33" t="s">
        <v>85</v>
      </c>
    </row>
    <row r="857" spans="1:102" x14ac:dyDescent="0.25">
      <c r="A857">
        <v>856</v>
      </c>
      <c r="B857">
        <v>58</v>
      </c>
      <c r="C857" s="24" t="s">
        <v>3837</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X857" s="33" t="s">
        <v>85</v>
      </c>
    </row>
    <row r="858" spans="1:102" x14ac:dyDescent="0.25">
      <c r="A858">
        <v>857</v>
      </c>
      <c r="B858">
        <v>58</v>
      </c>
      <c r="C858" s="24" t="s">
        <v>3837</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X858" s="33" t="s">
        <v>85</v>
      </c>
    </row>
    <row r="859" spans="1:102" x14ac:dyDescent="0.25">
      <c r="A859">
        <v>858</v>
      </c>
      <c r="B859">
        <v>59</v>
      </c>
      <c r="C859" s="24" t="s">
        <v>3845</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X859" s="33" t="s">
        <v>85</v>
      </c>
    </row>
    <row r="860" spans="1:102" x14ac:dyDescent="0.25">
      <c r="A860">
        <v>859</v>
      </c>
      <c r="B860">
        <v>59</v>
      </c>
      <c r="C860" s="24" t="s">
        <v>3845</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X860" s="33" t="s">
        <v>85</v>
      </c>
    </row>
    <row r="861" spans="1:102" x14ac:dyDescent="0.25">
      <c r="A861">
        <v>860</v>
      </c>
      <c r="B861">
        <v>59</v>
      </c>
      <c r="C861" s="24" t="s">
        <v>3845</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X861" s="33" t="s">
        <v>85</v>
      </c>
    </row>
    <row r="862" spans="1:102" x14ac:dyDescent="0.25">
      <c r="A862">
        <v>861</v>
      </c>
      <c r="B862">
        <v>59</v>
      </c>
      <c r="C862" s="24" t="s">
        <v>3845</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X862" s="33" t="s">
        <v>85</v>
      </c>
    </row>
    <row r="863" spans="1:102" x14ac:dyDescent="0.25">
      <c r="A863">
        <v>862</v>
      </c>
      <c r="B863">
        <v>59</v>
      </c>
      <c r="C863" s="24" t="s">
        <v>3845</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X863" s="33" t="s">
        <v>85</v>
      </c>
    </row>
    <row r="864" spans="1:102" x14ac:dyDescent="0.25">
      <c r="A864">
        <v>863</v>
      </c>
      <c r="B864">
        <v>59</v>
      </c>
      <c r="C864" s="24" t="s">
        <v>3845</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X864" s="33" t="s">
        <v>85</v>
      </c>
    </row>
    <row r="865" spans="1:102" x14ac:dyDescent="0.25">
      <c r="A865">
        <v>864</v>
      </c>
      <c r="B865">
        <v>59</v>
      </c>
      <c r="C865" s="24" t="s">
        <v>3845</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X865" s="33" t="s">
        <v>85</v>
      </c>
    </row>
    <row r="866" spans="1:102" x14ac:dyDescent="0.25">
      <c r="A866">
        <v>865</v>
      </c>
      <c r="B866">
        <v>59</v>
      </c>
      <c r="C866" s="24" t="s">
        <v>3845</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X866" s="33" t="s">
        <v>85</v>
      </c>
    </row>
    <row r="867" spans="1:102" x14ac:dyDescent="0.25">
      <c r="A867">
        <v>866</v>
      </c>
      <c r="B867">
        <v>59</v>
      </c>
      <c r="C867" s="24" t="s">
        <v>3845</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X867" s="33" t="s">
        <v>85</v>
      </c>
    </row>
    <row r="868" spans="1:102" x14ac:dyDescent="0.25">
      <c r="A868">
        <v>867</v>
      </c>
      <c r="B868">
        <v>59</v>
      </c>
      <c r="C868" s="24" t="s">
        <v>3845</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X868" s="33" t="s">
        <v>85</v>
      </c>
    </row>
    <row r="869" spans="1:102" x14ac:dyDescent="0.25">
      <c r="A869">
        <v>868</v>
      </c>
      <c r="B869">
        <v>59</v>
      </c>
      <c r="C869" s="24" t="s">
        <v>3845</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X869" s="33" t="s">
        <v>85</v>
      </c>
    </row>
    <row r="870" spans="1:102" x14ac:dyDescent="0.25">
      <c r="A870">
        <v>869</v>
      </c>
      <c r="B870">
        <v>59</v>
      </c>
      <c r="C870" s="24" t="s">
        <v>3845</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X870" s="33" t="s">
        <v>85</v>
      </c>
    </row>
    <row r="871" spans="1:102" x14ac:dyDescent="0.25">
      <c r="A871">
        <v>870</v>
      </c>
      <c r="B871">
        <v>60</v>
      </c>
      <c r="C871" s="24" t="s">
        <v>3852</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X871" s="33" t="s">
        <v>85</v>
      </c>
    </row>
    <row r="872" spans="1:102" x14ac:dyDescent="0.25">
      <c r="A872">
        <v>871</v>
      </c>
      <c r="B872">
        <v>60</v>
      </c>
      <c r="C872" s="24" t="s">
        <v>3852</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X872" s="33" t="s">
        <v>85</v>
      </c>
    </row>
    <row r="873" spans="1:102" x14ac:dyDescent="0.25">
      <c r="A873">
        <v>872</v>
      </c>
      <c r="B873">
        <v>60</v>
      </c>
      <c r="C873" s="24" t="s">
        <v>3852</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X873" s="33" t="s">
        <v>85</v>
      </c>
    </row>
    <row r="874" spans="1:102" x14ac:dyDescent="0.25">
      <c r="A874">
        <v>873</v>
      </c>
      <c r="B874">
        <v>60</v>
      </c>
      <c r="C874" s="24" t="s">
        <v>3852</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X874" s="33" t="s">
        <v>85</v>
      </c>
    </row>
    <row r="875" spans="1:102" x14ac:dyDescent="0.25">
      <c r="A875">
        <v>874</v>
      </c>
      <c r="B875">
        <v>60</v>
      </c>
      <c r="C875" s="24" t="s">
        <v>3852</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X875" s="33" t="s">
        <v>85</v>
      </c>
    </row>
    <row r="876" spans="1:102" x14ac:dyDescent="0.25">
      <c r="A876">
        <v>875</v>
      </c>
      <c r="B876">
        <v>60</v>
      </c>
      <c r="C876" s="24" t="s">
        <v>3852</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X876" s="33" t="s">
        <v>85</v>
      </c>
    </row>
    <row r="877" spans="1:102" x14ac:dyDescent="0.25">
      <c r="A877">
        <v>876</v>
      </c>
      <c r="B877">
        <v>60</v>
      </c>
      <c r="C877" s="24" t="s">
        <v>3852</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X877" s="33" t="s">
        <v>85</v>
      </c>
    </row>
    <row r="878" spans="1:102" x14ac:dyDescent="0.25">
      <c r="A878">
        <v>877</v>
      </c>
      <c r="B878">
        <v>60</v>
      </c>
      <c r="C878" s="24" t="s">
        <v>3852</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X878" s="33" t="s">
        <v>85</v>
      </c>
    </row>
    <row r="879" spans="1:102" x14ac:dyDescent="0.25">
      <c r="A879">
        <v>878</v>
      </c>
      <c r="B879">
        <v>60</v>
      </c>
      <c r="C879" s="24" t="s">
        <v>3852</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X879" s="33" t="s">
        <v>85</v>
      </c>
    </row>
    <row r="880" spans="1:102" x14ac:dyDescent="0.25">
      <c r="A880">
        <v>879</v>
      </c>
      <c r="B880">
        <v>60</v>
      </c>
      <c r="C880" s="24" t="s">
        <v>3852</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X880" s="33" t="s">
        <v>85</v>
      </c>
    </row>
    <row r="881" spans="1:102" x14ac:dyDescent="0.25">
      <c r="A881">
        <v>880</v>
      </c>
      <c r="B881">
        <v>60</v>
      </c>
      <c r="C881" s="24" t="s">
        <v>3852</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X881" s="33" t="s">
        <v>85</v>
      </c>
    </row>
    <row r="882" spans="1:102" x14ac:dyDescent="0.25">
      <c r="A882">
        <v>881</v>
      </c>
      <c r="B882">
        <v>60</v>
      </c>
      <c r="C882" s="24" t="s">
        <v>3852</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X882" s="33" t="s">
        <v>85</v>
      </c>
    </row>
    <row r="883" spans="1:102" x14ac:dyDescent="0.25">
      <c r="A883">
        <v>882</v>
      </c>
      <c r="B883">
        <v>60</v>
      </c>
      <c r="C883" s="24" t="s">
        <v>3852</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X883" s="33" t="s">
        <v>85</v>
      </c>
    </row>
    <row r="884" spans="1:102" x14ac:dyDescent="0.25">
      <c r="A884">
        <v>883</v>
      </c>
      <c r="B884">
        <v>60</v>
      </c>
      <c r="C884" s="24" t="s">
        <v>3852</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X884" s="33" t="s">
        <v>85</v>
      </c>
    </row>
    <row r="885" spans="1:102" x14ac:dyDescent="0.25">
      <c r="A885">
        <v>884</v>
      </c>
      <c r="B885">
        <v>60</v>
      </c>
      <c r="C885" s="24" t="s">
        <v>3852</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X885" s="33" t="s">
        <v>85</v>
      </c>
    </row>
    <row r="886" spans="1:102" x14ac:dyDescent="0.25">
      <c r="A886">
        <v>885</v>
      </c>
      <c r="B886">
        <v>61</v>
      </c>
      <c r="C886" s="24" t="s">
        <v>3860</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X886" s="33" t="s">
        <v>85</v>
      </c>
    </row>
    <row r="887" spans="1:102" x14ac:dyDescent="0.25">
      <c r="A887">
        <v>886</v>
      </c>
      <c r="B887">
        <v>61</v>
      </c>
      <c r="C887" s="24" t="s">
        <v>3860</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X887" s="33" t="s">
        <v>85</v>
      </c>
    </row>
    <row r="888" spans="1:102" x14ac:dyDescent="0.25">
      <c r="A888">
        <v>887</v>
      </c>
      <c r="B888">
        <v>61</v>
      </c>
      <c r="C888" s="24" t="s">
        <v>3860</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X888" s="33" t="s">
        <v>85</v>
      </c>
    </row>
    <row r="889" spans="1:102" x14ac:dyDescent="0.25">
      <c r="A889">
        <v>888</v>
      </c>
      <c r="B889">
        <v>61</v>
      </c>
      <c r="C889" s="24" t="s">
        <v>3860</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X889" s="33" t="s">
        <v>85</v>
      </c>
    </row>
    <row r="890" spans="1:102" x14ac:dyDescent="0.25">
      <c r="A890">
        <v>889</v>
      </c>
      <c r="B890">
        <v>61</v>
      </c>
      <c r="C890" s="24" t="s">
        <v>3860</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X890" s="33" t="s">
        <v>85</v>
      </c>
    </row>
    <row r="891" spans="1:102" x14ac:dyDescent="0.25">
      <c r="A891">
        <v>890</v>
      </c>
      <c r="B891">
        <v>61</v>
      </c>
      <c r="C891" s="24" t="s">
        <v>3860</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X891" s="33" t="s">
        <v>85</v>
      </c>
    </row>
    <row r="892" spans="1:102" x14ac:dyDescent="0.25">
      <c r="A892">
        <v>891</v>
      </c>
      <c r="B892">
        <v>61</v>
      </c>
      <c r="C892" s="24" t="s">
        <v>3860</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X892" s="33" t="s">
        <v>85</v>
      </c>
    </row>
    <row r="893" spans="1:102" x14ac:dyDescent="0.25">
      <c r="A893">
        <v>892</v>
      </c>
      <c r="B893">
        <v>61</v>
      </c>
      <c r="C893" s="24" t="s">
        <v>3860</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X893" s="33" t="s">
        <v>85</v>
      </c>
    </row>
    <row r="894" spans="1:102" x14ac:dyDescent="0.25">
      <c r="A894">
        <v>893</v>
      </c>
      <c r="B894">
        <v>61</v>
      </c>
      <c r="C894" s="24" t="s">
        <v>3860</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X894" s="33" t="s">
        <v>85</v>
      </c>
    </row>
    <row r="895" spans="1:102" x14ac:dyDescent="0.25">
      <c r="A895">
        <v>894</v>
      </c>
      <c r="B895">
        <v>61</v>
      </c>
      <c r="C895" s="24" t="s">
        <v>3860</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X895" s="33" t="s">
        <v>85</v>
      </c>
    </row>
    <row r="896" spans="1:102" x14ac:dyDescent="0.25">
      <c r="A896">
        <v>895</v>
      </c>
      <c r="B896">
        <v>61</v>
      </c>
      <c r="C896" s="24" t="s">
        <v>3860</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X896" s="33" t="s">
        <v>85</v>
      </c>
    </row>
    <row r="897" spans="1:102" x14ac:dyDescent="0.25">
      <c r="A897">
        <v>896</v>
      </c>
      <c r="B897">
        <v>61</v>
      </c>
      <c r="C897" s="24" t="s">
        <v>3860</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X897" s="33" t="s">
        <v>85</v>
      </c>
    </row>
    <row r="898" spans="1:102" x14ac:dyDescent="0.25">
      <c r="A898">
        <v>897</v>
      </c>
      <c r="B898">
        <v>62</v>
      </c>
      <c r="C898" s="24" t="s">
        <v>3867</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434</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X898" s="33" t="s">
        <v>85</v>
      </c>
    </row>
    <row r="899" spans="1:102" x14ac:dyDescent="0.25">
      <c r="A899">
        <v>898</v>
      </c>
      <c r="B899">
        <v>62</v>
      </c>
      <c r="C899" s="24" t="s">
        <v>3867</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434</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X899" s="33" t="s">
        <v>85</v>
      </c>
    </row>
    <row r="900" spans="1:102" x14ac:dyDescent="0.25">
      <c r="A900">
        <v>899</v>
      </c>
      <c r="B900">
        <v>62</v>
      </c>
      <c r="C900" s="24" t="s">
        <v>3867</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434</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X900" s="33" t="s">
        <v>85</v>
      </c>
    </row>
    <row r="901" spans="1:102" x14ac:dyDescent="0.25">
      <c r="A901">
        <v>900</v>
      </c>
      <c r="B901">
        <v>62</v>
      </c>
      <c r="C901" s="24" t="s">
        <v>3867</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434</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X901" s="33" t="s">
        <v>85</v>
      </c>
    </row>
    <row r="902" spans="1:102" x14ac:dyDescent="0.25">
      <c r="A902">
        <v>901</v>
      </c>
      <c r="B902">
        <v>62</v>
      </c>
      <c r="C902" s="24" t="s">
        <v>3867</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434</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X902" s="33" t="s">
        <v>85</v>
      </c>
    </row>
    <row r="903" spans="1:102" x14ac:dyDescent="0.25">
      <c r="A903">
        <v>902</v>
      </c>
      <c r="B903">
        <v>62</v>
      </c>
      <c r="C903" s="24" t="s">
        <v>3867</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434</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X903" s="33" t="s">
        <v>85</v>
      </c>
    </row>
    <row r="904" spans="1:102" x14ac:dyDescent="0.25">
      <c r="A904">
        <v>903</v>
      </c>
      <c r="B904">
        <v>62</v>
      </c>
      <c r="C904" s="24" t="s">
        <v>3867</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434</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X904" s="33" t="s">
        <v>85</v>
      </c>
    </row>
    <row r="905" spans="1:102" x14ac:dyDescent="0.25">
      <c r="A905">
        <v>904</v>
      </c>
      <c r="B905">
        <v>62</v>
      </c>
      <c r="C905" s="24" t="s">
        <v>3867</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434</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X905" s="33" t="s">
        <v>85</v>
      </c>
    </row>
    <row r="906" spans="1:102" x14ac:dyDescent="0.25">
      <c r="A906">
        <v>905</v>
      </c>
      <c r="B906">
        <v>62</v>
      </c>
      <c r="C906" s="24" t="s">
        <v>3867</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434</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X906" s="33" t="s">
        <v>85</v>
      </c>
    </row>
    <row r="907" spans="1:102" x14ac:dyDescent="0.25">
      <c r="A907">
        <v>906</v>
      </c>
      <c r="B907">
        <v>62</v>
      </c>
      <c r="C907" s="24" t="s">
        <v>3867</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434</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X907" s="33" t="s">
        <v>85</v>
      </c>
    </row>
    <row r="908" spans="1:102" x14ac:dyDescent="0.25">
      <c r="A908">
        <v>907</v>
      </c>
      <c r="B908">
        <v>62</v>
      </c>
      <c r="C908" s="24" t="s">
        <v>3867</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434</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X908" s="33" t="s">
        <v>85</v>
      </c>
    </row>
    <row r="909" spans="1:102" x14ac:dyDescent="0.25">
      <c r="A909">
        <v>908</v>
      </c>
      <c r="B909">
        <v>62</v>
      </c>
      <c r="C909" s="24" t="s">
        <v>3867</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434</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X909" s="33" t="s">
        <v>85</v>
      </c>
    </row>
    <row r="910" spans="1:102" x14ac:dyDescent="0.25">
      <c r="A910">
        <v>909</v>
      </c>
      <c r="B910">
        <v>62</v>
      </c>
      <c r="C910" s="24" t="s">
        <v>3867</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434</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X910" s="33" t="s">
        <v>85</v>
      </c>
    </row>
    <row r="911" spans="1:102" x14ac:dyDescent="0.25">
      <c r="A911">
        <v>910</v>
      </c>
      <c r="B911">
        <v>62</v>
      </c>
      <c r="C911" s="24" t="s">
        <v>3867</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434</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X911" s="33" t="s">
        <v>85</v>
      </c>
    </row>
    <row r="912" spans="1:102" x14ac:dyDescent="0.25">
      <c r="A912">
        <v>911</v>
      </c>
      <c r="B912">
        <v>62</v>
      </c>
      <c r="C912" s="24" t="s">
        <v>3867</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434</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X912" s="33" t="s">
        <v>85</v>
      </c>
    </row>
    <row r="913" spans="1:102" x14ac:dyDescent="0.25">
      <c r="A913">
        <v>912</v>
      </c>
      <c r="B913">
        <v>62</v>
      </c>
      <c r="C913" s="24" t="s">
        <v>3867</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434</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X913" s="33" t="s">
        <v>85</v>
      </c>
    </row>
    <row r="914" spans="1:102" x14ac:dyDescent="0.25">
      <c r="A914">
        <v>913</v>
      </c>
      <c r="B914">
        <v>62</v>
      </c>
      <c r="C914" s="24" t="s">
        <v>3867</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434</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X914" s="33" t="s">
        <v>85</v>
      </c>
    </row>
    <row r="915" spans="1:102" x14ac:dyDescent="0.25">
      <c r="A915">
        <v>914</v>
      </c>
      <c r="B915">
        <v>62</v>
      </c>
      <c r="C915" s="24" t="s">
        <v>3867</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434</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X915" s="33" t="s">
        <v>85</v>
      </c>
    </row>
    <row r="916" spans="1:102" x14ac:dyDescent="0.25">
      <c r="A916">
        <v>915</v>
      </c>
      <c r="B916">
        <v>62</v>
      </c>
      <c r="C916" s="24" t="s">
        <v>3867</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434</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X916" s="33" t="s">
        <v>85</v>
      </c>
    </row>
    <row r="917" spans="1:102" x14ac:dyDescent="0.25">
      <c r="A917">
        <v>916</v>
      </c>
      <c r="B917">
        <v>62</v>
      </c>
      <c r="C917" s="24" t="s">
        <v>3867</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434</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X917" s="33" t="s">
        <v>85</v>
      </c>
    </row>
    <row r="918" spans="1:102" x14ac:dyDescent="0.25">
      <c r="A918">
        <v>917</v>
      </c>
      <c r="B918">
        <v>63</v>
      </c>
      <c r="C918" s="24" t="s">
        <v>3877</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X918" s="33" t="s">
        <v>85</v>
      </c>
    </row>
    <row r="919" spans="1:102" x14ac:dyDescent="0.25">
      <c r="A919">
        <v>918</v>
      </c>
      <c r="B919">
        <v>63</v>
      </c>
      <c r="C919" s="24" t="s">
        <v>3877</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X919" s="33" t="s">
        <v>85</v>
      </c>
    </row>
    <row r="920" spans="1:102" x14ac:dyDescent="0.25">
      <c r="A920">
        <v>919</v>
      </c>
      <c r="B920">
        <v>63</v>
      </c>
      <c r="C920" s="24" t="s">
        <v>3877</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X920" s="33" t="s">
        <v>85</v>
      </c>
    </row>
    <row r="921" spans="1:102" x14ac:dyDescent="0.25">
      <c r="A921">
        <v>920</v>
      </c>
      <c r="B921">
        <v>63</v>
      </c>
      <c r="C921" s="24" t="s">
        <v>3877</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X921" s="33" t="s">
        <v>85</v>
      </c>
    </row>
    <row r="922" spans="1:102" x14ac:dyDescent="0.25">
      <c r="A922">
        <v>921</v>
      </c>
      <c r="B922">
        <v>63</v>
      </c>
      <c r="C922" s="24" t="s">
        <v>3877</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X922" s="33" t="s">
        <v>85</v>
      </c>
    </row>
    <row r="923" spans="1:102" x14ac:dyDescent="0.25">
      <c r="A923">
        <v>922</v>
      </c>
      <c r="B923">
        <v>63</v>
      </c>
      <c r="C923" s="24" t="s">
        <v>3877</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X923" s="33" t="s">
        <v>85</v>
      </c>
    </row>
    <row r="924" spans="1:102" x14ac:dyDescent="0.25">
      <c r="A924">
        <v>923</v>
      </c>
      <c r="B924">
        <v>63</v>
      </c>
      <c r="C924" s="24" t="s">
        <v>3877</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X924" s="33" t="s">
        <v>85</v>
      </c>
    </row>
    <row r="925" spans="1:102" x14ac:dyDescent="0.25">
      <c r="A925">
        <v>924</v>
      </c>
      <c r="B925">
        <v>63</v>
      </c>
      <c r="C925" s="24" t="s">
        <v>3877</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X925" s="33" t="s">
        <v>85</v>
      </c>
    </row>
    <row r="926" spans="1:102" x14ac:dyDescent="0.25">
      <c r="A926">
        <v>925</v>
      </c>
      <c r="B926">
        <v>64</v>
      </c>
      <c r="C926" s="24" t="s">
        <v>3878</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v>0.29299999999999998</v>
      </c>
      <c r="BM926" s="90">
        <f t="shared" ref="BM926:BM937" si="237">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X926" s="33" t="s">
        <v>85</v>
      </c>
    </row>
    <row r="927" spans="1:102" x14ac:dyDescent="0.25">
      <c r="A927">
        <v>926</v>
      </c>
      <c r="B927">
        <v>64</v>
      </c>
      <c r="C927" s="24" t="s">
        <v>3878</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v>0.29299999999999998</v>
      </c>
      <c r="BM927" s="90">
        <f t="shared" si="237"/>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X927" s="33" t="s">
        <v>85</v>
      </c>
    </row>
    <row r="928" spans="1:102" x14ac:dyDescent="0.25">
      <c r="A928">
        <v>927</v>
      </c>
      <c r="B928">
        <v>64</v>
      </c>
      <c r="C928" s="24" t="s">
        <v>3878</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v>0.29299999999999998</v>
      </c>
      <c r="BM928" s="90">
        <f t="shared" si="237"/>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X928" s="33" t="s">
        <v>85</v>
      </c>
    </row>
    <row r="929" spans="1:102" x14ac:dyDescent="0.25">
      <c r="A929">
        <v>928</v>
      </c>
      <c r="B929">
        <v>64</v>
      </c>
      <c r="C929" s="24" t="s">
        <v>3878</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v>0.29299999999999998</v>
      </c>
      <c r="BM929" s="90">
        <f t="shared" si="237"/>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X929" s="33" t="s">
        <v>85</v>
      </c>
    </row>
    <row r="930" spans="1:102" x14ac:dyDescent="0.25">
      <c r="A930">
        <v>929</v>
      </c>
      <c r="B930">
        <v>64</v>
      </c>
      <c r="C930" s="24" t="s">
        <v>3878</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v>0.29299999999999998</v>
      </c>
      <c r="BM930" s="90">
        <f t="shared" si="237"/>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X930" s="33" t="s">
        <v>85</v>
      </c>
    </row>
    <row r="931" spans="1:102" x14ac:dyDescent="0.25">
      <c r="A931">
        <v>930</v>
      </c>
      <c r="B931">
        <v>64</v>
      </c>
      <c r="C931" s="24" t="s">
        <v>3878</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v>0.29299999999999998</v>
      </c>
      <c r="BM931" s="90">
        <f t="shared" si="237"/>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X931" s="33" t="s">
        <v>85</v>
      </c>
    </row>
    <row r="932" spans="1:102" x14ac:dyDescent="0.25">
      <c r="A932">
        <v>931</v>
      </c>
      <c r="B932">
        <v>64</v>
      </c>
      <c r="C932" s="24" t="s">
        <v>3878</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v>0.29299999999999998</v>
      </c>
      <c r="BM932" s="90">
        <f t="shared" si="237"/>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X932" s="33" t="s">
        <v>85</v>
      </c>
    </row>
    <row r="933" spans="1:102" x14ac:dyDescent="0.25">
      <c r="A933">
        <v>932</v>
      </c>
      <c r="B933">
        <v>64</v>
      </c>
      <c r="C933" s="24" t="s">
        <v>3878</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v>0.29299999999999998</v>
      </c>
      <c r="BM933" s="90">
        <f t="shared" si="237"/>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X933" s="33" t="s">
        <v>85</v>
      </c>
    </row>
    <row r="934" spans="1:102" x14ac:dyDescent="0.25">
      <c r="A934">
        <v>933</v>
      </c>
      <c r="B934">
        <v>64</v>
      </c>
      <c r="C934" s="24" t="s">
        <v>3878</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v>0.29299999999999998</v>
      </c>
      <c r="BM934" s="90">
        <f t="shared" si="237"/>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X934" s="33" t="s">
        <v>85</v>
      </c>
    </row>
    <row r="935" spans="1:102" x14ac:dyDescent="0.25">
      <c r="A935">
        <v>934</v>
      </c>
      <c r="B935">
        <v>64</v>
      </c>
      <c r="C935" s="24" t="s">
        <v>3878</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v>0.29299999999999998</v>
      </c>
      <c r="BM935" s="90">
        <f t="shared" si="237"/>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X935" s="33" t="s">
        <v>85</v>
      </c>
    </row>
    <row r="936" spans="1:102" x14ac:dyDescent="0.25">
      <c r="A936">
        <v>935</v>
      </c>
      <c r="B936">
        <v>64</v>
      </c>
      <c r="C936" s="24" t="s">
        <v>3878</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v>0.29299999999999998</v>
      </c>
      <c r="BM936" s="90">
        <f t="shared" si="237"/>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X936" s="33" t="s">
        <v>85</v>
      </c>
    </row>
    <row r="937" spans="1:102" x14ac:dyDescent="0.25">
      <c r="A937">
        <v>936</v>
      </c>
      <c r="B937">
        <v>64</v>
      </c>
      <c r="C937" s="24" t="s">
        <v>3878</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v>0.29299999999999998</v>
      </c>
      <c r="BM937" s="90">
        <f t="shared" si="237"/>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X937" s="33" t="s">
        <v>85</v>
      </c>
    </row>
    <row r="938" spans="1:102" x14ac:dyDescent="0.25">
      <c r="A938">
        <v>937</v>
      </c>
      <c r="B938">
        <v>65</v>
      </c>
      <c r="C938" s="24" t="s">
        <v>3887</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231</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X938" s="33" t="s">
        <v>85</v>
      </c>
    </row>
    <row r="939" spans="1:102" x14ac:dyDescent="0.25">
      <c r="A939">
        <v>938</v>
      </c>
      <c r="B939">
        <v>65</v>
      </c>
      <c r="C939" s="24" t="s">
        <v>3887</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231</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X939" s="33" t="s">
        <v>85</v>
      </c>
    </row>
    <row r="940" spans="1:102" x14ac:dyDescent="0.25">
      <c r="A940">
        <v>939</v>
      </c>
      <c r="B940">
        <v>65</v>
      </c>
      <c r="C940" s="24" t="s">
        <v>3887</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231</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X940" s="33" t="s">
        <v>85</v>
      </c>
    </row>
    <row r="941" spans="1:102" x14ac:dyDescent="0.25">
      <c r="A941">
        <v>940</v>
      </c>
      <c r="B941">
        <v>65</v>
      </c>
      <c r="C941" s="24" t="s">
        <v>3887</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231</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X941" s="33" t="s">
        <v>85</v>
      </c>
    </row>
    <row r="942" spans="1:102" x14ac:dyDescent="0.25">
      <c r="A942">
        <v>941</v>
      </c>
      <c r="B942">
        <v>65</v>
      </c>
      <c r="C942" s="24" t="s">
        <v>3887</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231</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X942" s="33" t="s">
        <v>85</v>
      </c>
    </row>
    <row r="943" spans="1:102" x14ac:dyDescent="0.25">
      <c r="A943">
        <v>942</v>
      </c>
      <c r="B943">
        <v>65</v>
      </c>
      <c r="C943" s="24" t="s">
        <v>3887</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231</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X943" s="33" t="s">
        <v>85</v>
      </c>
    </row>
    <row r="944" spans="1:102" x14ac:dyDescent="0.25">
      <c r="A944">
        <v>943</v>
      </c>
      <c r="B944">
        <v>65</v>
      </c>
      <c r="C944" s="24" t="s">
        <v>3887</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231</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X944" s="33" t="s">
        <v>85</v>
      </c>
    </row>
    <row r="945" spans="1:102" x14ac:dyDescent="0.25">
      <c r="A945">
        <v>944</v>
      </c>
      <c r="B945">
        <v>65</v>
      </c>
      <c r="C945" s="24" t="s">
        <v>3887</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231</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X945" s="33" t="s">
        <v>85</v>
      </c>
    </row>
    <row r="946" spans="1:102" x14ac:dyDescent="0.25">
      <c r="A946">
        <v>945</v>
      </c>
      <c r="B946">
        <v>65</v>
      </c>
      <c r="C946" s="24" t="s">
        <v>3887</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231</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X946" s="33" t="s">
        <v>85</v>
      </c>
    </row>
    <row r="947" spans="1:102" x14ac:dyDescent="0.25">
      <c r="A947">
        <v>946</v>
      </c>
      <c r="B947">
        <v>65</v>
      </c>
      <c r="C947" s="24" t="s">
        <v>3887</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231</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X947" s="33" t="s">
        <v>85</v>
      </c>
    </row>
    <row r="948" spans="1:102" x14ac:dyDescent="0.25">
      <c r="A948">
        <v>947</v>
      </c>
      <c r="B948">
        <v>65</v>
      </c>
      <c r="C948" s="24" t="s">
        <v>3887</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231</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X948" s="33" t="s">
        <v>85</v>
      </c>
    </row>
    <row r="949" spans="1:102" x14ac:dyDescent="0.25">
      <c r="A949">
        <v>948</v>
      </c>
      <c r="B949">
        <v>65</v>
      </c>
      <c r="C949" s="24" t="s">
        <v>3887</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231</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X949" s="33" t="s">
        <v>85</v>
      </c>
    </row>
    <row r="950" spans="1:102" x14ac:dyDescent="0.25">
      <c r="A950">
        <v>949</v>
      </c>
      <c r="B950">
        <v>65</v>
      </c>
      <c r="C950" s="24" t="s">
        <v>3887</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231</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X950" s="33" t="s">
        <v>85</v>
      </c>
    </row>
    <row r="951" spans="1:102" x14ac:dyDescent="0.25">
      <c r="A951">
        <v>950</v>
      </c>
      <c r="B951">
        <v>65</v>
      </c>
      <c r="C951" s="24" t="s">
        <v>3887</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231</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X951" s="33" t="s">
        <v>85</v>
      </c>
    </row>
    <row r="952" spans="1:102" x14ac:dyDescent="0.25">
      <c r="A952">
        <v>951</v>
      </c>
      <c r="B952">
        <v>65</v>
      </c>
      <c r="C952" s="24" t="s">
        <v>3887</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231</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X952" s="33" t="s">
        <v>85</v>
      </c>
    </row>
    <row r="953" spans="1:102" x14ac:dyDescent="0.25">
      <c r="A953">
        <v>952</v>
      </c>
      <c r="B953">
        <v>65</v>
      </c>
      <c r="C953" s="24" t="s">
        <v>3887</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231</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X953" s="33" t="s">
        <v>85</v>
      </c>
    </row>
    <row r="954" spans="1:102" x14ac:dyDescent="0.25">
      <c r="A954">
        <v>953</v>
      </c>
      <c r="B954">
        <v>65</v>
      </c>
      <c r="C954" s="24" t="s">
        <v>3887</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231</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X954" s="33" t="s">
        <v>85</v>
      </c>
    </row>
    <row r="955" spans="1:102" x14ac:dyDescent="0.25">
      <c r="A955">
        <v>954</v>
      </c>
      <c r="B955">
        <v>65</v>
      </c>
      <c r="C955" s="24" t="s">
        <v>3887</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231</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X955" s="33" t="s">
        <v>85</v>
      </c>
    </row>
    <row r="956" spans="1:102" x14ac:dyDescent="0.25">
      <c r="A956">
        <v>955</v>
      </c>
      <c r="B956">
        <v>65</v>
      </c>
      <c r="C956" s="24" t="s">
        <v>3887</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231</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X956" s="33" t="s">
        <v>85</v>
      </c>
    </row>
    <row r="957" spans="1:102" x14ac:dyDescent="0.25">
      <c r="A957">
        <v>956</v>
      </c>
      <c r="B957">
        <v>65</v>
      </c>
      <c r="C957" s="24" t="s">
        <v>3887</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231</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X957" s="33" t="s">
        <v>85</v>
      </c>
    </row>
    <row r="958" spans="1:102" x14ac:dyDescent="0.25">
      <c r="A958">
        <v>957</v>
      </c>
      <c r="B958">
        <v>65</v>
      </c>
      <c r="C958" s="24" t="s">
        <v>3887</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231</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X958" s="33" t="s">
        <v>85</v>
      </c>
    </row>
    <row r="959" spans="1:102" x14ac:dyDescent="0.25">
      <c r="A959">
        <v>958</v>
      </c>
      <c r="B959">
        <v>65</v>
      </c>
      <c r="C959" s="24" t="s">
        <v>3887</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231</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X959" s="33" t="s">
        <v>85</v>
      </c>
    </row>
    <row r="960" spans="1:102" x14ac:dyDescent="0.25">
      <c r="A960">
        <v>959</v>
      </c>
      <c r="B960">
        <v>65</v>
      </c>
      <c r="C960" s="24" t="s">
        <v>3887</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231</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X960" s="33" t="s">
        <v>85</v>
      </c>
    </row>
    <row r="961" spans="1:102" x14ac:dyDescent="0.25">
      <c r="A961">
        <v>960</v>
      </c>
      <c r="B961">
        <v>65</v>
      </c>
      <c r="C961" s="24" t="s">
        <v>3887</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231</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X961" s="33" t="s">
        <v>85</v>
      </c>
    </row>
    <row r="962" spans="1:102" x14ac:dyDescent="0.25">
      <c r="A962">
        <v>961</v>
      </c>
      <c r="B962">
        <v>66</v>
      </c>
      <c r="C962" s="24" t="s">
        <v>3895</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X962" s="33" t="s">
        <v>85</v>
      </c>
    </row>
    <row r="963" spans="1:102" x14ac:dyDescent="0.25">
      <c r="A963">
        <v>962</v>
      </c>
      <c r="B963">
        <v>66</v>
      </c>
      <c r="C963" s="24" t="s">
        <v>3895</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X963" s="33" t="s">
        <v>85</v>
      </c>
    </row>
    <row r="964" spans="1:102" x14ac:dyDescent="0.25">
      <c r="A964">
        <v>963</v>
      </c>
      <c r="B964">
        <v>66</v>
      </c>
      <c r="C964" s="24" t="s">
        <v>3895</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X964" s="33" t="s">
        <v>85</v>
      </c>
    </row>
    <row r="965" spans="1:102" x14ac:dyDescent="0.25">
      <c r="A965">
        <v>964</v>
      </c>
      <c r="B965">
        <v>66</v>
      </c>
      <c r="C965" s="24" t="s">
        <v>3895</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X965" s="33" t="s">
        <v>85</v>
      </c>
    </row>
    <row r="966" spans="1:102" x14ac:dyDescent="0.25">
      <c r="A966">
        <v>965</v>
      </c>
      <c r="B966">
        <v>66</v>
      </c>
      <c r="C966" s="24" t="s">
        <v>3895</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X966" s="33" t="s">
        <v>85</v>
      </c>
    </row>
    <row r="967" spans="1:102" x14ac:dyDescent="0.25">
      <c r="A967">
        <v>966</v>
      </c>
      <c r="B967">
        <v>66</v>
      </c>
      <c r="C967" s="24" t="s">
        <v>3895</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X967" s="33" t="s">
        <v>85</v>
      </c>
    </row>
    <row r="968" spans="1:102" x14ac:dyDescent="0.25">
      <c r="A968">
        <v>967</v>
      </c>
      <c r="B968">
        <v>66</v>
      </c>
      <c r="C968" s="24" t="s">
        <v>3895</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X968" s="33" t="s">
        <v>85</v>
      </c>
    </row>
    <row r="969" spans="1:102" x14ac:dyDescent="0.25">
      <c r="A969">
        <v>968</v>
      </c>
      <c r="B969">
        <v>66</v>
      </c>
      <c r="C969" s="24" t="s">
        <v>3895</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X969" s="33" t="s">
        <v>85</v>
      </c>
    </row>
    <row r="970" spans="1:102" x14ac:dyDescent="0.25">
      <c r="A970">
        <v>969</v>
      </c>
      <c r="B970">
        <v>67</v>
      </c>
      <c r="C970" s="24" t="s">
        <v>3909</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454</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X970" s="33" t="s">
        <v>85</v>
      </c>
    </row>
    <row r="971" spans="1:102" x14ac:dyDescent="0.25">
      <c r="A971">
        <v>970</v>
      </c>
      <c r="B971">
        <v>67</v>
      </c>
      <c r="C971" s="24" t="s">
        <v>3909</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454</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X971" s="33" t="s">
        <v>85</v>
      </c>
    </row>
    <row r="972" spans="1:102" x14ac:dyDescent="0.25">
      <c r="A972">
        <v>971</v>
      </c>
      <c r="B972">
        <v>67</v>
      </c>
      <c r="C972" s="24" t="s">
        <v>3909</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454</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X972" s="33" t="s">
        <v>85</v>
      </c>
    </row>
    <row r="973" spans="1:102" x14ac:dyDescent="0.25">
      <c r="A973">
        <v>972</v>
      </c>
      <c r="B973">
        <v>67</v>
      </c>
      <c r="C973" s="24" t="s">
        <v>3909</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454</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X973" s="33" t="s">
        <v>85</v>
      </c>
    </row>
    <row r="974" spans="1:102" x14ac:dyDescent="0.25">
      <c r="A974">
        <v>973</v>
      </c>
      <c r="B974">
        <v>67</v>
      </c>
      <c r="C974" s="24" t="s">
        <v>3909</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454</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X974" s="33" t="s">
        <v>85</v>
      </c>
    </row>
    <row r="975" spans="1:102" x14ac:dyDescent="0.25">
      <c r="A975">
        <v>974</v>
      </c>
      <c r="B975">
        <v>67</v>
      </c>
      <c r="C975" s="24" t="s">
        <v>3909</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454</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X975" s="33" t="s">
        <v>85</v>
      </c>
    </row>
    <row r="976" spans="1:102" x14ac:dyDescent="0.25">
      <c r="A976">
        <v>975</v>
      </c>
      <c r="B976">
        <v>67</v>
      </c>
      <c r="C976" s="24" t="s">
        <v>3909</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454</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X976" s="33" t="s">
        <v>85</v>
      </c>
    </row>
    <row r="977" spans="1:102" x14ac:dyDescent="0.25">
      <c r="A977">
        <v>976</v>
      </c>
      <c r="B977">
        <v>68</v>
      </c>
      <c r="C977" s="24" t="s">
        <v>3917</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X977" s="33" t="s">
        <v>85</v>
      </c>
    </row>
    <row r="978" spans="1:102" x14ac:dyDescent="0.25">
      <c r="A978">
        <v>977</v>
      </c>
      <c r="B978">
        <v>68</v>
      </c>
      <c r="C978" s="24" t="s">
        <v>3917</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X978" s="33" t="s">
        <v>85</v>
      </c>
    </row>
    <row r="979" spans="1:102" x14ac:dyDescent="0.25">
      <c r="A979">
        <v>978</v>
      </c>
      <c r="B979">
        <v>68</v>
      </c>
      <c r="C979" s="24" t="s">
        <v>3917</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X979" s="33" t="s">
        <v>85</v>
      </c>
    </row>
    <row r="980" spans="1:102" x14ac:dyDescent="0.25">
      <c r="A980">
        <v>979</v>
      </c>
      <c r="B980">
        <v>68</v>
      </c>
      <c r="C980" s="24" t="s">
        <v>3917</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X980" s="33" t="s">
        <v>85</v>
      </c>
    </row>
    <row r="981" spans="1:102" x14ac:dyDescent="0.25">
      <c r="A981">
        <v>980</v>
      </c>
      <c r="B981">
        <v>68</v>
      </c>
      <c r="C981" s="24" t="s">
        <v>3917</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X981" s="33" t="s">
        <v>85</v>
      </c>
    </row>
    <row r="982" spans="1:102" x14ac:dyDescent="0.25">
      <c r="A982">
        <v>981</v>
      </c>
      <c r="B982">
        <v>68</v>
      </c>
      <c r="C982" s="24" t="s">
        <v>3917</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X982" s="33" t="s">
        <v>85</v>
      </c>
    </row>
    <row r="983" spans="1:102" x14ac:dyDescent="0.25">
      <c r="A983">
        <v>982</v>
      </c>
      <c r="B983">
        <v>68</v>
      </c>
      <c r="C983" s="24" t="s">
        <v>3917</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X983" s="33" t="s">
        <v>85</v>
      </c>
    </row>
    <row r="984" spans="1:102" x14ac:dyDescent="0.25">
      <c r="A984">
        <v>983</v>
      </c>
      <c r="B984">
        <v>68</v>
      </c>
      <c r="C984" s="24" t="s">
        <v>3917</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X984" s="33" t="s">
        <v>85</v>
      </c>
    </row>
    <row r="985" spans="1:102" x14ac:dyDescent="0.25">
      <c r="A985">
        <v>984</v>
      </c>
      <c r="B985">
        <v>68</v>
      </c>
      <c r="C985" s="24" t="s">
        <v>3917</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X985" s="33" t="s">
        <v>85</v>
      </c>
    </row>
    <row r="986" spans="1:102" x14ac:dyDescent="0.25">
      <c r="A986">
        <v>985</v>
      </c>
      <c r="B986">
        <v>68</v>
      </c>
      <c r="C986" s="24" t="s">
        <v>3917</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X986" s="33" t="s">
        <v>85</v>
      </c>
    </row>
    <row r="987" spans="1:102" x14ac:dyDescent="0.25">
      <c r="A987">
        <v>986</v>
      </c>
      <c r="B987">
        <v>68</v>
      </c>
      <c r="C987" s="24" t="s">
        <v>3917</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X987" s="33" t="s">
        <v>85</v>
      </c>
    </row>
    <row r="988" spans="1:102" x14ac:dyDescent="0.25">
      <c r="A988">
        <v>987</v>
      </c>
      <c r="B988">
        <v>68</v>
      </c>
      <c r="C988" s="24" t="s">
        <v>3917</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X988" s="33" t="s">
        <v>85</v>
      </c>
    </row>
    <row r="989" spans="1:102" x14ac:dyDescent="0.25">
      <c r="A989">
        <v>988</v>
      </c>
      <c r="B989">
        <v>68</v>
      </c>
      <c r="C989" s="24" t="s">
        <v>3917</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X989" s="33" t="s">
        <v>85</v>
      </c>
    </row>
    <row r="990" spans="1:102" x14ac:dyDescent="0.25">
      <c r="A990">
        <v>989</v>
      </c>
      <c r="B990">
        <v>68</v>
      </c>
      <c r="C990" s="24" t="s">
        <v>3917</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X990" s="33" t="s">
        <v>85</v>
      </c>
    </row>
    <row r="991" spans="1:102" x14ac:dyDescent="0.25">
      <c r="A991">
        <v>990</v>
      </c>
      <c r="B991">
        <v>68</v>
      </c>
      <c r="C991" s="24" t="s">
        <v>3917</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X991" s="33" t="s">
        <v>85</v>
      </c>
    </row>
    <row r="992" spans="1:102" x14ac:dyDescent="0.25">
      <c r="A992">
        <v>991</v>
      </c>
      <c r="B992">
        <v>68</v>
      </c>
      <c r="C992" s="24" t="s">
        <v>3917</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X992" s="33" t="s">
        <v>85</v>
      </c>
    </row>
    <row r="993" spans="1:102" x14ac:dyDescent="0.25">
      <c r="A993">
        <v>992</v>
      </c>
      <c r="B993">
        <v>68</v>
      </c>
      <c r="C993" s="24" t="s">
        <v>3917</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X993" s="33" t="s">
        <v>85</v>
      </c>
    </row>
    <row r="994" spans="1:102" x14ac:dyDescent="0.25">
      <c r="A994">
        <v>993</v>
      </c>
      <c r="B994">
        <v>68</v>
      </c>
      <c r="C994" s="24" t="s">
        <v>3917</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X994" s="33" t="s">
        <v>85</v>
      </c>
    </row>
    <row r="995" spans="1:102" x14ac:dyDescent="0.25">
      <c r="A995">
        <v>994</v>
      </c>
      <c r="B995">
        <v>68</v>
      </c>
      <c r="C995" s="24" t="s">
        <v>3917</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X995" s="33" t="s">
        <v>85</v>
      </c>
    </row>
    <row r="996" spans="1:102" x14ac:dyDescent="0.25">
      <c r="A996">
        <v>995</v>
      </c>
      <c r="B996">
        <v>68</v>
      </c>
      <c r="C996" s="24" t="s">
        <v>3917</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X996" s="33" t="s">
        <v>85</v>
      </c>
    </row>
    <row r="997" spans="1:102" x14ac:dyDescent="0.25">
      <c r="A997">
        <v>996</v>
      </c>
      <c r="B997">
        <v>69</v>
      </c>
      <c r="C997" s="24" t="s">
        <v>3928</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441</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X997" s="33" t="s">
        <v>85</v>
      </c>
    </row>
    <row r="998" spans="1:102" x14ac:dyDescent="0.25">
      <c r="A998">
        <v>997</v>
      </c>
      <c r="B998">
        <v>69</v>
      </c>
      <c r="C998" s="24" t="s">
        <v>3928</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441</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X998" s="33" t="s">
        <v>85</v>
      </c>
    </row>
    <row r="999" spans="1:102" x14ac:dyDescent="0.25">
      <c r="A999">
        <v>998</v>
      </c>
      <c r="B999">
        <v>69</v>
      </c>
      <c r="C999" s="24" t="s">
        <v>3928</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441</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X999" s="33" t="s">
        <v>85</v>
      </c>
    </row>
    <row r="1000" spans="1:102" x14ac:dyDescent="0.25">
      <c r="A1000">
        <v>999</v>
      </c>
      <c r="B1000">
        <v>69</v>
      </c>
      <c r="C1000" s="24" t="s">
        <v>3928</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441</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X1000" s="33" t="s">
        <v>85</v>
      </c>
    </row>
    <row r="1001" spans="1:102" x14ac:dyDescent="0.25">
      <c r="A1001">
        <v>1000</v>
      </c>
      <c r="B1001">
        <v>69</v>
      </c>
      <c r="C1001" s="24" t="s">
        <v>3928</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441</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X1001" s="33" t="s">
        <v>85</v>
      </c>
    </row>
    <row r="1002" spans="1:102" x14ac:dyDescent="0.25">
      <c r="A1002">
        <v>1001</v>
      </c>
      <c r="B1002">
        <v>69</v>
      </c>
      <c r="C1002" s="24" t="s">
        <v>3928</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441</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X1002" s="33" t="s">
        <v>85</v>
      </c>
    </row>
    <row r="1003" spans="1:102" x14ac:dyDescent="0.25">
      <c r="A1003">
        <v>1002</v>
      </c>
      <c r="B1003">
        <v>69</v>
      </c>
      <c r="C1003" s="24" t="s">
        <v>3928</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441</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X1003" s="33" t="s">
        <v>85</v>
      </c>
    </row>
    <row r="1004" spans="1:102" x14ac:dyDescent="0.25">
      <c r="A1004">
        <v>1003</v>
      </c>
      <c r="B1004">
        <v>69</v>
      </c>
      <c r="C1004" s="24" t="s">
        <v>3928</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441</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X1004" s="33" t="s">
        <v>85</v>
      </c>
    </row>
    <row r="1005" spans="1:102" x14ac:dyDescent="0.25">
      <c r="A1005">
        <v>1004</v>
      </c>
      <c r="B1005">
        <v>69</v>
      </c>
      <c r="C1005" s="24" t="s">
        <v>3928</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441</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X1005" s="33" t="s">
        <v>85</v>
      </c>
    </row>
    <row r="1006" spans="1:102" x14ac:dyDescent="0.25">
      <c r="A1006">
        <v>1005</v>
      </c>
      <c r="B1006">
        <v>69</v>
      </c>
      <c r="C1006" s="24" t="s">
        <v>3928</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441</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X1006" s="33" t="s">
        <v>85</v>
      </c>
    </row>
    <row r="1007" spans="1:102" x14ac:dyDescent="0.25">
      <c r="A1007">
        <v>1006</v>
      </c>
      <c r="B1007">
        <v>69</v>
      </c>
      <c r="C1007" s="24" t="s">
        <v>3928</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441</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X1007" s="33" t="s">
        <v>85</v>
      </c>
    </row>
    <row r="1008" spans="1:102" x14ac:dyDescent="0.25">
      <c r="A1008">
        <v>1007</v>
      </c>
      <c r="B1008">
        <v>69</v>
      </c>
      <c r="C1008" s="24" t="s">
        <v>3928</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441</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X1008" s="33" t="s">
        <v>85</v>
      </c>
    </row>
    <row r="1009" spans="1:102" x14ac:dyDescent="0.25">
      <c r="A1009">
        <v>1008</v>
      </c>
      <c r="B1009">
        <v>69</v>
      </c>
      <c r="C1009" s="24" t="s">
        <v>3928</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441</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X1009" s="33" t="s">
        <v>85</v>
      </c>
    </row>
    <row r="1010" spans="1:102" x14ac:dyDescent="0.25">
      <c r="A1010">
        <v>1009</v>
      </c>
      <c r="B1010">
        <v>69</v>
      </c>
      <c r="C1010" s="24" t="s">
        <v>3928</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441</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X1010" s="33" t="s">
        <v>85</v>
      </c>
    </row>
    <row r="1011" spans="1:102" x14ac:dyDescent="0.25">
      <c r="A1011">
        <v>1010</v>
      </c>
      <c r="B1011">
        <v>69</v>
      </c>
      <c r="C1011" s="24" t="s">
        <v>3928</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441</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X1011" s="33" t="s">
        <v>85</v>
      </c>
    </row>
    <row r="1012" spans="1:102" x14ac:dyDescent="0.25">
      <c r="A1012">
        <v>1011</v>
      </c>
      <c r="B1012">
        <v>70</v>
      </c>
      <c r="C1012" s="24" t="s">
        <v>3942</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v>0.29299999999999998</v>
      </c>
      <c r="BM1012" s="90">
        <f t="shared" ref="BM1012:BM1047" si="256">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X1012" s="33" t="s">
        <v>85</v>
      </c>
    </row>
    <row r="1013" spans="1:102" x14ac:dyDescent="0.25">
      <c r="A1013">
        <v>1012</v>
      </c>
      <c r="B1013">
        <v>70</v>
      </c>
      <c r="C1013" s="24" t="s">
        <v>3942</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v>0.29299999999999998</v>
      </c>
      <c r="BM1013" s="90">
        <f t="shared" si="256"/>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X1013" s="33" t="s">
        <v>85</v>
      </c>
    </row>
    <row r="1014" spans="1:102" x14ac:dyDescent="0.25">
      <c r="A1014">
        <v>1013</v>
      </c>
      <c r="B1014">
        <v>70</v>
      </c>
      <c r="C1014" s="24" t="s">
        <v>3942</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v>0.29299999999999998</v>
      </c>
      <c r="BM1014" s="90">
        <f t="shared" si="256"/>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X1014" s="33" t="s">
        <v>85</v>
      </c>
    </row>
    <row r="1015" spans="1:102" x14ac:dyDescent="0.25">
      <c r="A1015">
        <v>1014</v>
      </c>
      <c r="B1015">
        <v>70</v>
      </c>
      <c r="C1015" s="24" t="s">
        <v>3942</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v>0.29299999999999998</v>
      </c>
      <c r="BM1015" s="90">
        <f t="shared" si="256"/>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X1015" s="33" t="s">
        <v>85</v>
      </c>
    </row>
    <row r="1016" spans="1:102" x14ac:dyDescent="0.25">
      <c r="A1016">
        <v>1015</v>
      </c>
      <c r="B1016">
        <v>70</v>
      </c>
      <c r="C1016" s="24" t="s">
        <v>3942</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v>0.29299999999999998</v>
      </c>
      <c r="BM1016" s="90">
        <f t="shared" si="256"/>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X1016" s="33" t="s">
        <v>85</v>
      </c>
    </row>
    <row r="1017" spans="1:102" x14ac:dyDescent="0.25">
      <c r="A1017">
        <v>1016</v>
      </c>
      <c r="B1017">
        <v>70</v>
      </c>
      <c r="C1017" s="24" t="s">
        <v>3942</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v>0.29299999999999998</v>
      </c>
      <c r="BM1017" s="90">
        <f t="shared" si="256"/>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X1017" s="33" t="s">
        <v>85</v>
      </c>
    </row>
    <row r="1018" spans="1:102" x14ac:dyDescent="0.25">
      <c r="A1018">
        <v>1017</v>
      </c>
      <c r="B1018">
        <v>70</v>
      </c>
      <c r="C1018" s="24" t="s">
        <v>3942</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v>0.29299999999999998</v>
      </c>
      <c r="BM1018" s="90">
        <f t="shared" si="256"/>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X1018" s="33" t="s">
        <v>85</v>
      </c>
    </row>
    <row r="1019" spans="1:102" x14ac:dyDescent="0.25">
      <c r="A1019">
        <v>1018</v>
      </c>
      <c r="B1019">
        <v>70</v>
      </c>
      <c r="C1019" s="24" t="s">
        <v>3942</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v>0.29299999999999998</v>
      </c>
      <c r="BM1019" s="90">
        <f t="shared" si="256"/>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X1019" s="33" t="s">
        <v>85</v>
      </c>
    </row>
    <row r="1020" spans="1:102" x14ac:dyDescent="0.25">
      <c r="A1020">
        <v>1019</v>
      </c>
      <c r="B1020">
        <v>70</v>
      </c>
      <c r="C1020" s="24" t="s">
        <v>3942</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v>0.29299999999999998</v>
      </c>
      <c r="BM1020" s="90">
        <f t="shared" si="256"/>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X1020" s="33" t="s">
        <v>85</v>
      </c>
    </row>
    <row r="1021" spans="1:102" x14ac:dyDescent="0.25">
      <c r="A1021">
        <v>1020</v>
      </c>
      <c r="B1021">
        <v>70</v>
      </c>
      <c r="C1021" s="24" t="s">
        <v>3942</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v>0.29299999999999998</v>
      </c>
      <c r="BM1021" s="90">
        <f t="shared" si="256"/>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X1021" s="33" t="s">
        <v>85</v>
      </c>
    </row>
    <row r="1022" spans="1:102" x14ac:dyDescent="0.25">
      <c r="A1022">
        <v>1021</v>
      </c>
      <c r="B1022">
        <v>70</v>
      </c>
      <c r="C1022" s="24" t="s">
        <v>3942</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v>0.29299999999999998</v>
      </c>
      <c r="BM1022" s="90">
        <f t="shared" si="256"/>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X1022" s="33" t="s">
        <v>85</v>
      </c>
    </row>
    <row r="1023" spans="1:102" x14ac:dyDescent="0.25">
      <c r="A1023">
        <v>1022</v>
      </c>
      <c r="B1023">
        <v>70</v>
      </c>
      <c r="C1023" s="24" t="s">
        <v>3942</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v>0.29299999999999998</v>
      </c>
      <c r="BM1023" s="90">
        <f t="shared" si="256"/>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X1023" s="33" t="s">
        <v>85</v>
      </c>
    </row>
    <row r="1024" spans="1:102" x14ac:dyDescent="0.25">
      <c r="A1024">
        <v>1023</v>
      </c>
      <c r="B1024">
        <v>70</v>
      </c>
      <c r="C1024" s="24" t="s">
        <v>3942</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v>0.29299999999999998</v>
      </c>
      <c r="BM1024" s="90">
        <f t="shared" si="256"/>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X1024" s="33" t="s">
        <v>85</v>
      </c>
    </row>
    <row r="1025" spans="1:102" x14ac:dyDescent="0.25">
      <c r="A1025">
        <v>1024</v>
      </c>
      <c r="B1025">
        <v>70</v>
      </c>
      <c r="C1025" s="24" t="s">
        <v>3942</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v>0.29299999999999998</v>
      </c>
      <c r="BM1025" s="90">
        <f t="shared" si="256"/>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X1025" s="33" t="s">
        <v>85</v>
      </c>
    </row>
    <row r="1026" spans="1:102" x14ac:dyDescent="0.25">
      <c r="A1026">
        <v>1025</v>
      </c>
      <c r="B1026">
        <v>70</v>
      </c>
      <c r="C1026" s="24" t="s">
        <v>3942</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v>0.29299999999999998</v>
      </c>
      <c r="BM1026" s="90">
        <f t="shared" si="256"/>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X1026" s="33" t="s">
        <v>85</v>
      </c>
    </row>
    <row r="1027" spans="1:102" x14ac:dyDescent="0.25">
      <c r="A1027">
        <v>1026</v>
      </c>
      <c r="B1027">
        <v>70</v>
      </c>
      <c r="C1027" s="24" t="s">
        <v>3942</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v>0.29299999999999998</v>
      </c>
      <c r="BM1027" s="90">
        <f t="shared" si="256"/>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X1027" s="33" t="s">
        <v>85</v>
      </c>
    </row>
    <row r="1028" spans="1:102" x14ac:dyDescent="0.25">
      <c r="A1028">
        <v>1027</v>
      </c>
      <c r="B1028">
        <v>70</v>
      </c>
      <c r="C1028" s="24" t="s">
        <v>3942</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v>0.29299999999999998</v>
      </c>
      <c r="BM1028" s="90">
        <f t="shared" si="256"/>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X1028" s="33" t="s">
        <v>85</v>
      </c>
    </row>
    <row r="1029" spans="1:102" x14ac:dyDescent="0.25">
      <c r="A1029">
        <v>1028</v>
      </c>
      <c r="B1029">
        <v>70</v>
      </c>
      <c r="C1029" s="24" t="s">
        <v>3942</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v>0.29299999999999998</v>
      </c>
      <c r="BM1029" s="90">
        <f t="shared" si="256"/>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X1029" s="33" t="s">
        <v>85</v>
      </c>
    </row>
    <row r="1030" spans="1:102" x14ac:dyDescent="0.25">
      <c r="A1030">
        <v>1029</v>
      </c>
      <c r="B1030">
        <v>70</v>
      </c>
      <c r="C1030" s="24" t="s">
        <v>3942</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v>0.29299999999999998</v>
      </c>
      <c r="BM1030" s="90">
        <f t="shared" si="256"/>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X1030" s="33" t="s">
        <v>85</v>
      </c>
    </row>
    <row r="1031" spans="1:102" x14ac:dyDescent="0.25">
      <c r="A1031">
        <v>1030</v>
      </c>
      <c r="B1031">
        <v>70</v>
      </c>
      <c r="C1031" s="24" t="s">
        <v>3942</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v>0.29299999999999998</v>
      </c>
      <c r="BM1031" s="90">
        <f t="shared" si="256"/>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X1031" s="33" t="s">
        <v>85</v>
      </c>
    </row>
    <row r="1032" spans="1:102" x14ac:dyDescent="0.25">
      <c r="A1032">
        <v>1031</v>
      </c>
      <c r="B1032">
        <v>70</v>
      </c>
      <c r="C1032" s="24" t="s">
        <v>3942</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v>0.29299999999999998</v>
      </c>
      <c r="BM1032" s="90">
        <f t="shared" si="256"/>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X1032" s="33" t="s">
        <v>85</v>
      </c>
    </row>
    <row r="1033" spans="1:102" x14ac:dyDescent="0.25">
      <c r="A1033">
        <v>1032</v>
      </c>
      <c r="B1033">
        <v>70</v>
      </c>
      <c r="C1033" s="24" t="s">
        <v>3942</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v>0.29299999999999998</v>
      </c>
      <c r="BM1033" s="90">
        <f t="shared" si="256"/>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X1033" s="33" t="s">
        <v>85</v>
      </c>
    </row>
    <row r="1034" spans="1:102" x14ac:dyDescent="0.25">
      <c r="A1034">
        <v>1033</v>
      </c>
      <c r="B1034">
        <v>70</v>
      </c>
      <c r="C1034" s="24" t="s">
        <v>3942</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v>0.29299999999999998</v>
      </c>
      <c r="BM1034" s="90">
        <f t="shared" si="256"/>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X1034" s="33" t="s">
        <v>85</v>
      </c>
    </row>
    <row r="1035" spans="1:102" x14ac:dyDescent="0.25">
      <c r="A1035">
        <v>1034</v>
      </c>
      <c r="B1035">
        <v>70</v>
      </c>
      <c r="C1035" s="24" t="s">
        <v>3942</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v>0.29299999999999998</v>
      </c>
      <c r="BM1035" s="90">
        <f t="shared" si="256"/>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X1035" s="33" t="s">
        <v>85</v>
      </c>
    </row>
    <row r="1036" spans="1:102" x14ac:dyDescent="0.25">
      <c r="A1036">
        <v>1035</v>
      </c>
      <c r="B1036">
        <v>70</v>
      </c>
      <c r="C1036" s="24" t="s">
        <v>3942</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v>0.29299999999999998</v>
      </c>
      <c r="BM1036" s="90">
        <f t="shared" si="256"/>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X1036" s="33" t="s">
        <v>85</v>
      </c>
    </row>
    <row r="1037" spans="1:102" x14ac:dyDescent="0.25">
      <c r="A1037">
        <v>1036</v>
      </c>
      <c r="B1037">
        <v>70</v>
      </c>
      <c r="C1037" s="24" t="s">
        <v>3942</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v>0.29299999999999998</v>
      </c>
      <c r="BM1037" s="90">
        <f t="shared" si="256"/>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X1037" s="33" t="s">
        <v>85</v>
      </c>
    </row>
    <row r="1038" spans="1:102" x14ac:dyDescent="0.25">
      <c r="A1038">
        <v>1037</v>
      </c>
      <c r="B1038">
        <v>70</v>
      </c>
      <c r="C1038" s="24" t="s">
        <v>3942</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v>0.29299999999999998</v>
      </c>
      <c r="BM1038" s="90">
        <f t="shared" si="256"/>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X1038" s="33" t="s">
        <v>85</v>
      </c>
    </row>
    <row r="1039" spans="1:102" x14ac:dyDescent="0.25">
      <c r="A1039">
        <v>1038</v>
      </c>
      <c r="B1039">
        <v>70</v>
      </c>
      <c r="C1039" s="24" t="s">
        <v>3942</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v>0.29299999999999998</v>
      </c>
      <c r="BM1039" s="90">
        <f t="shared" si="256"/>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X1039" s="33" t="s">
        <v>85</v>
      </c>
    </row>
    <row r="1040" spans="1:102" x14ac:dyDescent="0.25">
      <c r="A1040">
        <v>1039</v>
      </c>
      <c r="B1040">
        <v>70</v>
      </c>
      <c r="C1040" s="24" t="s">
        <v>3942</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v>0.29299999999999998</v>
      </c>
      <c r="BM1040" s="90">
        <f t="shared" si="256"/>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X1040" s="33" t="s">
        <v>85</v>
      </c>
    </row>
    <row r="1041" spans="1:102" x14ac:dyDescent="0.25">
      <c r="A1041">
        <v>1040</v>
      </c>
      <c r="B1041">
        <v>70</v>
      </c>
      <c r="C1041" s="24" t="s">
        <v>3942</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v>0.29299999999999998</v>
      </c>
      <c r="BM1041" s="90">
        <f t="shared" si="256"/>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X1041" s="33" t="s">
        <v>85</v>
      </c>
    </row>
    <row r="1042" spans="1:102" x14ac:dyDescent="0.25">
      <c r="A1042">
        <v>1041</v>
      </c>
      <c r="B1042">
        <v>70</v>
      </c>
      <c r="C1042" s="24" t="s">
        <v>3942</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v>0.29299999999999998</v>
      </c>
      <c r="BM1042" s="90">
        <f t="shared" si="256"/>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X1042" s="33" t="s">
        <v>85</v>
      </c>
    </row>
    <row r="1043" spans="1:102" x14ac:dyDescent="0.25">
      <c r="A1043">
        <v>1042</v>
      </c>
      <c r="B1043">
        <v>70</v>
      </c>
      <c r="C1043" s="24" t="s">
        <v>3942</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v>0.29299999999999998</v>
      </c>
      <c r="BM1043" s="90">
        <f t="shared" si="256"/>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X1043" s="33" t="s">
        <v>85</v>
      </c>
    </row>
    <row r="1044" spans="1:102" x14ac:dyDescent="0.25">
      <c r="A1044">
        <v>1043</v>
      </c>
      <c r="B1044">
        <v>70</v>
      </c>
      <c r="C1044" s="24" t="s">
        <v>3942</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v>0.29299999999999998</v>
      </c>
      <c r="BM1044" s="90">
        <f t="shared" si="256"/>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X1044" s="33" t="s">
        <v>85</v>
      </c>
    </row>
    <row r="1045" spans="1:102" x14ac:dyDescent="0.25">
      <c r="A1045">
        <v>1044</v>
      </c>
      <c r="B1045">
        <v>70</v>
      </c>
      <c r="C1045" s="24" t="s">
        <v>3942</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v>0.29299999999999998</v>
      </c>
      <c r="BM1045" s="90">
        <f t="shared" si="256"/>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X1045" s="33" t="s">
        <v>85</v>
      </c>
    </row>
    <row r="1046" spans="1:102" x14ac:dyDescent="0.25">
      <c r="A1046">
        <v>1045</v>
      </c>
      <c r="B1046">
        <v>70</v>
      </c>
      <c r="C1046" s="24" t="s">
        <v>3942</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v>0.29299999999999998</v>
      </c>
      <c r="BM1046" s="90">
        <f t="shared" si="256"/>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X1046" s="33" t="s">
        <v>85</v>
      </c>
    </row>
    <row r="1047" spans="1:102" x14ac:dyDescent="0.25">
      <c r="A1047">
        <v>1046</v>
      </c>
      <c r="B1047">
        <v>70</v>
      </c>
      <c r="C1047" s="24" t="s">
        <v>3942</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v>0.29299999999999998</v>
      </c>
      <c r="BM1047" s="90">
        <f t="shared" si="256"/>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X1047" s="33" t="s">
        <v>85</v>
      </c>
    </row>
    <row r="1048" spans="1:102" x14ac:dyDescent="0.25">
      <c r="A1048">
        <v>1047</v>
      </c>
      <c r="B1048">
        <v>71</v>
      </c>
      <c r="C1048" s="24" t="s">
        <v>3948</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X1048" s="33" t="s">
        <v>85</v>
      </c>
    </row>
    <row r="1049" spans="1:102" x14ac:dyDescent="0.25">
      <c r="A1049">
        <v>1048</v>
      </c>
      <c r="B1049">
        <v>71</v>
      </c>
      <c r="C1049" s="24" t="s">
        <v>3948</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438</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X1049" s="33" t="s">
        <v>85</v>
      </c>
    </row>
    <row r="1050" spans="1:102" x14ac:dyDescent="0.25">
      <c r="A1050">
        <v>1049</v>
      </c>
      <c r="B1050">
        <v>71</v>
      </c>
      <c r="C1050" s="24" t="s">
        <v>3948</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496</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X1050" s="33" t="s">
        <v>85</v>
      </c>
    </row>
    <row r="1051" spans="1:102" x14ac:dyDescent="0.25">
      <c r="A1051">
        <v>1050</v>
      </c>
      <c r="B1051">
        <v>71</v>
      </c>
      <c r="C1051" s="24" t="s">
        <v>3948</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X1051" s="33" t="s">
        <v>85</v>
      </c>
    </row>
    <row r="1052" spans="1:102" x14ac:dyDescent="0.25">
      <c r="A1052">
        <v>1051</v>
      </c>
      <c r="B1052">
        <v>71</v>
      </c>
      <c r="C1052" s="24" t="s">
        <v>3948</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X1052" s="33" t="s">
        <v>85</v>
      </c>
    </row>
    <row r="1053" spans="1:102" x14ac:dyDescent="0.25">
      <c r="A1053">
        <v>1052</v>
      </c>
      <c r="B1053">
        <v>71</v>
      </c>
      <c r="C1053" s="24" t="s">
        <v>3948</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X1053" s="33" t="s">
        <v>85</v>
      </c>
    </row>
    <row r="1054" spans="1:102" x14ac:dyDescent="0.25">
      <c r="A1054">
        <v>1053</v>
      </c>
      <c r="B1054">
        <v>71</v>
      </c>
      <c r="C1054" s="24" t="s">
        <v>3948</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X1054" s="33" t="s">
        <v>85</v>
      </c>
    </row>
    <row r="1055" spans="1:102" x14ac:dyDescent="0.25">
      <c r="A1055">
        <v>1054</v>
      </c>
      <c r="B1055">
        <v>71</v>
      </c>
      <c r="C1055" s="24" t="s">
        <v>3948</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X1055" s="33" t="s">
        <v>85</v>
      </c>
    </row>
    <row r="1056" spans="1:102" x14ac:dyDescent="0.25">
      <c r="A1056">
        <v>1055</v>
      </c>
      <c r="B1056">
        <v>71</v>
      </c>
      <c r="C1056" s="24" t="s">
        <v>3948</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X1056" s="33" t="s">
        <v>85</v>
      </c>
    </row>
    <row r="1057" spans="1:102" x14ac:dyDescent="0.25">
      <c r="A1057">
        <v>1056</v>
      </c>
      <c r="B1057">
        <v>71</v>
      </c>
      <c r="C1057" s="24" t="s">
        <v>3948</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X1057" s="33" t="s">
        <v>85</v>
      </c>
    </row>
    <row r="1058" spans="1:102" x14ac:dyDescent="0.25">
      <c r="A1058">
        <v>1057</v>
      </c>
      <c r="B1058">
        <v>71</v>
      </c>
      <c r="C1058" s="24" t="s">
        <v>3948</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X1058" s="33" t="s">
        <v>85</v>
      </c>
    </row>
    <row r="1059" spans="1:102" x14ac:dyDescent="0.25">
      <c r="A1059">
        <v>1058</v>
      </c>
      <c r="B1059">
        <v>71</v>
      </c>
      <c r="C1059" s="24" t="s">
        <v>3948</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X1059" s="33" t="s">
        <v>85</v>
      </c>
    </row>
    <row r="1060" spans="1:102" x14ac:dyDescent="0.25">
      <c r="A1060">
        <v>1059</v>
      </c>
      <c r="B1060">
        <v>71</v>
      </c>
      <c r="C1060" s="24" t="s">
        <v>3948</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X1060" s="33" t="s">
        <v>85</v>
      </c>
    </row>
    <row r="1061" spans="1:102" x14ac:dyDescent="0.25">
      <c r="A1061">
        <v>1060</v>
      </c>
      <c r="B1061">
        <v>71</v>
      </c>
      <c r="C1061" s="24" t="s">
        <v>3948</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438</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X1061" s="33" t="s">
        <v>85</v>
      </c>
    </row>
    <row r="1062" spans="1:102" x14ac:dyDescent="0.25">
      <c r="A1062">
        <v>1061</v>
      </c>
      <c r="B1062">
        <v>71</v>
      </c>
      <c r="C1062" s="24" t="s">
        <v>3948</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438</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X1062" s="33" t="s">
        <v>85</v>
      </c>
    </row>
    <row r="1063" spans="1:102" x14ac:dyDescent="0.25">
      <c r="A1063">
        <v>1062</v>
      </c>
      <c r="B1063">
        <v>71</v>
      </c>
      <c r="C1063" s="24" t="s">
        <v>3948</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438</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X1063" s="33" t="s">
        <v>85</v>
      </c>
    </row>
    <row r="1064" spans="1:102" x14ac:dyDescent="0.25">
      <c r="A1064">
        <v>1063</v>
      </c>
      <c r="B1064">
        <v>71</v>
      </c>
      <c r="C1064" s="24" t="s">
        <v>3948</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438</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X1064" s="33" t="s">
        <v>85</v>
      </c>
    </row>
    <row r="1065" spans="1:102" x14ac:dyDescent="0.25">
      <c r="A1065">
        <v>1064</v>
      </c>
      <c r="B1065">
        <v>71</v>
      </c>
      <c r="C1065" s="24" t="s">
        <v>3948</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438</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X1065" s="33" t="s">
        <v>85</v>
      </c>
    </row>
    <row r="1066" spans="1:102" x14ac:dyDescent="0.25">
      <c r="A1066">
        <v>1065</v>
      </c>
      <c r="B1066">
        <v>71</v>
      </c>
      <c r="C1066" s="24" t="s">
        <v>3948</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438</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X1066" s="33" t="s">
        <v>85</v>
      </c>
    </row>
    <row r="1067" spans="1:102" x14ac:dyDescent="0.25">
      <c r="A1067">
        <v>1066</v>
      </c>
      <c r="B1067">
        <v>71</v>
      </c>
      <c r="C1067" s="24" t="s">
        <v>3948</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438</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X1067" s="33" t="s">
        <v>85</v>
      </c>
    </row>
    <row r="1068" spans="1:102" x14ac:dyDescent="0.25">
      <c r="A1068">
        <v>1067</v>
      </c>
      <c r="B1068">
        <v>71</v>
      </c>
      <c r="C1068" s="24" t="s">
        <v>3948</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438</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X1068" s="33" t="s">
        <v>85</v>
      </c>
    </row>
    <row r="1069" spans="1:102" x14ac:dyDescent="0.25">
      <c r="A1069">
        <v>1068</v>
      </c>
      <c r="B1069">
        <v>71</v>
      </c>
      <c r="C1069" s="24" t="s">
        <v>3948</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438</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X1069" s="33" t="s">
        <v>85</v>
      </c>
    </row>
    <row r="1070" spans="1:102" x14ac:dyDescent="0.25">
      <c r="A1070">
        <v>1069</v>
      </c>
      <c r="B1070">
        <v>71</v>
      </c>
      <c r="C1070" s="24" t="s">
        <v>3948</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438</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X1070" s="33" t="s">
        <v>85</v>
      </c>
    </row>
    <row r="1071" spans="1:102" x14ac:dyDescent="0.25">
      <c r="A1071">
        <v>1070</v>
      </c>
      <c r="B1071">
        <v>71</v>
      </c>
      <c r="C1071" s="24" t="s">
        <v>3948</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496</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X1071" s="33" t="s">
        <v>85</v>
      </c>
    </row>
    <row r="1072" spans="1:102" x14ac:dyDescent="0.25">
      <c r="A1072">
        <v>1071</v>
      </c>
      <c r="B1072">
        <v>71</v>
      </c>
      <c r="C1072" s="24" t="s">
        <v>3948</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496</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X1072" s="33" t="s">
        <v>85</v>
      </c>
    </row>
    <row r="1073" spans="1:102" x14ac:dyDescent="0.25">
      <c r="A1073">
        <v>1072</v>
      </c>
      <c r="B1073">
        <v>71</v>
      </c>
      <c r="C1073" s="24" t="s">
        <v>3948</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496</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X1073" s="33" t="s">
        <v>85</v>
      </c>
    </row>
    <row r="1074" spans="1:102" x14ac:dyDescent="0.25">
      <c r="A1074">
        <v>1073</v>
      </c>
      <c r="B1074">
        <v>71</v>
      </c>
      <c r="C1074" s="24" t="s">
        <v>3948</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496</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X1074" s="33" t="s">
        <v>85</v>
      </c>
    </row>
    <row r="1075" spans="1:102" x14ac:dyDescent="0.25">
      <c r="A1075">
        <v>1074</v>
      </c>
      <c r="B1075">
        <v>71</v>
      </c>
      <c r="C1075" s="24" t="s">
        <v>3948</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496</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X1075" s="33" t="s">
        <v>85</v>
      </c>
    </row>
    <row r="1076" spans="1:102" x14ac:dyDescent="0.25">
      <c r="A1076">
        <v>1075</v>
      </c>
      <c r="B1076">
        <v>71</v>
      </c>
      <c r="C1076" s="24" t="s">
        <v>3948</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496</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X1076" s="33" t="s">
        <v>85</v>
      </c>
    </row>
    <row r="1077" spans="1:102" x14ac:dyDescent="0.25">
      <c r="A1077">
        <v>1076</v>
      </c>
      <c r="B1077">
        <v>71</v>
      </c>
      <c r="C1077" s="24" t="s">
        <v>3948</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496</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X1077" s="33" t="s">
        <v>85</v>
      </c>
    </row>
    <row r="1078" spans="1:102" x14ac:dyDescent="0.25">
      <c r="A1078">
        <v>1077</v>
      </c>
      <c r="B1078">
        <v>71</v>
      </c>
      <c r="C1078" s="24" t="s">
        <v>3948</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496</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X1078" s="33" t="s">
        <v>85</v>
      </c>
    </row>
    <row r="1079" spans="1:102" x14ac:dyDescent="0.25">
      <c r="A1079">
        <v>1078</v>
      </c>
      <c r="B1079">
        <v>71</v>
      </c>
      <c r="C1079" s="24" t="s">
        <v>3948</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496</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X1079" s="33" t="s">
        <v>85</v>
      </c>
    </row>
    <row r="1080" spans="1:102" x14ac:dyDescent="0.25">
      <c r="A1080">
        <v>1079</v>
      </c>
      <c r="B1080">
        <v>71</v>
      </c>
      <c r="C1080" s="24" t="s">
        <v>3948</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496</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X1080" s="33" t="s">
        <v>85</v>
      </c>
    </row>
    <row r="1081" spans="1:102" x14ac:dyDescent="0.25">
      <c r="A1081">
        <v>1080</v>
      </c>
      <c r="B1081">
        <v>72</v>
      </c>
      <c r="C1081" s="24" t="s">
        <v>3958</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X1081" s="33" t="s">
        <v>85</v>
      </c>
    </row>
    <row r="1082" spans="1:102" x14ac:dyDescent="0.25">
      <c r="A1082">
        <v>1081</v>
      </c>
      <c r="B1082">
        <v>72</v>
      </c>
      <c r="C1082" s="24" t="s">
        <v>3958</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X1082" s="33" t="s">
        <v>85</v>
      </c>
    </row>
    <row r="1083" spans="1:102" x14ac:dyDescent="0.25">
      <c r="A1083">
        <v>1082</v>
      </c>
      <c r="B1083">
        <v>72</v>
      </c>
      <c r="C1083" s="24" t="s">
        <v>3958</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X1083" s="33" t="s">
        <v>85</v>
      </c>
    </row>
    <row r="1084" spans="1:102" x14ac:dyDescent="0.25">
      <c r="A1084">
        <v>1083</v>
      </c>
      <c r="B1084">
        <v>72</v>
      </c>
      <c r="C1084" s="24" t="s">
        <v>3958</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X1084" s="33" t="s">
        <v>85</v>
      </c>
    </row>
    <row r="1085" spans="1:102" x14ac:dyDescent="0.25">
      <c r="A1085">
        <v>1084</v>
      </c>
      <c r="B1085">
        <v>72</v>
      </c>
      <c r="C1085" s="24" t="s">
        <v>3958</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X1085" s="33" t="s">
        <v>85</v>
      </c>
    </row>
    <row r="1086" spans="1:102" x14ac:dyDescent="0.25">
      <c r="A1086">
        <v>1085</v>
      </c>
      <c r="B1086">
        <v>72</v>
      </c>
      <c r="C1086" s="24" t="s">
        <v>3958</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X1086" s="33" t="s">
        <v>85</v>
      </c>
    </row>
    <row r="1087" spans="1:102" x14ac:dyDescent="0.25">
      <c r="A1087">
        <v>1086</v>
      </c>
      <c r="B1087">
        <v>72</v>
      </c>
      <c r="C1087" s="24" t="s">
        <v>3958</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X1087" s="33" t="s">
        <v>85</v>
      </c>
    </row>
    <row r="1088" spans="1:102" x14ac:dyDescent="0.25">
      <c r="A1088">
        <v>1087</v>
      </c>
      <c r="B1088">
        <v>72</v>
      </c>
      <c r="C1088" s="24" t="s">
        <v>3958</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X1088" s="33" t="s">
        <v>85</v>
      </c>
    </row>
    <row r="1089" spans="1:102" x14ac:dyDescent="0.25">
      <c r="A1089">
        <v>1088</v>
      </c>
      <c r="B1089">
        <v>72</v>
      </c>
      <c r="C1089" s="24" t="s">
        <v>3958</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X1089" s="33" t="s">
        <v>85</v>
      </c>
    </row>
    <row r="1090" spans="1:102" x14ac:dyDescent="0.25">
      <c r="A1090">
        <v>1089</v>
      </c>
      <c r="B1090">
        <v>72</v>
      </c>
      <c r="C1090" s="24" t="s">
        <v>3958</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X1090" s="33" t="s">
        <v>85</v>
      </c>
    </row>
    <row r="1091" spans="1:102" x14ac:dyDescent="0.25">
      <c r="A1091">
        <v>1090</v>
      </c>
      <c r="B1091">
        <v>73</v>
      </c>
      <c r="C1091" s="24" t="s">
        <v>3966</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X1091" s="33" t="s">
        <v>85</v>
      </c>
    </row>
    <row r="1092" spans="1:102" x14ac:dyDescent="0.25">
      <c r="A1092">
        <v>1091</v>
      </c>
      <c r="B1092">
        <v>73</v>
      </c>
      <c r="C1092" s="24" t="s">
        <v>3966</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X1092" s="33" t="s">
        <v>85</v>
      </c>
    </row>
    <row r="1093" spans="1:102" x14ac:dyDescent="0.25">
      <c r="A1093">
        <v>1092</v>
      </c>
      <c r="B1093">
        <v>73</v>
      </c>
      <c r="C1093" s="24" t="s">
        <v>3966</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X1093" s="33" t="s">
        <v>85</v>
      </c>
    </row>
    <row r="1094" spans="1:102" x14ac:dyDescent="0.25">
      <c r="A1094">
        <v>1093</v>
      </c>
      <c r="B1094">
        <v>73</v>
      </c>
      <c r="C1094" s="24" t="s">
        <v>3966</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X1094" s="33" t="s">
        <v>85</v>
      </c>
    </row>
    <row r="1095" spans="1:102" x14ac:dyDescent="0.25">
      <c r="A1095">
        <v>1094</v>
      </c>
      <c r="B1095">
        <v>73</v>
      </c>
      <c r="C1095" s="24" t="s">
        <v>3966</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X1095" s="33" t="s">
        <v>85</v>
      </c>
    </row>
    <row r="1096" spans="1:102" x14ac:dyDescent="0.25">
      <c r="A1096">
        <v>1095</v>
      </c>
      <c r="B1096">
        <v>73</v>
      </c>
      <c r="C1096" s="24" t="s">
        <v>3966</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X1096" s="33" t="s">
        <v>85</v>
      </c>
    </row>
    <row r="1097" spans="1:102" x14ac:dyDescent="0.25">
      <c r="A1097">
        <v>1096</v>
      </c>
      <c r="B1097">
        <v>73</v>
      </c>
      <c r="C1097" s="24" t="s">
        <v>3966</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X1097" s="33" t="s">
        <v>85</v>
      </c>
    </row>
    <row r="1098" spans="1:102" x14ac:dyDescent="0.25">
      <c r="A1098">
        <v>1097</v>
      </c>
      <c r="B1098">
        <v>73</v>
      </c>
      <c r="C1098" s="24" t="s">
        <v>3966</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X1098" s="33" t="s">
        <v>85</v>
      </c>
    </row>
    <row r="1099" spans="1:102" x14ac:dyDescent="0.25">
      <c r="A1099">
        <v>1098</v>
      </c>
      <c r="B1099">
        <v>73</v>
      </c>
      <c r="C1099" s="24" t="s">
        <v>3966</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X1099" s="33" t="s">
        <v>85</v>
      </c>
    </row>
    <row r="1100" spans="1:102" x14ac:dyDescent="0.25">
      <c r="A1100">
        <v>1099</v>
      </c>
      <c r="B1100">
        <v>73</v>
      </c>
      <c r="C1100" s="24" t="s">
        <v>3966</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X1100" s="33" t="s">
        <v>85</v>
      </c>
    </row>
    <row r="1101" spans="1:102" x14ac:dyDescent="0.25">
      <c r="A1101">
        <v>1100</v>
      </c>
      <c r="B1101">
        <v>73</v>
      </c>
      <c r="C1101" s="24" t="s">
        <v>3966</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X1101" s="33" t="s">
        <v>85</v>
      </c>
    </row>
    <row r="1102" spans="1:102" x14ac:dyDescent="0.25">
      <c r="A1102">
        <v>1101</v>
      </c>
      <c r="B1102">
        <v>73</v>
      </c>
      <c r="C1102" s="24" t="s">
        <v>3966</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X1102" s="33" t="s">
        <v>85</v>
      </c>
    </row>
    <row r="1103" spans="1:102" x14ac:dyDescent="0.25">
      <c r="A1103">
        <v>1102</v>
      </c>
      <c r="B1103">
        <v>74</v>
      </c>
      <c r="C1103" s="24" t="s">
        <v>3975</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X1103" s="33" t="s">
        <v>85</v>
      </c>
    </row>
    <row r="1104" spans="1:102" x14ac:dyDescent="0.25">
      <c r="A1104">
        <v>1103</v>
      </c>
      <c r="B1104">
        <v>74</v>
      </c>
      <c r="C1104" s="24" t="s">
        <v>3975</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X1104" s="33" t="s">
        <v>85</v>
      </c>
    </row>
    <row r="1105" spans="1:102" x14ac:dyDescent="0.25">
      <c r="A1105">
        <v>1104</v>
      </c>
      <c r="B1105">
        <v>74</v>
      </c>
      <c r="C1105" s="24" t="s">
        <v>3975</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X1105" s="33" t="s">
        <v>85</v>
      </c>
    </row>
    <row r="1106" spans="1:102" x14ac:dyDescent="0.25">
      <c r="A1106">
        <v>1105</v>
      </c>
      <c r="B1106">
        <v>74</v>
      </c>
      <c r="C1106" s="24" t="s">
        <v>3975</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X1106" s="33" t="s">
        <v>85</v>
      </c>
    </row>
    <row r="1107" spans="1:102" x14ac:dyDescent="0.25">
      <c r="A1107">
        <v>1106</v>
      </c>
      <c r="B1107">
        <v>74</v>
      </c>
      <c r="C1107" s="24" t="s">
        <v>3975</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X1107" s="33" t="s">
        <v>85</v>
      </c>
    </row>
    <row r="1108" spans="1:102" x14ac:dyDescent="0.25">
      <c r="A1108">
        <v>1107</v>
      </c>
      <c r="B1108">
        <v>74</v>
      </c>
      <c r="C1108" s="24" t="s">
        <v>3975</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X1108" s="33" t="s">
        <v>85</v>
      </c>
    </row>
    <row r="1109" spans="1:102" x14ac:dyDescent="0.25">
      <c r="A1109">
        <v>1108</v>
      </c>
      <c r="B1109">
        <v>74</v>
      </c>
      <c r="C1109" s="24" t="s">
        <v>3975</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X1109" s="33" t="s">
        <v>85</v>
      </c>
    </row>
    <row r="1110" spans="1:102" x14ac:dyDescent="0.25">
      <c r="A1110">
        <v>1109</v>
      </c>
      <c r="B1110">
        <v>74</v>
      </c>
      <c r="C1110" s="24" t="s">
        <v>3975</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X1110" s="33" t="s">
        <v>85</v>
      </c>
    </row>
    <row r="1111" spans="1:102" x14ac:dyDescent="0.25">
      <c r="A1111">
        <v>1110</v>
      </c>
      <c r="B1111">
        <v>74</v>
      </c>
      <c r="C1111" s="24" t="s">
        <v>3975</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X1111" s="33" t="s">
        <v>85</v>
      </c>
    </row>
    <row r="1112" spans="1:102" x14ac:dyDescent="0.25">
      <c r="A1112">
        <v>1111</v>
      </c>
      <c r="B1112">
        <v>74</v>
      </c>
      <c r="C1112" s="24" t="s">
        <v>3975</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X1112" s="33" t="s">
        <v>85</v>
      </c>
    </row>
    <row r="1113" spans="1:102" x14ac:dyDescent="0.25">
      <c r="A1113">
        <v>1112</v>
      </c>
      <c r="B1113">
        <v>74</v>
      </c>
      <c r="C1113" s="24" t="s">
        <v>3975</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X1113" s="33" t="s">
        <v>85</v>
      </c>
    </row>
    <row r="1114" spans="1:102" x14ac:dyDescent="0.25">
      <c r="A1114">
        <v>1113</v>
      </c>
      <c r="B1114">
        <v>74</v>
      </c>
      <c r="C1114" s="24" t="s">
        <v>3975</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X1114" s="33" t="s">
        <v>85</v>
      </c>
    </row>
    <row r="1115" spans="1:102" x14ac:dyDescent="0.25">
      <c r="A1115">
        <v>1114</v>
      </c>
      <c r="B1115">
        <v>74</v>
      </c>
      <c r="C1115" s="24" t="s">
        <v>3975</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X1115" s="33" t="s">
        <v>85</v>
      </c>
    </row>
    <row r="1116" spans="1:102" x14ac:dyDescent="0.25">
      <c r="A1116">
        <v>1115</v>
      </c>
      <c r="B1116">
        <v>74</v>
      </c>
      <c r="C1116" s="24" t="s">
        <v>3975</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X1116" s="33" t="s">
        <v>85</v>
      </c>
    </row>
    <row r="1117" spans="1:102" x14ac:dyDescent="0.25">
      <c r="A1117">
        <v>1116</v>
      </c>
      <c r="B1117">
        <v>75</v>
      </c>
      <c r="C1117" s="24" t="s">
        <v>3991</v>
      </c>
      <c r="D1117" s="12">
        <v>8.1999999999999993</v>
      </c>
      <c r="E1117" s="13">
        <v>0.1</v>
      </c>
      <c r="F1117" s="7">
        <f t="shared" si="276"/>
        <v>81.999999999999986</v>
      </c>
      <c r="G1117" s="7">
        <f t="shared" si="266"/>
        <v>8.1</v>
      </c>
      <c r="H1117" s="15">
        <f t="shared" si="267"/>
        <v>8.2999999999999989</v>
      </c>
      <c r="I1117" s="11">
        <f t="shared" si="268"/>
        <v>0.17889608075811494</v>
      </c>
      <c r="J1117" s="32">
        <f>IFERROR(SQRT((1-I1117^2)/U1117), "X")</f>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386</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X1117" s="33" t="s">
        <v>85</v>
      </c>
    </row>
    <row r="1118" spans="1:102" x14ac:dyDescent="0.25">
      <c r="A1118">
        <v>1117</v>
      </c>
      <c r="B1118">
        <v>75</v>
      </c>
      <c r="C1118" s="24" t="s">
        <v>3991</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386</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X1118" s="33" t="s">
        <v>85</v>
      </c>
    </row>
    <row r="1119" spans="1:102" x14ac:dyDescent="0.25">
      <c r="A1119">
        <v>1118</v>
      </c>
      <c r="B1119">
        <v>75</v>
      </c>
      <c r="C1119" s="24" t="s">
        <v>3991</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386</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X1119" s="33" t="s">
        <v>85</v>
      </c>
    </row>
    <row r="1120" spans="1:102" x14ac:dyDescent="0.25">
      <c r="A1120">
        <v>1119</v>
      </c>
      <c r="B1120">
        <v>76</v>
      </c>
      <c r="C1120" s="24" t="s">
        <v>3996</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437</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X1120" s="33" t="s">
        <v>85</v>
      </c>
    </row>
    <row r="1121" spans="1:102" x14ac:dyDescent="0.25">
      <c r="A1121">
        <v>1120</v>
      </c>
      <c r="B1121">
        <v>76</v>
      </c>
      <c r="C1121" s="24" t="s">
        <v>3996</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437</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X1121" s="33" t="s">
        <v>85</v>
      </c>
    </row>
    <row r="1122" spans="1:102" x14ac:dyDescent="0.25">
      <c r="A1122">
        <v>1121</v>
      </c>
      <c r="B1122">
        <v>76</v>
      </c>
      <c r="C1122" s="24" t="s">
        <v>3996</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437</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X1122" s="33" t="s">
        <v>85</v>
      </c>
    </row>
    <row r="1123" spans="1:102" x14ac:dyDescent="0.25">
      <c r="A1123">
        <v>1122</v>
      </c>
      <c r="B1123">
        <v>76</v>
      </c>
      <c r="C1123" s="24" t="s">
        <v>3996</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437</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X1123" s="33" t="s">
        <v>85</v>
      </c>
    </row>
    <row r="1124" spans="1:102" x14ac:dyDescent="0.25">
      <c r="A1124">
        <v>1123</v>
      </c>
      <c r="B1124">
        <v>76</v>
      </c>
      <c r="C1124" s="24" t="s">
        <v>3996</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437</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X1124" s="33" t="s">
        <v>85</v>
      </c>
    </row>
    <row r="1125" spans="1:102" x14ac:dyDescent="0.25">
      <c r="A1125">
        <v>1124</v>
      </c>
      <c r="B1125">
        <v>76</v>
      </c>
      <c r="C1125" s="24" t="s">
        <v>3996</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437</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X1125" s="33" t="s">
        <v>85</v>
      </c>
    </row>
    <row r="1126" spans="1:102" x14ac:dyDescent="0.25">
      <c r="A1126">
        <v>1125</v>
      </c>
      <c r="B1126">
        <v>76</v>
      </c>
      <c r="C1126" s="24" t="s">
        <v>3996</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437</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X1126" s="33" t="s">
        <v>85</v>
      </c>
    </row>
    <row r="1127" spans="1:102" x14ac:dyDescent="0.25">
      <c r="A1127">
        <v>1126</v>
      </c>
      <c r="B1127">
        <v>76</v>
      </c>
      <c r="C1127" s="24" t="s">
        <v>3996</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437</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X1127" s="33" t="s">
        <v>85</v>
      </c>
    </row>
    <row r="1128" spans="1:102" x14ac:dyDescent="0.25">
      <c r="A1128">
        <v>1127</v>
      </c>
      <c r="B1128">
        <v>76</v>
      </c>
      <c r="C1128" s="24" t="s">
        <v>3996</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437</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X1128" s="33" t="s">
        <v>85</v>
      </c>
    </row>
    <row r="1129" spans="1:102" x14ac:dyDescent="0.25">
      <c r="A1129">
        <v>1128</v>
      </c>
      <c r="B1129">
        <v>76</v>
      </c>
      <c r="C1129" s="24" t="s">
        <v>3996</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437</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X1129" s="33" t="s">
        <v>85</v>
      </c>
    </row>
    <row r="1130" spans="1:102" x14ac:dyDescent="0.25">
      <c r="A1130">
        <v>1129</v>
      </c>
      <c r="B1130">
        <v>77</v>
      </c>
      <c r="C1130" s="24" t="s">
        <v>4000</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231</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X1130" s="33" t="s">
        <v>85</v>
      </c>
    </row>
    <row r="1131" spans="1:102" x14ac:dyDescent="0.25">
      <c r="A1131">
        <v>1130</v>
      </c>
      <c r="B1131">
        <v>77</v>
      </c>
      <c r="C1131" s="24" t="s">
        <v>4000</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231</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X1131" s="33" t="s">
        <v>85</v>
      </c>
    </row>
    <row r="1132" spans="1:102" x14ac:dyDescent="0.25">
      <c r="A1132">
        <v>1131</v>
      </c>
      <c r="B1132">
        <v>77</v>
      </c>
      <c r="C1132" s="24" t="s">
        <v>4000</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231</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X1132" s="33" t="s">
        <v>85</v>
      </c>
    </row>
    <row r="1133" spans="1:102" x14ac:dyDescent="0.25">
      <c r="A1133">
        <v>1132</v>
      </c>
      <c r="B1133">
        <v>77</v>
      </c>
      <c r="C1133" s="24" t="s">
        <v>4000</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231</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X1133" s="33" t="s">
        <v>85</v>
      </c>
    </row>
    <row r="1134" spans="1:102" x14ac:dyDescent="0.25">
      <c r="A1134">
        <v>1133</v>
      </c>
      <c r="B1134">
        <v>77</v>
      </c>
      <c r="C1134" s="24" t="s">
        <v>4000</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231</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X1134" s="33" t="s">
        <v>85</v>
      </c>
    </row>
    <row r="1135" spans="1:102" x14ac:dyDescent="0.25">
      <c r="A1135">
        <v>1134</v>
      </c>
      <c r="B1135">
        <v>77</v>
      </c>
      <c r="C1135" s="24" t="s">
        <v>4000</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231</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X1135" s="33" t="s">
        <v>85</v>
      </c>
    </row>
    <row r="1136" spans="1:102" x14ac:dyDescent="0.25">
      <c r="A1136">
        <v>1135</v>
      </c>
      <c r="B1136">
        <v>77</v>
      </c>
      <c r="C1136" s="24" t="s">
        <v>4000</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231</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X1136" s="33" t="s">
        <v>85</v>
      </c>
    </row>
    <row r="1137" spans="1:102" x14ac:dyDescent="0.25">
      <c r="A1137">
        <v>1136</v>
      </c>
      <c r="B1137">
        <v>77</v>
      </c>
      <c r="C1137" s="24" t="s">
        <v>4000</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231</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X1137" s="33" t="s">
        <v>85</v>
      </c>
    </row>
    <row r="1138" spans="1:102" x14ac:dyDescent="0.25">
      <c r="A1138">
        <v>1137</v>
      </c>
      <c r="B1138">
        <v>77</v>
      </c>
      <c r="C1138" s="24" t="s">
        <v>4000</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231</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X1138" s="33" t="s">
        <v>85</v>
      </c>
    </row>
    <row r="1139" spans="1:102" x14ac:dyDescent="0.25">
      <c r="A1139">
        <v>1138</v>
      </c>
      <c r="B1139">
        <v>77</v>
      </c>
      <c r="C1139" s="24" t="s">
        <v>4000</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231</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X1139" s="33" t="s">
        <v>85</v>
      </c>
    </row>
    <row r="1140" spans="1:102" x14ac:dyDescent="0.25">
      <c r="A1140">
        <v>1139</v>
      </c>
      <c r="B1140">
        <v>77</v>
      </c>
      <c r="C1140" s="24" t="s">
        <v>4000</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231</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X1140" s="33" t="s">
        <v>85</v>
      </c>
    </row>
    <row r="1141" spans="1:102" x14ac:dyDescent="0.25">
      <c r="A1141">
        <v>1140</v>
      </c>
      <c r="B1141">
        <v>77</v>
      </c>
      <c r="C1141" s="24" t="s">
        <v>4000</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231</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X1141" s="33" t="s">
        <v>85</v>
      </c>
    </row>
    <row r="1142" spans="1:102" x14ac:dyDescent="0.25">
      <c r="A1142">
        <v>1141</v>
      </c>
      <c r="B1142">
        <v>77</v>
      </c>
      <c r="C1142" s="24" t="s">
        <v>4000</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231</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X1142" s="33" t="s">
        <v>85</v>
      </c>
    </row>
    <row r="1143" spans="1:102" x14ac:dyDescent="0.25">
      <c r="A1143">
        <v>1142</v>
      </c>
      <c r="B1143">
        <v>77</v>
      </c>
      <c r="C1143" s="24" t="s">
        <v>4000</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231</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X1143" s="33" t="s">
        <v>85</v>
      </c>
    </row>
    <row r="1144" spans="1:102" x14ac:dyDescent="0.25">
      <c r="A1144">
        <v>1143</v>
      </c>
      <c r="B1144">
        <v>77</v>
      </c>
      <c r="C1144" s="24" t="s">
        <v>4000</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231</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X1144" s="33" t="s">
        <v>85</v>
      </c>
    </row>
    <row r="1145" spans="1:102" x14ac:dyDescent="0.25">
      <c r="A1145">
        <v>1144</v>
      </c>
      <c r="B1145">
        <v>77</v>
      </c>
      <c r="C1145" s="24" t="s">
        <v>4000</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231</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X1145" s="33" t="s">
        <v>85</v>
      </c>
    </row>
    <row r="1146" spans="1:102" x14ac:dyDescent="0.25">
      <c r="A1146">
        <v>1145</v>
      </c>
      <c r="B1146">
        <v>77</v>
      </c>
      <c r="C1146" s="24" t="s">
        <v>4000</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231</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X1146" s="33" t="s">
        <v>85</v>
      </c>
    </row>
    <row r="1147" spans="1:102" x14ac:dyDescent="0.25">
      <c r="A1147">
        <v>1146</v>
      </c>
      <c r="B1147">
        <v>77</v>
      </c>
      <c r="C1147" s="24" t="s">
        <v>4000</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231</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X1147" s="33" t="s">
        <v>85</v>
      </c>
    </row>
    <row r="1148" spans="1:102" x14ac:dyDescent="0.25">
      <c r="A1148">
        <v>1147</v>
      </c>
      <c r="B1148">
        <v>77</v>
      </c>
      <c r="C1148" s="24" t="s">
        <v>4000</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231</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X1148" s="33" t="s">
        <v>85</v>
      </c>
    </row>
    <row r="1149" spans="1:102" x14ac:dyDescent="0.25">
      <c r="A1149">
        <v>1148</v>
      </c>
      <c r="B1149">
        <v>77</v>
      </c>
      <c r="C1149" s="24" t="s">
        <v>4000</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231</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X1149" s="33" t="s">
        <v>85</v>
      </c>
    </row>
    <row r="1150" spans="1:102" x14ac:dyDescent="0.25">
      <c r="A1150">
        <v>1149</v>
      </c>
      <c r="B1150">
        <v>77</v>
      </c>
      <c r="C1150" s="24" t="s">
        <v>4000</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231</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X1150" s="33" t="s">
        <v>85</v>
      </c>
    </row>
    <row r="1151" spans="1:102" x14ac:dyDescent="0.25">
      <c r="A1151">
        <v>1150</v>
      </c>
      <c r="B1151">
        <v>77</v>
      </c>
      <c r="C1151" s="24" t="s">
        <v>4000</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231</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X1151" s="33" t="s">
        <v>85</v>
      </c>
    </row>
    <row r="1152" spans="1:102" x14ac:dyDescent="0.25">
      <c r="A1152">
        <v>1151</v>
      </c>
      <c r="B1152">
        <v>77</v>
      </c>
      <c r="C1152" s="24" t="s">
        <v>4000</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231</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X1152" s="33" t="s">
        <v>85</v>
      </c>
    </row>
    <row r="1153" spans="1:102" x14ac:dyDescent="0.25">
      <c r="A1153">
        <v>1152</v>
      </c>
      <c r="B1153">
        <v>77</v>
      </c>
      <c r="C1153" s="24" t="s">
        <v>4000</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231</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X1153" s="33" t="s">
        <v>85</v>
      </c>
    </row>
    <row r="1154" spans="1:102" x14ac:dyDescent="0.25">
      <c r="A1154">
        <v>1153</v>
      </c>
      <c r="B1154">
        <v>77</v>
      </c>
      <c r="C1154" s="24" t="s">
        <v>4000</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231</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X1154" s="33" t="s">
        <v>85</v>
      </c>
    </row>
    <row r="1155" spans="1:102" x14ac:dyDescent="0.25">
      <c r="A1155">
        <v>1154</v>
      </c>
      <c r="B1155">
        <v>77</v>
      </c>
      <c r="C1155" s="24" t="s">
        <v>4000</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231</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X1155" s="33" t="s">
        <v>85</v>
      </c>
    </row>
    <row r="1156" spans="1:102" x14ac:dyDescent="0.25">
      <c r="A1156">
        <v>1155</v>
      </c>
      <c r="B1156">
        <v>77</v>
      </c>
      <c r="C1156" s="24" t="s">
        <v>4000</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231</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X1156" s="33" t="s">
        <v>85</v>
      </c>
    </row>
    <row r="1157" spans="1:102" x14ac:dyDescent="0.25">
      <c r="A1157">
        <v>1156</v>
      </c>
      <c r="B1157">
        <v>77</v>
      </c>
      <c r="C1157" s="24" t="s">
        <v>4000</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231</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X1157" s="33" t="s">
        <v>85</v>
      </c>
    </row>
    <row r="1158" spans="1:102" x14ac:dyDescent="0.25">
      <c r="A1158">
        <v>1157</v>
      </c>
      <c r="B1158">
        <v>78</v>
      </c>
      <c r="C1158" s="24" t="s">
        <v>4005</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231</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X1158" s="33" t="s">
        <v>85</v>
      </c>
    </row>
    <row r="1159" spans="1:102" x14ac:dyDescent="0.25">
      <c r="A1159">
        <v>1158</v>
      </c>
      <c r="B1159">
        <v>78</v>
      </c>
      <c r="C1159" s="24" t="s">
        <v>4005</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231</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X1159" s="33" t="s">
        <v>85</v>
      </c>
    </row>
    <row r="1160" spans="1:102" x14ac:dyDescent="0.25">
      <c r="A1160">
        <v>1159</v>
      </c>
      <c r="B1160">
        <v>78</v>
      </c>
      <c r="C1160" s="24" t="s">
        <v>4005</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231</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X1160" s="33" t="s">
        <v>85</v>
      </c>
    </row>
    <row r="1161" spans="1:102" x14ac:dyDescent="0.25">
      <c r="A1161">
        <v>1160</v>
      </c>
      <c r="B1161">
        <v>78</v>
      </c>
      <c r="C1161" s="24" t="s">
        <v>4005</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231</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X1161" s="33" t="s">
        <v>85</v>
      </c>
    </row>
    <row r="1162" spans="1:102" x14ac:dyDescent="0.25">
      <c r="A1162">
        <v>1161</v>
      </c>
      <c r="B1162">
        <v>78</v>
      </c>
      <c r="C1162" s="24" t="s">
        <v>4005</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231</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X1162" s="33" t="s">
        <v>85</v>
      </c>
    </row>
    <row r="1163" spans="1:102" x14ac:dyDescent="0.25">
      <c r="A1163">
        <v>1162</v>
      </c>
      <c r="B1163">
        <v>78</v>
      </c>
      <c r="C1163" s="24" t="s">
        <v>4005</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231</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X1163" s="33" t="s">
        <v>85</v>
      </c>
    </row>
    <row r="1164" spans="1:102" x14ac:dyDescent="0.25">
      <c r="A1164">
        <v>1163</v>
      </c>
      <c r="B1164">
        <v>78</v>
      </c>
      <c r="C1164" s="24" t="s">
        <v>4005</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231</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X1164" s="33" t="s">
        <v>85</v>
      </c>
    </row>
    <row r="1165" spans="1:102" x14ac:dyDescent="0.25">
      <c r="A1165">
        <v>1164</v>
      </c>
      <c r="B1165">
        <v>78</v>
      </c>
      <c r="C1165" s="24" t="s">
        <v>4005</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231</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X1165" s="33" t="s">
        <v>85</v>
      </c>
    </row>
    <row r="1166" spans="1:102" x14ac:dyDescent="0.25">
      <c r="A1166">
        <v>1165</v>
      </c>
      <c r="B1166">
        <v>78</v>
      </c>
      <c r="C1166" s="24" t="s">
        <v>4005</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231</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X1166" s="33" t="s">
        <v>85</v>
      </c>
    </row>
    <row r="1167" spans="1:102" x14ac:dyDescent="0.25">
      <c r="A1167">
        <v>1166</v>
      </c>
      <c r="B1167">
        <v>78</v>
      </c>
      <c r="C1167" s="24" t="s">
        <v>4005</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231</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X1167" s="33" t="s">
        <v>85</v>
      </c>
    </row>
    <row r="1168" spans="1:102" x14ac:dyDescent="0.25">
      <c r="A1168">
        <v>1167</v>
      </c>
      <c r="B1168">
        <v>78</v>
      </c>
      <c r="C1168" s="24" t="s">
        <v>4005</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231</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X1168" s="33" t="s">
        <v>85</v>
      </c>
    </row>
    <row r="1169" spans="1:102" x14ac:dyDescent="0.25">
      <c r="A1169">
        <v>1168</v>
      </c>
      <c r="B1169">
        <v>78</v>
      </c>
      <c r="C1169" s="24" t="s">
        <v>4005</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231</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X1169" s="33" t="s">
        <v>85</v>
      </c>
    </row>
    <row r="1170" spans="1:102" x14ac:dyDescent="0.25">
      <c r="A1170">
        <v>1169</v>
      </c>
      <c r="B1170">
        <v>78</v>
      </c>
      <c r="C1170" s="24" t="s">
        <v>4005</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231</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X1170" s="33" t="s">
        <v>85</v>
      </c>
    </row>
    <row r="1171" spans="1:102" x14ac:dyDescent="0.25">
      <c r="A1171">
        <v>1170</v>
      </c>
      <c r="B1171">
        <v>78</v>
      </c>
      <c r="C1171" s="24" t="s">
        <v>4005</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231</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X1171" s="33" t="s">
        <v>85</v>
      </c>
    </row>
    <row r="1172" spans="1:102" x14ac:dyDescent="0.25">
      <c r="A1172">
        <v>1171</v>
      </c>
      <c r="B1172">
        <v>78</v>
      </c>
      <c r="C1172" s="24" t="s">
        <v>4005</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231</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X1172" s="33" t="s">
        <v>85</v>
      </c>
    </row>
    <row r="1173" spans="1:102" x14ac:dyDescent="0.25">
      <c r="A1173">
        <v>1172</v>
      </c>
      <c r="B1173">
        <v>78</v>
      </c>
      <c r="C1173" s="24" t="s">
        <v>4005</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231</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X1173" s="33" t="s">
        <v>85</v>
      </c>
    </row>
    <row r="1174" spans="1:102" x14ac:dyDescent="0.25">
      <c r="A1174">
        <v>1173</v>
      </c>
      <c r="B1174">
        <v>79</v>
      </c>
      <c r="C1174" s="24" t="s">
        <v>4019</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466</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X1174" s="33" t="s">
        <v>85</v>
      </c>
    </row>
    <row r="1175" spans="1:102" x14ac:dyDescent="0.25">
      <c r="A1175">
        <v>1174</v>
      </c>
      <c r="B1175">
        <v>79</v>
      </c>
      <c r="C1175" s="24" t="s">
        <v>4019</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466</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X1175" s="33" t="s">
        <v>85</v>
      </c>
    </row>
    <row r="1176" spans="1:102" x14ac:dyDescent="0.25">
      <c r="A1176">
        <v>1175</v>
      </c>
      <c r="B1176">
        <v>79</v>
      </c>
      <c r="C1176" s="24" t="s">
        <v>4019</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466</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X1176" s="33" t="s">
        <v>85</v>
      </c>
    </row>
    <row r="1177" spans="1:102" x14ac:dyDescent="0.25">
      <c r="A1177">
        <v>1176</v>
      </c>
      <c r="B1177">
        <v>79</v>
      </c>
      <c r="C1177" s="24" t="s">
        <v>4019</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466</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X1177" s="33" t="s">
        <v>85</v>
      </c>
    </row>
    <row r="1178" spans="1:102" x14ac:dyDescent="0.25">
      <c r="A1178">
        <v>1177</v>
      </c>
      <c r="B1178">
        <v>79</v>
      </c>
      <c r="C1178" s="24" t="s">
        <v>4019</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466</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X1178" s="33" t="s">
        <v>85</v>
      </c>
    </row>
    <row r="1179" spans="1:102" x14ac:dyDescent="0.25">
      <c r="A1179">
        <v>1178</v>
      </c>
      <c r="B1179">
        <v>79</v>
      </c>
      <c r="C1179" s="24" t="s">
        <v>4019</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466</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X1179" s="33" t="s">
        <v>85</v>
      </c>
    </row>
    <row r="1180" spans="1:102" x14ac:dyDescent="0.25">
      <c r="A1180">
        <v>1179</v>
      </c>
      <c r="B1180">
        <v>80</v>
      </c>
      <c r="C1180" s="24" t="s">
        <v>4035</v>
      </c>
      <c r="D1180" s="12">
        <v>0.77294566448709023</v>
      </c>
      <c r="E1180" s="13">
        <v>3.1939903491202078E-2</v>
      </c>
      <c r="F1180" s="7">
        <v>24.2</v>
      </c>
      <c r="G1180" s="7">
        <f t="shared" si="283"/>
        <v>0.74100576099588811</v>
      </c>
      <c r="H1180" s="15">
        <f t="shared" si="284"/>
        <v>0.80488556797829236</v>
      </c>
      <c r="I1180" s="11">
        <f t="shared" si="285"/>
        <v>7.7177125758129017E-2</v>
      </c>
      <c r="J1180" s="32">
        <f t="shared" si="286"/>
        <v>3.1891374280218605E-3</v>
      </c>
      <c r="K1180" s="32">
        <f t="shared" si="287"/>
        <v>313.5644112459193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436</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X1180" s="33" t="s">
        <v>85</v>
      </c>
    </row>
    <row r="1181" spans="1:102" x14ac:dyDescent="0.25">
      <c r="A1181">
        <v>1180</v>
      </c>
      <c r="B1181">
        <v>80</v>
      </c>
      <c r="C1181" s="24" t="s">
        <v>4035</v>
      </c>
      <c r="D1181" s="12">
        <v>1.990195607224909</v>
      </c>
      <c r="E1181" s="13">
        <v>5.8107900940873279E-2</v>
      </c>
      <c r="F1181" s="7">
        <v>34.249999999999993</v>
      </c>
      <c r="G1181" s="7">
        <f t="shared" si="283"/>
        <v>1.9320877062840356</v>
      </c>
      <c r="H1181" s="15">
        <f t="shared" si="284"/>
        <v>2.0483035081657821</v>
      </c>
      <c r="I1181" s="11">
        <f t="shared" si="285"/>
        <v>0.10890312388931077</v>
      </c>
      <c r="J1181" s="32">
        <f t="shared" si="286"/>
        <v>3.179653252242651E-3</v>
      </c>
      <c r="K1181" s="32">
        <f t="shared" si="287"/>
        <v>314.4997019076489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436</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X1181" s="33" t="s">
        <v>85</v>
      </c>
    </row>
    <row r="1182" spans="1:102" x14ac:dyDescent="0.25">
      <c r="A1182">
        <v>1181</v>
      </c>
      <c r="B1182">
        <v>80</v>
      </c>
      <c r="C1182" s="24" t="s">
        <v>4035</v>
      </c>
      <c r="D1182" s="12">
        <v>6.3954886261630817</v>
      </c>
      <c r="E1182" s="13">
        <v>0.11887525327440671</v>
      </c>
      <c r="F1182" s="7">
        <v>53.8</v>
      </c>
      <c r="G1182" s="7">
        <f t="shared" si="283"/>
        <v>6.2766133728886748</v>
      </c>
      <c r="H1182" s="15">
        <f t="shared" si="284"/>
        <v>6.5143638794374885</v>
      </c>
      <c r="I1182" s="11">
        <f t="shared" si="285"/>
        <v>0.16959593243964671</v>
      </c>
      <c r="J1182" s="32">
        <f t="shared" si="286"/>
        <v>3.152340751666296E-3</v>
      </c>
      <c r="K1182" s="32">
        <f t="shared" si="287"/>
        <v>317.22458921086178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436</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X1182" s="33" t="s">
        <v>85</v>
      </c>
    </row>
    <row r="1183" spans="1:102" x14ac:dyDescent="0.25">
      <c r="A1183">
        <v>1182</v>
      </c>
      <c r="B1183">
        <v>80</v>
      </c>
      <c r="C1183" s="24" t="s">
        <v>4035</v>
      </c>
      <c r="D1183" s="12">
        <v>0.82029396024936307</v>
      </c>
      <c r="E1183" s="13">
        <v>3.1856076126188862E-2</v>
      </c>
      <c r="F1183" s="7">
        <v>25.75</v>
      </c>
      <c r="G1183" s="7">
        <f t="shared" si="283"/>
        <v>0.78843788412317417</v>
      </c>
      <c r="H1183" s="15">
        <f t="shared" si="284"/>
        <v>0.85215003637555198</v>
      </c>
      <c r="I1183" s="11">
        <f t="shared" si="285"/>
        <v>8.2093815948563936E-2</v>
      </c>
      <c r="J1183" s="32">
        <f t="shared" si="286"/>
        <v>3.1881093572257843E-3</v>
      </c>
      <c r="K1183" s="32">
        <f t="shared" si="287"/>
        <v>313.6655264768508</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436</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X1183" s="33" t="s">
        <v>85</v>
      </c>
    </row>
    <row r="1184" spans="1:102" x14ac:dyDescent="0.25">
      <c r="A1184">
        <v>1183</v>
      </c>
      <c r="B1184">
        <v>80</v>
      </c>
      <c r="C1184" s="24" t="s">
        <v>4035</v>
      </c>
      <c r="D1184" s="12">
        <v>2.0784012413987529</v>
      </c>
      <c r="E1184" s="13">
        <v>5.7335206659275953E-2</v>
      </c>
      <c r="F1184" s="7">
        <v>36.25</v>
      </c>
      <c r="G1184" s="7">
        <f t="shared" si="283"/>
        <v>2.0210660347394769</v>
      </c>
      <c r="H1184" s="15">
        <f t="shared" si="284"/>
        <v>2.135736448058029</v>
      </c>
      <c r="I1184" s="11">
        <f t="shared" si="285"/>
        <v>0.11518850340040405</v>
      </c>
      <c r="J1184" s="32">
        <f t="shared" si="286"/>
        <v>3.177613886907698E-3</v>
      </c>
      <c r="K1184" s="32">
        <f t="shared" si="287"/>
        <v>314.7015451185456</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436</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X1184" s="33" t="s">
        <v>85</v>
      </c>
    </row>
    <row r="1185" spans="1:102" x14ac:dyDescent="0.25">
      <c r="A1185">
        <v>1184</v>
      </c>
      <c r="B1185">
        <v>80</v>
      </c>
      <c r="C1185" s="24" t="s">
        <v>4035</v>
      </c>
      <c r="D1185" s="12">
        <v>6.7239429556460886</v>
      </c>
      <c r="E1185" s="13">
        <v>0.1183792773881354</v>
      </c>
      <c r="F1185" s="7">
        <v>56.8</v>
      </c>
      <c r="G1185" s="7">
        <f t="shared" si="283"/>
        <v>6.605563678257953</v>
      </c>
      <c r="H1185" s="15">
        <f t="shared" si="284"/>
        <v>6.8423222330342242</v>
      </c>
      <c r="I1185" s="11">
        <f t="shared" si="285"/>
        <v>0.17877089271983648</v>
      </c>
      <c r="J1185" s="32">
        <f t="shared" si="286"/>
        <v>3.1473748718281072E-3</v>
      </c>
      <c r="K1185" s="32">
        <f t="shared" si="287"/>
        <v>317.72510130614484</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436</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X1185" s="33" t="s">
        <v>85</v>
      </c>
    </row>
    <row r="1186" spans="1:102" x14ac:dyDescent="0.25">
      <c r="A1186">
        <v>1185</v>
      </c>
      <c r="B1186">
        <v>80</v>
      </c>
      <c r="C1186" s="24" t="s">
        <v>4035</v>
      </c>
      <c r="D1186" s="12">
        <v>0.79283119642756805</v>
      </c>
      <c r="E1186" s="13">
        <v>3.1904675912578187E-2</v>
      </c>
      <c r="F1186" s="7">
        <v>24.85</v>
      </c>
      <c r="G1186" s="7">
        <f t="shared" si="283"/>
        <v>0.76092652051498988</v>
      </c>
      <c r="H1186" s="15">
        <f t="shared" si="284"/>
        <v>0.82473587234014623</v>
      </c>
      <c r="I1186" s="11">
        <f t="shared" si="285"/>
        <v>7.9242859238310842E-2</v>
      </c>
      <c r="J1186" s="32">
        <f t="shared" si="286"/>
        <v>3.1888474542579809E-3</v>
      </c>
      <c r="K1186" s="32">
        <f t="shared" si="287"/>
        <v>313.59292482452469</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436</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X1186" s="33" t="s">
        <v>85</v>
      </c>
    </row>
    <row r="1187" spans="1:102" x14ac:dyDescent="0.25">
      <c r="A1187">
        <v>1186</v>
      </c>
      <c r="B1187">
        <v>80</v>
      </c>
      <c r="C1187" s="24" t="s">
        <v>4035</v>
      </c>
      <c r="D1187" s="12">
        <v>1.9607767722470859</v>
      </c>
      <c r="E1187" s="13">
        <v>5.6425230856031253E-2</v>
      </c>
      <c r="F1187" s="7">
        <v>34.75</v>
      </c>
      <c r="G1187" s="7">
        <f t="shared" si="283"/>
        <v>1.9043515413910546</v>
      </c>
      <c r="H1187" s="15">
        <f t="shared" si="284"/>
        <v>2.017202003103117</v>
      </c>
      <c r="I1187" s="11">
        <f t="shared" si="285"/>
        <v>0.11048150196615658</v>
      </c>
      <c r="J1187" s="32">
        <f t="shared" si="286"/>
        <v>3.1793237975872397E-3</v>
      </c>
      <c r="K1187" s="32">
        <f t="shared" si="287"/>
        <v>314.53229166494179</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436</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X1187" s="33" t="s">
        <v>85</v>
      </c>
    </row>
    <row r="1188" spans="1:102" x14ac:dyDescent="0.25">
      <c r="A1188">
        <v>1187</v>
      </c>
      <c r="B1188">
        <v>80</v>
      </c>
      <c r="C1188" s="24" t="s">
        <v>4035</v>
      </c>
      <c r="D1188" s="12">
        <v>6.6770828247566971</v>
      </c>
      <c r="E1188" s="13">
        <v>0.1205249607356805</v>
      </c>
      <c r="F1188" s="7">
        <v>55.4</v>
      </c>
      <c r="G1188" s="7">
        <f t="shared" si="283"/>
        <v>6.5565578640210163</v>
      </c>
      <c r="H1188" s="15">
        <f t="shared" si="284"/>
        <v>6.797607785492378</v>
      </c>
      <c r="I1188" s="11">
        <f t="shared" si="285"/>
        <v>0.17450038463061979</v>
      </c>
      <c r="J1188" s="32">
        <f t="shared" si="286"/>
        <v>3.1498264373758084E-3</v>
      </c>
      <c r="K1188" s="32">
        <f t="shared" si="287"/>
        <v>317.47781024821245</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436</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X1188" s="33" t="s">
        <v>85</v>
      </c>
    </row>
    <row r="1189" spans="1:102" x14ac:dyDescent="0.25">
      <c r="A1189">
        <v>1188</v>
      </c>
      <c r="B1189">
        <v>80</v>
      </c>
      <c r="C1189" s="24" t="s">
        <v>4035</v>
      </c>
      <c r="D1189" s="12">
        <v>0.4471698917043021</v>
      </c>
      <c r="E1189" s="13">
        <v>8.130361667350948E-2</v>
      </c>
      <c r="F1189" s="7">
        <v>5.5</v>
      </c>
      <c r="G1189" s="7">
        <f t="shared" si="283"/>
        <v>0.36586627503079261</v>
      </c>
      <c r="H1189" s="15">
        <f t="shared" si="284"/>
        <v>0.5284735083778116</v>
      </c>
      <c r="I1189" s="11">
        <f t="shared" si="285"/>
        <v>6.8402193382589183E-2</v>
      </c>
      <c r="J1189" s="32">
        <f t="shared" si="286"/>
        <v>1.2436762433198035E-2</v>
      </c>
      <c r="K1189" s="32">
        <f t="shared" si="287"/>
        <v>80.406778321233588</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436</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X1189" s="33" t="s">
        <v>85</v>
      </c>
    </row>
    <row r="1190" spans="1:102" x14ac:dyDescent="0.25">
      <c r="A1190">
        <v>1189</v>
      </c>
      <c r="B1190">
        <v>80</v>
      </c>
      <c r="C1190" s="24" t="s">
        <v>4035</v>
      </c>
      <c r="D1190" s="12">
        <v>2.713192920870688</v>
      </c>
      <c r="E1190" s="13">
        <v>0.29598468227680241</v>
      </c>
      <c r="F1190" s="7">
        <v>9.1666666666666679</v>
      </c>
      <c r="G1190" s="7">
        <f t="shared" si="283"/>
        <v>2.4172082385938856</v>
      </c>
      <c r="H1190" s="15">
        <f t="shared" si="284"/>
        <v>3.0091776031474904</v>
      </c>
      <c r="I1190" s="11">
        <f t="shared" si="285"/>
        <v>0.11353245350380597</v>
      </c>
      <c r="J1190" s="32">
        <f t="shared" si="286"/>
        <v>1.2385358564051558E-2</v>
      </c>
      <c r="K1190" s="32">
        <f t="shared" si="287"/>
        <v>80.740496516790003</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436</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X1190" s="33" t="s">
        <v>85</v>
      </c>
    </row>
    <row r="1191" spans="1:102" x14ac:dyDescent="0.25">
      <c r="A1191">
        <v>1190</v>
      </c>
      <c r="B1191">
        <v>80</v>
      </c>
      <c r="C1191" s="24" t="s">
        <v>4035</v>
      </c>
      <c r="D1191" s="12">
        <v>5.3090689352061293</v>
      </c>
      <c r="E1191" s="13">
        <v>0.41211950638586398</v>
      </c>
      <c r="F1191" s="7">
        <v>12.882352941176469</v>
      </c>
      <c r="G1191" s="7">
        <f t="shared" si="283"/>
        <v>4.8969494288202657</v>
      </c>
      <c r="H1191" s="15">
        <f t="shared" si="284"/>
        <v>5.7211884415919929</v>
      </c>
      <c r="I1191" s="11">
        <f t="shared" si="285"/>
        <v>0.15855933176486614</v>
      </c>
      <c r="J1191" s="32">
        <f t="shared" si="286"/>
        <v>1.2308258630149428E-2</v>
      </c>
      <c r="K1191" s="32">
        <f t="shared" si="287"/>
        <v>81.246261558923663</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436</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X1191" s="33" t="s">
        <v>85</v>
      </c>
    </row>
    <row r="1192" spans="1:102" x14ac:dyDescent="0.25">
      <c r="A1192">
        <v>1191</v>
      </c>
      <c r="B1192">
        <v>80</v>
      </c>
      <c r="C1192" s="24" t="s">
        <v>4035</v>
      </c>
      <c r="D1192" s="12">
        <v>0.4946515448805977</v>
      </c>
      <c r="E1192" s="13">
        <v>8.1090417193540612E-2</v>
      </c>
      <c r="F1192" s="7">
        <v>6.1</v>
      </c>
      <c r="G1192" s="7">
        <f t="shared" si="283"/>
        <v>0.41356112768705711</v>
      </c>
      <c r="H1192" s="15">
        <f t="shared" si="284"/>
        <v>0.5757419620741383</v>
      </c>
      <c r="I1192" s="11">
        <f t="shared" si="285"/>
        <v>7.6272587180817308E-2</v>
      </c>
      <c r="J1192" s="32">
        <f t="shared" si="286"/>
        <v>1.2503702816527429E-2</v>
      </c>
      <c r="K1192" s="32">
        <f t="shared" si="287"/>
        <v>79.976308992100897</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436</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X1192" s="33" t="s">
        <v>85</v>
      </c>
    </row>
    <row r="1193" spans="1:102" x14ac:dyDescent="0.25">
      <c r="A1193">
        <v>1192</v>
      </c>
      <c r="B1193">
        <v>80</v>
      </c>
      <c r="C1193" s="24" t="s">
        <v>4035</v>
      </c>
      <c r="D1193" s="12">
        <v>3.0048542545447088</v>
      </c>
      <c r="E1193" s="13">
        <v>0.29555943487324998</v>
      </c>
      <c r="F1193" s="7">
        <v>10.16666666666667</v>
      </c>
      <c r="G1193" s="7">
        <f t="shared" si="283"/>
        <v>2.7092948196714586</v>
      </c>
      <c r="H1193" s="15">
        <f t="shared" si="284"/>
        <v>3.300413689417959</v>
      </c>
      <c r="I1193" s="11">
        <f t="shared" si="285"/>
        <v>0.12646867643489629</v>
      </c>
      <c r="J1193" s="32">
        <f t="shared" si="286"/>
        <v>1.2439541944416023E-2</v>
      </c>
      <c r="K1193" s="32">
        <f t="shared" si="287"/>
        <v>80.388812101629611</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436</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X1193" s="33" t="s">
        <v>85</v>
      </c>
    </row>
    <row r="1194" spans="1:102" x14ac:dyDescent="0.25">
      <c r="A1194">
        <v>1193</v>
      </c>
      <c r="B1194">
        <v>80</v>
      </c>
      <c r="C1194" s="24" t="s">
        <v>4035</v>
      </c>
      <c r="D1194" s="12">
        <v>6.0188662455885833</v>
      </c>
      <c r="E1194" s="13">
        <v>0.41593791128051177</v>
      </c>
      <c r="F1194" s="7">
        <v>14.47058823529412</v>
      </c>
      <c r="G1194" s="7">
        <f t="shared" si="283"/>
        <v>5.6029283343080714</v>
      </c>
      <c r="H1194" s="15">
        <f t="shared" si="284"/>
        <v>6.4348041568690952</v>
      </c>
      <c r="I1194" s="11">
        <f t="shared" si="285"/>
        <v>0.1785486036637278</v>
      </c>
      <c r="J1194" s="32">
        <f t="shared" si="286"/>
        <v>1.2338724643428341E-2</v>
      </c>
      <c r="K1194" s="32">
        <f t="shared" si="287"/>
        <v>81.04565333116534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436</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X1194" s="33" t="s">
        <v>85</v>
      </c>
    </row>
    <row r="1195" spans="1:102" x14ac:dyDescent="0.25">
      <c r="A1195">
        <v>1194</v>
      </c>
      <c r="B1195">
        <v>80</v>
      </c>
      <c r="C1195" s="24" t="s">
        <v>4035</v>
      </c>
      <c r="D1195" s="12">
        <v>0.3914607630530309</v>
      </c>
      <c r="E1195" s="13">
        <v>7.3398893072443294E-2</v>
      </c>
      <c r="F1195" s="7">
        <v>5.333333333333333</v>
      </c>
      <c r="G1195" s="7">
        <f t="shared" si="283"/>
        <v>0.31806186998058761</v>
      </c>
      <c r="H1195" s="15">
        <f t="shared" si="284"/>
        <v>0.4648596561254742</v>
      </c>
      <c r="I1195" s="11">
        <f t="shared" si="285"/>
        <v>6.6889421677383293E-2</v>
      </c>
      <c r="J1195" s="32">
        <f t="shared" si="286"/>
        <v>1.2541766564509369E-2</v>
      </c>
      <c r="K1195" s="32">
        <f t="shared" si="287"/>
        <v>79.733584169059185</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436</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X1195" s="33" t="s">
        <v>85</v>
      </c>
    </row>
    <row r="1196" spans="1:102" x14ac:dyDescent="0.25">
      <c r="A1196">
        <v>1195</v>
      </c>
      <c r="B1196">
        <v>80</v>
      </c>
      <c r="C1196" s="24" t="s">
        <v>4035</v>
      </c>
      <c r="D1196" s="12">
        <v>2.9563014098699991</v>
      </c>
      <c r="E1196" s="13">
        <v>0.3011047732274999</v>
      </c>
      <c r="F1196" s="7">
        <v>9.8181818181818183</v>
      </c>
      <c r="G1196" s="7">
        <f t="shared" si="283"/>
        <v>2.6551966366424993</v>
      </c>
      <c r="H1196" s="15">
        <f t="shared" si="284"/>
        <v>3.257406183097499</v>
      </c>
      <c r="I1196" s="11">
        <f t="shared" si="285"/>
        <v>0.12248448981753009</v>
      </c>
      <c r="J1196" s="32">
        <f t="shared" si="286"/>
        <v>1.2475272111044728E-2</v>
      </c>
      <c r="K1196" s="32">
        <f t="shared" si="287"/>
        <v>80.158572181737853</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436</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X1196" s="33" t="s">
        <v>85</v>
      </c>
    </row>
    <row r="1197" spans="1:102" x14ac:dyDescent="0.25">
      <c r="A1197">
        <v>1196</v>
      </c>
      <c r="B1197">
        <v>80</v>
      </c>
      <c r="C1197" s="24" t="s">
        <v>4035</v>
      </c>
      <c r="D1197" s="12">
        <v>5.6409011699540601</v>
      </c>
      <c r="E1197" s="13">
        <v>0.40292151213957578</v>
      </c>
      <c r="F1197" s="7">
        <v>14</v>
      </c>
      <c r="G1197" s="7">
        <f t="shared" si="283"/>
        <v>5.2379796578144839</v>
      </c>
      <c r="H1197" s="15">
        <f t="shared" si="284"/>
        <v>6.0438226820936363</v>
      </c>
      <c r="I1197" s="11">
        <f t="shared" si="285"/>
        <v>0.1733156489652484</v>
      </c>
      <c r="J1197" s="32">
        <f t="shared" si="286"/>
        <v>1.2379689211803458E-2</v>
      </c>
      <c r="K1197" s="32">
        <f t="shared" si="287"/>
        <v>80.777472107017559</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436</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X1197" s="33" t="s">
        <v>85</v>
      </c>
    </row>
    <row r="1198" spans="1:102" x14ac:dyDescent="0.25">
      <c r="A1198">
        <v>1197</v>
      </c>
      <c r="B1198">
        <v>80</v>
      </c>
      <c r="C1198" s="24" t="s">
        <v>4035</v>
      </c>
      <c r="D1198" s="12">
        <v>0.43128765598297042</v>
      </c>
      <c r="E1198" s="13">
        <v>8.9512532373824047E-2</v>
      </c>
      <c r="F1198" s="7">
        <v>4.8181818181818166</v>
      </c>
      <c r="G1198" s="7">
        <f t="shared" si="283"/>
        <v>0.34177512360914636</v>
      </c>
      <c r="H1198" s="15">
        <f t="shared" si="284"/>
        <v>0.52080018835679442</v>
      </c>
      <c r="I1198" s="11">
        <f t="shared" si="285"/>
        <v>6.8439703753606626E-2</v>
      </c>
      <c r="J1198" s="32">
        <f t="shared" si="286"/>
        <v>1.4204466816786287E-2</v>
      </c>
      <c r="K1198" s="32">
        <f t="shared" si="287"/>
        <v>70.400389743474136</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436</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X1198" s="33" t="s">
        <v>85</v>
      </c>
    </row>
    <row r="1199" spans="1:102" x14ac:dyDescent="0.25">
      <c r="A1199">
        <v>1198</v>
      </c>
      <c r="B1199">
        <v>80</v>
      </c>
      <c r="C1199" s="24" t="s">
        <v>4035</v>
      </c>
      <c r="D1199" s="12">
        <v>3.2956920689338309</v>
      </c>
      <c r="E1199" s="13">
        <v>0.35703330746783168</v>
      </c>
      <c r="F1199" s="7">
        <v>9.2307692307692299</v>
      </c>
      <c r="G1199" s="7">
        <f t="shared" si="283"/>
        <v>2.9386587614659994</v>
      </c>
      <c r="H1199" s="15">
        <f t="shared" si="284"/>
        <v>3.6527253764016625</v>
      </c>
      <c r="I1199" s="11">
        <f t="shared" si="285"/>
        <v>0.13030575695891489</v>
      </c>
      <c r="J1199" s="32">
        <f t="shared" si="286"/>
        <v>1.4116457003882449E-2</v>
      </c>
      <c r="K1199" s="32">
        <f t="shared" si="287"/>
        <v>70.839304772080567</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436</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X1199" s="33" t="s">
        <v>85</v>
      </c>
    </row>
    <row r="1200" spans="1:102" x14ac:dyDescent="0.25">
      <c r="A1200">
        <v>1199</v>
      </c>
      <c r="B1200">
        <v>80</v>
      </c>
      <c r="C1200" s="24" t="s">
        <v>4035</v>
      </c>
      <c r="D1200" s="12">
        <v>5.1665346010792534</v>
      </c>
      <c r="E1200" s="13">
        <v>0.41149390628064852</v>
      </c>
      <c r="F1200" s="7">
        <v>12.555555555555561</v>
      </c>
      <c r="G1200" s="7">
        <f t="shared" si="283"/>
        <v>4.7550406947986046</v>
      </c>
      <c r="H1200" s="15">
        <f t="shared" si="284"/>
        <v>5.5780285073599023</v>
      </c>
      <c r="I1200" s="11">
        <f t="shared" si="285"/>
        <v>0.17597446638491537</v>
      </c>
      <c r="J1200" s="32">
        <f t="shared" si="286"/>
        <v>1.4015665464285293E-2</v>
      </c>
      <c r="K1200" s="32">
        <f t="shared" si="287"/>
        <v>71.348734924374384</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436</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X1200" s="33" t="s">
        <v>85</v>
      </c>
    </row>
    <row r="1201" spans="1:102" x14ac:dyDescent="0.25">
      <c r="A1201">
        <v>1200</v>
      </c>
      <c r="B1201">
        <v>81</v>
      </c>
      <c r="C1201" s="24" t="s">
        <v>4049</v>
      </c>
      <c r="D1201" s="12">
        <v>5.4462081991112576</v>
      </c>
      <c r="E1201" s="13">
        <v>0.17977327106672791</v>
      </c>
      <c r="F1201" s="7">
        <v>30.294871794871799</v>
      </c>
      <c r="G1201" s="7">
        <f t="shared" si="283"/>
        <v>5.2664349280445295</v>
      </c>
      <c r="H1201" s="15">
        <f t="shared" si="284"/>
        <v>5.6259814701779858</v>
      </c>
      <c r="I1201" s="11">
        <f t="shared" si="285"/>
        <v>8.6362492917744116E-2</v>
      </c>
      <c r="J1201" s="32">
        <f t="shared" si="286"/>
        <v>2.8507297704545237E-3</v>
      </c>
      <c r="K1201" s="32">
        <f t="shared" si="287"/>
        <v>350.78737043552144</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231</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X1201" s="33" t="s">
        <v>85</v>
      </c>
    </row>
    <row r="1202" spans="1:102" x14ac:dyDescent="0.25">
      <c r="A1202">
        <v>1201</v>
      </c>
      <c r="B1202">
        <v>81</v>
      </c>
      <c r="C1202" s="24" t="s">
        <v>4049</v>
      </c>
      <c r="D1202" s="12">
        <v>5.5909060847234127</v>
      </c>
      <c r="E1202" s="13">
        <v>0.20008590266184159</v>
      </c>
      <c r="F1202" s="7">
        <v>27.942528735632191</v>
      </c>
      <c r="G1202" s="7">
        <f t="shared" si="283"/>
        <v>5.3908201820615709</v>
      </c>
      <c r="H1202" s="15">
        <f t="shared" si="284"/>
        <v>5.7909919873852544</v>
      </c>
      <c r="I1202" s="11">
        <f t="shared" si="285"/>
        <v>7.9700976690969455E-2</v>
      </c>
      <c r="J1202" s="32">
        <f t="shared" si="286"/>
        <v>2.8523179646706459E-3</v>
      </c>
      <c r="K1202" s="32">
        <f t="shared" si="287"/>
        <v>350.59204912853005</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231</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X1202" s="33" t="s">
        <v>85</v>
      </c>
    </row>
    <row r="1203" spans="1:102" x14ac:dyDescent="0.25">
      <c r="A1203">
        <v>1202</v>
      </c>
      <c r="B1203">
        <v>81</v>
      </c>
      <c r="C1203" s="24" t="s">
        <v>4049</v>
      </c>
      <c r="D1203" s="12">
        <v>6.4385545770590191</v>
      </c>
      <c r="E1203" s="13">
        <v>0.19985636782405419</v>
      </c>
      <c r="F1203" s="7">
        <v>32.215909090909093</v>
      </c>
      <c r="G1203" s="7">
        <f t="shared" si="283"/>
        <v>6.2386982092349648</v>
      </c>
      <c r="H1203" s="15">
        <f t="shared" si="284"/>
        <v>6.6384109448830735</v>
      </c>
      <c r="I1203" s="11">
        <f t="shared" si="285"/>
        <v>9.1794071390307902E-2</v>
      </c>
      <c r="J1203" s="32">
        <f t="shared" si="286"/>
        <v>2.8493397821330139E-3</v>
      </c>
      <c r="K1203" s="32">
        <f t="shared" si="287"/>
        <v>350.95849441002809</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231</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X1203" s="33" t="s">
        <v>85</v>
      </c>
    </row>
    <row r="1204" spans="1:102" x14ac:dyDescent="0.25">
      <c r="A1204">
        <v>1203</v>
      </c>
      <c r="B1204">
        <v>81</v>
      </c>
      <c r="C1204" s="24" t="s">
        <v>4049</v>
      </c>
      <c r="D1204" s="12">
        <v>6.8261951066597826</v>
      </c>
      <c r="E1204" s="13">
        <v>0.19419542810874671</v>
      </c>
      <c r="F1204" s="7">
        <v>35.151162790697683</v>
      </c>
      <c r="G1204" s="7">
        <f t="shared" si="283"/>
        <v>6.6319996785510362</v>
      </c>
      <c r="H1204" s="15">
        <f t="shared" si="284"/>
        <v>7.0203905347685289</v>
      </c>
      <c r="I1204" s="11">
        <f t="shared" si="285"/>
        <v>0.10007730695873271</v>
      </c>
      <c r="J1204" s="32">
        <f t="shared" si="286"/>
        <v>2.8470553749424445E-3</v>
      </c>
      <c r="K1204" s="32">
        <f t="shared" si="287"/>
        <v>351.24009487178159</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231</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X1204" s="33" t="s">
        <v>85</v>
      </c>
    </row>
    <row r="1205" spans="1:102" x14ac:dyDescent="0.25">
      <c r="A1205">
        <v>1204</v>
      </c>
      <c r="B1205">
        <v>81</v>
      </c>
      <c r="C1205" s="24" t="s">
        <v>4049</v>
      </c>
      <c r="D1205" s="12">
        <v>6.9592432511565328</v>
      </c>
      <c r="E1205" s="13">
        <v>0.1893058397335326</v>
      </c>
      <c r="F1205" s="7">
        <v>36.761904761904773</v>
      </c>
      <c r="G1205" s="7">
        <f t="shared" si="283"/>
        <v>6.7699374114230002</v>
      </c>
      <c r="H1205" s="15">
        <f t="shared" si="284"/>
        <v>7.1485490908900653</v>
      </c>
      <c r="I1205" s="11">
        <f t="shared" si="285"/>
        <v>0.10461407827890275</v>
      </c>
      <c r="J1205" s="32">
        <f t="shared" si="286"/>
        <v>2.8457197459287008E-3</v>
      </c>
      <c r="K1205" s="32">
        <f t="shared" si="287"/>
        <v>351.40494823169945</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231</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X1205" s="33" t="s">
        <v>85</v>
      </c>
    </row>
    <row r="1206" spans="1:102" x14ac:dyDescent="0.25">
      <c r="A1206">
        <v>1205</v>
      </c>
      <c r="B1206">
        <v>81</v>
      </c>
      <c r="C1206" s="24" t="s">
        <v>4049</v>
      </c>
      <c r="D1206" s="12">
        <v>7.4281024662567594</v>
      </c>
      <c r="E1206" s="13">
        <v>0.18799656738944501</v>
      </c>
      <c r="F1206" s="7">
        <v>39.511904761904759</v>
      </c>
      <c r="G1206" s="7">
        <f t="shared" si="283"/>
        <v>7.2401058988673146</v>
      </c>
      <c r="H1206" s="15">
        <f t="shared" si="284"/>
        <v>7.6160990336462042</v>
      </c>
      <c r="I1206" s="11">
        <f t="shared" si="285"/>
        <v>0.1123444336578643</v>
      </c>
      <c r="J1206" s="32">
        <f t="shared" si="286"/>
        <v>2.8433059437362467E-3</v>
      </c>
      <c r="K1206" s="32">
        <f t="shared" si="287"/>
        <v>351.7032706955024</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231</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X1206" s="33" t="s">
        <v>85</v>
      </c>
    </row>
    <row r="1207" spans="1:102" x14ac:dyDescent="0.25">
      <c r="A1207">
        <v>1206</v>
      </c>
      <c r="B1207">
        <v>81</v>
      </c>
      <c r="C1207" s="24" t="s">
        <v>4049</v>
      </c>
      <c r="D1207" s="12">
        <v>7.524761275100178</v>
      </c>
      <c r="E1207" s="13">
        <v>0.19219764468625339</v>
      </c>
      <c r="F1207" s="7">
        <v>39.151162790697683</v>
      </c>
      <c r="G1207" s="7">
        <f t="shared" si="283"/>
        <v>7.332563630413925</v>
      </c>
      <c r="H1207" s="15">
        <f t="shared" si="284"/>
        <v>7.716958919786431</v>
      </c>
      <c r="I1207" s="11">
        <f t="shared" si="285"/>
        <v>0.11133150495012138</v>
      </c>
      <c r="J1207" s="32">
        <f t="shared" si="286"/>
        <v>2.8436321430681433E-3</v>
      </c>
      <c r="K1207" s="32">
        <f t="shared" si="287"/>
        <v>351.66292603552012</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231</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X1207" s="33" t="s">
        <v>85</v>
      </c>
    </row>
    <row r="1208" spans="1:102" x14ac:dyDescent="0.25">
      <c r="A1208">
        <v>1207</v>
      </c>
      <c r="B1208">
        <v>81</v>
      </c>
      <c r="C1208" s="24" t="s">
        <v>4049</v>
      </c>
      <c r="D1208" s="12">
        <v>7.5790175050109099</v>
      </c>
      <c r="E1208" s="13">
        <v>0.18311120666201969</v>
      </c>
      <c r="F1208" s="7">
        <v>41.390243902439018</v>
      </c>
      <c r="G1208" s="7">
        <f t="shared" si="283"/>
        <v>7.3959062983488906</v>
      </c>
      <c r="H1208" s="15">
        <f t="shared" si="284"/>
        <v>7.7621287116729292</v>
      </c>
      <c r="I1208" s="11">
        <f t="shared" si="285"/>
        <v>0.11761290393614025</v>
      </c>
      <c r="J1208" s="32">
        <f t="shared" si="286"/>
        <v>2.8415610261530648E-3</v>
      </c>
      <c r="K1208" s="32">
        <f t="shared" si="287"/>
        <v>351.91924114816936</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231</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X1208" s="33" t="s">
        <v>85</v>
      </c>
    </row>
    <row r="1209" spans="1:102" x14ac:dyDescent="0.25">
      <c r="A1209">
        <v>1208</v>
      </c>
      <c r="B1209">
        <v>81</v>
      </c>
      <c r="C1209" s="24" t="s">
        <v>4049</v>
      </c>
      <c r="D1209" s="12">
        <v>7.59507767079457</v>
      </c>
      <c r="E1209" s="13">
        <v>0.20316051382783831</v>
      </c>
      <c r="F1209" s="7">
        <v>37.38461538461538</v>
      </c>
      <c r="G1209" s="7">
        <f t="shared" si="283"/>
        <v>7.3919171569667315</v>
      </c>
      <c r="H1209" s="15">
        <f t="shared" si="284"/>
        <v>7.7982381846224085</v>
      </c>
      <c r="I1209" s="11">
        <f t="shared" si="285"/>
        <v>0.10636625461383749</v>
      </c>
      <c r="J1209" s="32">
        <f t="shared" si="286"/>
        <v>2.8451878806170527E-3</v>
      </c>
      <c r="K1209" s="32">
        <f t="shared" si="287"/>
        <v>351.47063812992349</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231</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X1209" s="33" t="s">
        <v>85</v>
      </c>
    </row>
    <row r="1210" spans="1:102" x14ac:dyDescent="0.25">
      <c r="A1210">
        <v>1209</v>
      </c>
      <c r="B1210">
        <v>81</v>
      </c>
      <c r="C1210" s="24" t="s">
        <v>4049</v>
      </c>
      <c r="D1210" s="12">
        <v>8.1507313749599408</v>
      </c>
      <c r="E1210" s="13">
        <v>0.18599875998278589</v>
      </c>
      <c r="F1210" s="7">
        <v>43.821428571428569</v>
      </c>
      <c r="G1210" s="7">
        <f t="shared" si="283"/>
        <v>7.9647326149771551</v>
      </c>
      <c r="H1210" s="15">
        <f t="shared" si="284"/>
        <v>8.3367301349427265</v>
      </c>
      <c r="I1210" s="11">
        <f t="shared" si="285"/>
        <v>0.12441724754966747</v>
      </c>
      <c r="J1210" s="32">
        <f t="shared" si="286"/>
        <v>2.8391873931464459E-3</v>
      </c>
      <c r="K1210" s="32">
        <f t="shared" si="287"/>
        <v>352.21345460109956</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231</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X1210" s="33" t="s">
        <v>85</v>
      </c>
    </row>
    <row r="1211" spans="1:102" x14ac:dyDescent="0.25">
      <c r="A1211">
        <v>1210</v>
      </c>
      <c r="B1211">
        <v>81</v>
      </c>
      <c r="C1211" s="24" t="s">
        <v>4049</v>
      </c>
      <c r="D1211" s="12">
        <v>8.3143919377751665</v>
      </c>
      <c r="E1211" s="13">
        <v>0.1899675097366271</v>
      </c>
      <c r="F1211" s="7">
        <v>43.767441860465119</v>
      </c>
      <c r="G1211" s="7">
        <f t="shared" si="283"/>
        <v>8.1244244280385391</v>
      </c>
      <c r="H1211" s="15">
        <f t="shared" si="284"/>
        <v>8.5043594475117938</v>
      </c>
      <c r="I1211" s="11">
        <f t="shared" si="285"/>
        <v>0.12426633754141818</v>
      </c>
      <c r="J1211" s="32">
        <f t="shared" si="286"/>
        <v>2.8392415059941452E-3</v>
      </c>
      <c r="K1211" s="32">
        <f t="shared" si="287"/>
        <v>352.20674179664593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231</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X1211" s="33" t="s">
        <v>85</v>
      </c>
    </row>
    <row r="1212" spans="1:102" x14ac:dyDescent="0.25">
      <c r="A1212">
        <v>1211</v>
      </c>
      <c r="B1212">
        <v>81</v>
      </c>
      <c r="C1212" s="24" t="s">
        <v>4049</v>
      </c>
      <c r="D1212" s="12">
        <v>8.6453539884810304</v>
      </c>
      <c r="E1212" s="13">
        <v>0.19123971446678101</v>
      </c>
      <c r="F1212" s="7">
        <v>45.206896551724142</v>
      </c>
      <c r="G1212" s="7">
        <f t="shared" si="283"/>
        <v>8.4541142740142501</v>
      </c>
      <c r="H1212" s="15">
        <f t="shared" si="284"/>
        <v>8.8365937029478108</v>
      </c>
      <c r="I1212" s="11">
        <f t="shared" si="285"/>
        <v>0.12828708937135103</v>
      </c>
      <c r="J1212" s="32">
        <f t="shared" si="286"/>
        <v>2.8377769578712274E-3</v>
      </c>
      <c r="K1212" s="32">
        <f t="shared" si="287"/>
        <v>352.38851215077699</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231</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X1212" s="33" t="s">
        <v>85</v>
      </c>
    </row>
    <row r="1213" spans="1:102" x14ac:dyDescent="0.25">
      <c r="A1213">
        <v>1212</v>
      </c>
      <c r="B1213">
        <v>81</v>
      </c>
      <c r="C1213" s="24" t="s">
        <v>4049</v>
      </c>
      <c r="D1213" s="12">
        <v>8.7096279547539179</v>
      </c>
      <c r="E1213" s="13">
        <v>0.1910584044537546</v>
      </c>
      <c r="F1213" s="7">
        <v>45.58620689655173</v>
      </c>
      <c r="G1213" s="7">
        <f t="shared" si="283"/>
        <v>8.5185695503001639</v>
      </c>
      <c r="H1213" s="15">
        <f t="shared" si="284"/>
        <v>8.9006863592076719</v>
      </c>
      <c r="I1213" s="11">
        <f t="shared" si="285"/>
        <v>0.12934555277222426</v>
      </c>
      <c r="J1213" s="32">
        <f t="shared" si="286"/>
        <v>2.837383532824889E-3</v>
      </c>
      <c r="K1213" s="32">
        <f t="shared" si="287"/>
        <v>352.43737352785843</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231</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X1213" s="33" t="s">
        <v>85</v>
      </c>
    </row>
    <row r="1214" spans="1:102" x14ac:dyDescent="0.25">
      <c r="A1214">
        <v>1213</v>
      </c>
      <c r="B1214">
        <v>81</v>
      </c>
      <c r="C1214" s="24" t="s">
        <v>4049</v>
      </c>
      <c r="D1214" s="12">
        <v>8.7018432414701188</v>
      </c>
      <c r="E1214" s="13">
        <v>0.2020619833960754</v>
      </c>
      <c r="F1214" s="7">
        <v>43.065217391304351</v>
      </c>
      <c r="G1214" s="7">
        <f t="shared" si="283"/>
        <v>8.4997812580740426</v>
      </c>
      <c r="H1214" s="15">
        <f t="shared" si="284"/>
        <v>8.903905224866195</v>
      </c>
      <c r="I1214" s="11">
        <f t="shared" si="285"/>
        <v>0.12230261502718832</v>
      </c>
      <c r="J1214" s="32">
        <f t="shared" si="286"/>
        <v>2.8399395715551046E-3</v>
      </c>
      <c r="K1214" s="32">
        <f t="shared" si="287"/>
        <v>352.12016833598199</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231</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X1214" s="33" t="s">
        <v>85</v>
      </c>
    </row>
    <row r="1215" spans="1:102" x14ac:dyDescent="0.25">
      <c r="A1215">
        <v>1214</v>
      </c>
      <c r="B1215">
        <v>81</v>
      </c>
      <c r="C1215" s="24" t="s">
        <v>4049</v>
      </c>
      <c r="D1215" s="12">
        <v>8.692109997289732</v>
      </c>
      <c r="E1215" s="13">
        <v>0.1998943668823264</v>
      </c>
      <c r="F1215" s="7">
        <v>43.483516483516482</v>
      </c>
      <c r="G1215" s="7">
        <f t="shared" si="283"/>
        <v>8.4922156304074061</v>
      </c>
      <c r="H1215" s="15">
        <f t="shared" si="284"/>
        <v>8.8920043641720579</v>
      </c>
      <c r="I1215" s="11">
        <f t="shared" si="285"/>
        <v>0.12347253420372163</v>
      </c>
      <c r="J1215" s="32">
        <f t="shared" si="286"/>
        <v>2.8395250473941544E-3</v>
      </c>
      <c r="K1215" s="32">
        <f t="shared" si="287"/>
        <v>352.17157211474671</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231</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X1215" s="33" t="s">
        <v>85</v>
      </c>
    </row>
    <row r="1216" spans="1:102" x14ac:dyDescent="0.25">
      <c r="A1216">
        <v>1215</v>
      </c>
      <c r="B1216">
        <v>81</v>
      </c>
      <c r="C1216" s="24" t="s">
        <v>4049</v>
      </c>
      <c r="D1216" s="12">
        <v>9.6432722136610352</v>
      </c>
      <c r="E1216" s="13">
        <v>0.21877144959114209</v>
      </c>
      <c r="F1216" s="7">
        <v>44.079207920792079</v>
      </c>
      <c r="G1216" s="7">
        <f t="shared" si="283"/>
        <v>9.4245007640698937</v>
      </c>
      <c r="H1216" s="15">
        <f t="shared" si="284"/>
        <v>9.8620436632521766</v>
      </c>
      <c r="I1216" s="11">
        <f t="shared" si="285"/>
        <v>0.12513770352379069</v>
      </c>
      <c r="J1216" s="32">
        <f t="shared" si="286"/>
        <v>2.8389281347490701E-3</v>
      </c>
      <c r="K1216" s="32">
        <f t="shared" si="287"/>
        <v>352.24561966179851</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231</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X1216" s="33" t="s">
        <v>85</v>
      </c>
    </row>
    <row r="1217" spans="1:102" x14ac:dyDescent="0.25">
      <c r="A1217">
        <v>1216</v>
      </c>
      <c r="B1217">
        <v>81</v>
      </c>
      <c r="C1217" s="24" t="s">
        <v>4049</v>
      </c>
      <c r="D1217" s="12">
        <v>9.4778872397561109</v>
      </c>
      <c r="E1217" s="13">
        <v>0.22364774013628391</v>
      </c>
      <c r="F1217" s="7">
        <v>42.378640776699029</v>
      </c>
      <c r="G1217" s="7">
        <f t="shared" si="283"/>
        <v>9.2542394996198265</v>
      </c>
      <c r="H1217" s="15">
        <f t="shared" si="284"/>
        <v>9.7015349798923953</v>
      </c>
      <c r="I1217" s="11">
        <f t="shared" si="285"/>
        <v>0.12038126078913181</v>
      </c>
      <c r="J1217" s="32">
        <f t="shared" si="286"/>
        <v>2.8406116520688605E-3</v>
      </c>
      <c r="K1217" s="32">
        <f t="shared" si="287"/>
        <v>352.03685772100698</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231</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X1217" s="33" t="s">
        <v>85</v>
      </c>
    </row>
    <row r="1218" spans="1:102" x14ac:dyDescent="0.25">
      <c r="A1218">
        <v>1217</v>
      </c>
      <c r="B1218">
        <v>81</v>
      </c>
      <c r="C1218" s="24" t="s">
        <v>4049</v>
      </c>
      <c r="D1218" s="12">
        <v>9.7133820954460539</v>
      </c>
      <c r="E1218" s="13">
        <v>0.2142180502225795</v>
      </c>
      <c r="F1218" s="7">
        <v>45.343434343434339</v>
      </c>
      <c r="G1218" s="7">
        <f t="shared" ref="G1218:G1281" si="295">D1218-E1218</f>
        <v>9.4991640452234751</v>
      </c>
      <c r="H1218" s="15">
        <f t="shared" ref="H1218:H1281" si="296">D1218+E1218</f>
        <v>9.9276001456686327</v>
      </c>
      <c r="I1218" s="11">
        <f t="shared" ref="I1218:I1281" si="297">IFERROR(F1218/SQRT(F1218^2+U1218), "X")</f>
        <v>0.12866814801505541</v>
      </c>
      <c r="J1218" s="32">
        <f t="shared" ref="J1218:J1281" si="298">IFERROR(SQRT((1-I1218^2)/U1218), "X")</f>
        <v>2.8376356991513673E-3</v>
      </c>
      <c r="K1218" s="32">
        <f t="shared" ref="K1218:K1281" si="299">IFERROR(1/J1218, "X")</f>
        <v>352.40605420176496</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231</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X1218" s="33" t="s">
        <v>85</v>
      </c>
    </row>
    <row r="1219" spans="1:102" x14ac:dyDescent="0.25">
      <c r="A1219">
        <v>1218</v>
      </c>
      <c r="B1219">
        <v>81</v>
      </c>
      <c r="C1219" s="24" t="s">
        <v>4049</v>
      </c>
      <c r="D1219" s="12">
        <v>10.18921819719403</v>
      </c>
      <c r="E1219" s="13">
        <v>0.21487174603951981</v>
      </c>
      <c r="F1219" s="7">
        <v>47.42</v>
      </c>
      <c r="G1219" s="7">
        <f t="shared" si="295"/>
        <v>9.9743464511545099</v>
      </c>
      <c r="H1219" s="15">
        <f t="shared" si="296"/>
        <v>10.404089943233551</v>
      </c>
      <c r="I1219" s="11">
        <f t="shared" si="297"/>
        <v>0.13445644852775007</v>
      </c>
      <c r="J1219" s="32">
        <f t="shared" si="298"/>
        <v>2.8354375480335314E-3</v>
      </c>
      <c r="K1219" s="32">
        <f t="shared" si="299"/>
        <v>352.67925428071328</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231</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X1219" s="33" t="s">
        <v>85</v>
      </c>
    </row>
    <row r="1220" spans="1:102" x14ac:dyDescent="0.25">
      <c r="A1220">
        <v>1219</v>
      </c>
      <c r="B1220">
        <v>81</v>
      </c>
      <c r="C1220" s="24" t="s">
        <v>4049</v>
      </c>
      <c r="D1220" s="12">
        <v>10.28439480749037</v>
      </c>
      <c r="E1220" s="13">
        <v>0.20813400716181221</v>
      </c>
      <c r="F1220" s="7">
        <v>49.412371134020617</v>
      </c>
      <c r="G1220" s="7">
        <f t="shared" si="295"/>
        <v>10.076260800328559</v>
      </c>
      <c r="H1220" s="15">
        <f t="shared" si="296"/>
        <v>10.492528814652182</v>
      </c>
      <c r="I1220" s="11">
        <f t="shared" si="297"/>
        <v>0.13999716192460987</v>
      </c>
      <c r="J1220" s="32">
        <f t="shared" si="298"/>
        <v>2.8332411238654611E-3</v>
      </c>
      <c r="K1220" s="32">
        <f t="shared" si="299"/>
        <v>352.95266314491272</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231</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X1220" s="33" t="s">
        <v>85</v>
      </c>
    </row>
    <row r="1221" spans="1:102" x14ac:dyDescent="0.25">
      <c r="A1221">
        <v>1220</v>
      </c>
      <c r="B1221">
        <v>81</v>
      </c>
      <c r="C1221" s="24" t="s">
        <v>4049</v>
      </c>
      <c r="D1221" s="12">
        <v>10.793403262313969</v>
      </c>
      <c r="E1221" s="13">
        <v>0.1874150527000058</v>
      </c>
      <c r="F1221" s="7">
        <v>57.590909090909093</v>
      </c>
      <c r="G1221" s="7">
        <f t="shared" si="295"/>
        <v>10.605988209613963</v>
      </c>
      <c r="H1221" s="15">
        <f t="shared" si="296"/>
        <v>10.980818315013975</v>
      </c>
      <c r="I1221" s="11">
        <f t="shared" si="297"/>
        <v>0.16259881171216184</v>
      </c>
      <c r="J1221" s="32">
        <f t="shared" si="298"/>
        <v>2.8233416398323287E-3</v>
      </c>
      <c r="K1221" s="32">
        <f t="shared" si="299"/>
        <v>354.19022122288663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231</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X1221" s="33" t="s">
        <v>85</v>
      </c>
    </row>
    <row r="1222" spans="1:102" x14ac:dyDescent="0.25">
      <c r="A1222">
        <v>1221</v>
      </c>
      <c r="B1222">
        <v>81</v>
      </c>
      <c r="C1222" s="24" t="s">
        <v>4049</v>
      </c>
      <c r="D1222" s="12">
        <v>11.164692063472719</v>
      </c>
      <c r="E1222" s="13">
        <v>0.1863959213784101</v>
      </c>
      <c r="F1222" s="7">
        <v>59.897727272727273</v>
      </c>
      <c r="G1222" s="7">
        <f t="shared" si="295"/>
        <v>10.978296142094308</v>
      </c>
      <c r="H1222" s="15">
        <f t="shared" si="296"/>
        <v>11.35108798485113</v>
      </c>
      <c r="I1222" s="11">
        <f t="shared" si="297"/>
        <v>0.16892936767842548</v>
      </c>
      <c r="J1222" s="32">
        <f t="shared" si="298"/>
        <v>2.8202967853730686E-3</v>
      </c>
      <c r="K1222" s="32">
        <f t="shared" si="299"/>
        <v>354.57261277831088</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231</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X1222" s="33" t="s">
        <v>85</v>
      </c>
    </row>
    <row r="1223" spans="1:102" x14ac:dyDescent="0.25">
      <c r="A1223">
        <v>1222</v>
      </c>
      <c r="B1223">
        <v>81</v>
      </c>
      <c r="C1223" s="24" t="s">
        <v>4049</v>
      </c>
      <c r="D1223" s="12">
        <v>10.705062936989579</v>
      </c>
      <c r="E1223" s="13">
        <v>0.18765847379583339</v>
      </c>
      <c r="F1223" s="7">
        <v>57.04545454545454</v>
      </c>
      <c r="G1223" s="7">
        <f t="shared" si="295"/>
        <v>10.517404463193746</v>
      </c>
      <c r="H1223" s="15">
        <f t="shared" si="296"/>
        <v>10.892721410785413</v>
      </c>
      <c r="I1223" s="11">
        <f t="shared" si="297"/>
        <v>0.16109896080123817</v>
      </c>
      <c r="J1223" s="32">
        <f t="shared" si="298"/>
        <v>2.8240455279898331E-3</v>
      </c>
      <c r="K1223" s="32">
        <f t="shared" si="299"/>
        <v>354.10193996121728</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231</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X1223" s="33" t="s">
        <v>85</v>
      </c>
    </row>
    <row r="1224" spans="1:102" x14ac:dyDescent="0.25">
      <c r="A1224">
        <v>1223</v>
      </c>
      <c r="B1224">
        <v>81</v>
      </c>
      <c r="C1224" s="24" t="s">
        <v>4049</v>
      </c>
      <c r="D1224" s="12">
        <v>10.442477044561519</v>
      </c>
      <c r="E1224" s="13">
        <v>0.19266562812844121</v>
      </c>
      <c r="F1224" s="7">
        <v>54.2</v>
      </c>
      <c r="G1224" s="7">
        <f t="shared" si="295"/>
        <v>10.249811416433078</v>
      </c>
      <c r="H1224" s="15">
        <f t="shared" si="296"/>
        <v>10.635142672689961</v>
      </c>
      <c r="I1224" s="11">
        <f t="shared" si="297"/>
        <v>0.15325683917207569</v>
      </c>
      <c r="J1224" s="32">
        <f t="shared" si="298"/>
        <v>2.8276169588943851E-3</v>
      </c>
      <c r="K1224" s="32">
        <f t="shared" si="299"/>
        <v>353.6546903407334</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231</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X1224" s="33" t="s">
        <v>85</v>
      </c>
    </row>
    <row r="1225" spans="1:102" x14ac:dyDescent="0.25">
      <c r="A1225">
        <v>1224</v>
      </c>
      <c r="B1225">
        <v>81</v>
      </c>
      <c r="C1225" s="24" t="s">
        <v>4049</v>
      </c>
      <c r="D1225" s="12">
        <v>11.031603033322851</v>
      </c>
      <c r="E1225" s="13">
        <v>0.19524961120925391</v>
      </c>
      <c r="F1225" s="7">
        <v>56.500000000000007</v>
      </c>
      <c r="G1225" s="7">
        <f t="shared" si="295"/>
        <v>10.836353422113596</v>
      </c>
      <c r="H1225" s="15">
        <f t="shared" si="296"/>
        <v>11.226852644532105</v>
      </c>
      <c r="I1225" s="11">
        <f t="shared" si="297"/>
        <v>0.15959799289006382</v>
      </c>
      <c r="J1225" s="32">
        <f t="shared" si="298"/>
        <v>2.8247432369922802E-3</v>
      </c>
      <c r="K1225" s="32">
        <f t="shared" si="299"/>
        <v>354.01447710510365</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231</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X1225" s="33" t="s">
        <v>85</v>
      </c>
    </row>
    <row r="1226" spans="1:102" x14ac:dyDescent="0.25">
      <c r="A1226">
        <v>1225</v>
      </c>
      <c r="B1226">
        <v>81</v>
      </c>
      <c r="C1226" s="24" t="s">
        <v>4049</v>
      </c>
      <c r="D1226" s="12">
        <v>11.46556610563985</v>
      </c>
      <c r="E1226" s="13">
        <v>0.18768353566340751</v>
      </c>
      <c r="F1226" s="7">
        <v>61.089887640449433</v>
      </c>
      <c r="G1226" s="7">
        <f t="shared" si="295"/>
        <v>11.277882569976443</v>
      </c>
      <c r="H1226" s="15">
        <f t="shared" si="296"/>
        <v>11.653249641303256</v>
      </c>
      <c r="I1226" s="11">
        <f t="shared" si="297"/>
        <v>0.17219286628555006</v>
      </c>
      <c r="J1226" s="32">
        <f t="shared" si="298"/>
        <v>2.8186803567066317E-3</v>
      </c>
      <c r="K1226" s="32">
        <f t="shared" si="299"/>
        <v>354.77594953987898</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231</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X1226" s="33" t="s">
        <v>85</v>
      </c>
    </row>
    <row r="1227" spans="1:102" x14ac:dyDescent="0.25">
      <c r="A1227">
        <v>1226</v>
      </c>
      <c r="B1227">
        <v>81</v>
      </c>
      <c r="C1227" s="24" t="s">
        <v>4049</v>
      </c>
      <c r="D1227" s="12">
        <v>11.37700734877269</v>
      </c>
      <c r="E1227" s="13">
        <v>0.1942621893257401</v>
      </c>
      <c r="F1227" s="7">
        <v>58.565217391304337</v>
      </c>
      <c r="G1227" s="7">
        <f t="shared" si="295"/>
        <v>11.18274515944695</v>
      </c>
      <c r="H1227" s="15">
        <f t="shared" si="296"/>
        <v>11.571269538098429</v>
      </c>
      <c r="I1227" s="11">
        <f t="shared" si="297"/>
        <v>0.16527508454741191</v>
      </c>
      <c r="J1227" s="32">
        <f t="shared" si="298"/>
        <v>2.8220690011807534E-3</v>
      </c>
      <c r="K1227" s="32">
        <f t="shared" si="299"/>
        <v>354.34994664609553</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231</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X1227" s="33" t="s">
        <v>85</v>
      </c>
    </row>
    <row r="1228" spans="1:102" x14ac:dyDescent="0.25">
      <c r="A1228">
        <v>1227</v>
      </c>
      <c r="B1228">
        <v>81</v>
      </c>
      <c r="C1228" s="24" t="s">
        <v>4049</v>
      </c>
      <c r="D1228" s="12">
        <v>11.366148891238391</v>
      </c>
      <c r="E1228" s="13">
        <v>0.18373373347040881</v>
      </c>
      <c r="F1228" s="7">
        <v>61.862068965517253</v>
      </c>
      <c r="G1228" s="7">
        <f t="shared" si="295"/>
        <v>11.182415157767982</v>
      </c>
      <c r="H1228" s="15">
        <f t="shared" si="296"/>
        <v>11.549882624708799</v>
      </c>
      <c r="I1228" s="11">
        <f t="shared" si="297"/>
        <v>0.17430367203412761</v>
      </c>
      <c r="J1228" s="32">
        <f t="shared" si="298"/>
        <v>2.8176178868392979E-3</v>
      </c>
      <c r="K1228" s="32">
        <f t="shared" si="299"/>
        <v>354.90972877154888</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231</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X1228" s="33" t="s">
        <v>85</v>
      </c>
    </row>
    <row r="1229" spans="1:102" x14ac:dyDescent="0.25">
      <c r="A1229">
        <v>1228</v>
      </c>
      <c r="B1229">
        <v>81</v>
      </c>
      <c r="C1229" s="24" t="s">
        <v>4049</v>
      </c>
      <c r="D1229" s="12">
        <v>11.523286658922499</v>
      </c>
      <c r="E1229" s="13">
        <v>0.18541766794389841</v>
      </c>
      <c r="F1229" s="7">
        <v>62.147727272727273</v>
      </c>
      <c r="G1229" s="7">
        <f t="shared" si="295"/>
        <v>11.337868990978601</v>
      </c>
      <c r="H1229" s="15">
        <f t="shared" si="296"/>
        <v>11.708704326866398</v>
      </c>
      <c r="I1229" s="11">
        <f t="shared" si="297"/>
        <v>0.17508392998803726</v>
      </c>
      <c r="J1229" s="32">
        <f t="shared" si="298"/>
        <v>2.8172217661267653E-3</v>
      </c>
      <c r="K1229" s="32">
        <f t="shared" si="299"/>
        <v>354.95963151486012</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231</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X1229" s="33" t="s">
        <v>85</v>
      </c>
    </row>
    <row r="1230" spans="1:102" x14ac:dyDescent="0.25">
      <c r="A1230">
        <v>1229</v>
      </c>
      <c r="B1230">
        <v>81</v>
      </c>
      <c r="C1230" s="24" t="s">
        <v>4049</v>
      </c>
      <c r="D1230" s="12">
        <v>11.57371872753707</v>
      </c>
      <c r="E1230" s="13">
        <v>0.19370240548179199</v>
      </c>
      <c r="F1230" s="7">
        <v>59.75</v>
      </c>
      <c r="G1230" s="7">
        <f t="shared" si="295"/>
        <v>11.380016322055278</v>
      </c>
      <c r="H1230" s="15">
        <f t="shared" si="296"/>
        <v>11.767421133018862</v>
      </c>
      <c r="I1230" s="11">
        <f t="shared" si="297"/>
        <v>0.1685245797867137</v>
      </c>
      <c r="J1230" s="32">
        <f t="shared" si="298"/>
        <v>2.8204950591918612E-3</v>
      </c>
      <c r="K1230" s="32">
        <f t="shared" si="299"/>
        <v>354.54768720159495</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231</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X1230" s="33" t="s">
        <v>85</v>
      </c>
    </row>
    <row r="1231" spans="1:102" x14ac:dyDescent="0.25">
      <c r="A1231">
        <v>1230</v>
      </c>
      <c r="B1231">
        <v>81</v>
      </c>
      <c r="C1231" s="24" t="s">
        <v>4049</v>
      </c>
      <c r="D1231" s="12">
        <v>11.584516706797411</v>
      </c>
      <c r="E1231" s="13">
        <v>0.18525122118811049</v>
      </c>
      <c r="F1231" s="7">
        <v>62.534090909090907</v>
      </c>
      <c r="G1231" s="7">
        <f t="shared" si="295"/>
        <v>11.3992654856093</v>
      </c>
      <c r="H1231" s="15">
        <f t="shared" si="296"/>
        <v>11.769767927985521</v>
      </c>
      <c r="I1231" s="11">
        <f t="shared" si="297"/>
        <v>0.17613873345325715</v>
      </c>
      <c r="J1231" s="32">
        <f t="shared" si="298"/>
        <v>2.8166833625089278E-3</v>
      </c>
      <c r="K1231" s="32">
        <f t="shared" si="299"/>
        <v>355.02748136704355</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231</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X1231" s="33" t="s">
        <v>85</v>
      </c>
    </row>
    <row r="1232" spans="1:102" x14ac:dyDescent="0.25">
      <c r="A1232">
        <v>1231</v>
      </c>
      <c r="B1232">
        <v>81</v>
      </c>
      <c r="C1232" s="24" t="s">
        <v>4049</v>
      </c>
      <c r="D1232" s="12">
        <v>3.6412479372035289</v>
      </c>
      <c r="E1232" s="13">
        <v>0.24858974863873251</v>
      </c>
      <c r="F1232" s="7">
        <v>14.647619047619051</v>
      </c>
      <c r="G1232" s="7">
        <f t="shared" si="295"/>
        <v>3.3926581885647966</v>
      </c>
      <c r="H1232" s="15">
        <f t="shared" si="296"/>
        <v>3.8898376858422612</v>
      </c>
      <c r="I1232" s="11">
        <f t="shared" si="297"/>
        <v>4.1876234022297627E-2</v>
      </c>
      <c r="J1232" s="32">
        <f t="shared" si="298"/>
        <v>2.8589106452153769E-3</v>
      </c>
      <c r="K1232" s="32">
        <f t="shared" si="299"/>
        <v>349.78357986584246</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231</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X1232" s="33" t="s">
        <v>85</v>
      </c>
    </row>
    <row r="1233" spans="1:102" x14ac:dyDescent="0.25">
      <c r="A1233">
        <v>1232</v>
      </c>
      <c r="B1233">
        <v>81</v>
      </c>
      <c r="C1233" s="24" t="s">
        <v>4049</v>
      </c>
      <c r="D1233" s="12">
        <v>3.3933383343153878</v>
      </c>
      <c r="E1233" s="13">
        <v>0.27327304513044087</v>
      </c>
      <c r="F1233" s="7">
        <v>12.417391304347831</v>
      </c>
      <c r="G1233" s="7">
        <f t="shared" si="295"/>
        <v>3.120065289184947</v>
      </c>
      <c r="H1233" s="15">
        <f t="shared" si="296"/>
        <v>3.6666113794458286</v>
      </c>
      <c r="I1233" s="11">
        <f t="shared" si="297"/>
        <v>3.5508972511649368E-2</v>
      </c>
      <c r="J1233" s="32">
        <f t="shared" si="298"/>
        <v>2.8596161336412297E-3</v>
      </c>
      <c r="K1233" s="32">
        <f t="shared" si="299"/>
        <v>349.69728567263041</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231</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X1233" s="33" t="s">
        <v>85</v>
      </c>
    </row>
    <row r="1234" spans="1:102" x14ac:dyDescent="0.25">
      <c r="A1234">
        <v>1233</v>
      </c>
      <c r="B1234">
        <v>81</v>
      </c>
      <c r="C1234" s="24" t="s">
        <v>4049</v>
      </c>
      <c r="D1234" s="12">
        <v>4.4360022384464237</v>
      </c>
      <c r="E1234" s="13">
        <v>0.27140098083322001</v>
      </c>
      <c r="F1234" s="7">
        <v>16.3448275862069</v>
      </c>
      <c r="G1234" s="7">
        <f t="shared" si="295"/>
        <v>4.1646012576132039</v>
      </c>
      <c r="H1234" s="15">
        <f t="shared" si="296"/>
        <v>4.7074032192796436</v>
      </c>
      <c r="I1234" s="11">
        <f t="shared" si="297"/>
        <v>4.6718359974911222E-2</v>
      </c>
      <c r="J1234" s="32">
        <f t="shared" si="298"/>
        <v>2.8582962853848631E-3</v>
      </c>
      <c r="K1234" s="32">
        <f t="shared" si="299"/>
        <v>349.85876205809512</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231</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X1234" s="33" t="s">
        <v>85</v>
      </c>
    </row>
    <row r="1235" spans="1:102" x14ac:dyDescent="0.25">
      <c r="A1235">
        <v>1234</v>
      </c>
      <c r="B1235">
        <v>81</v>
      </c>
      <c r="C1235" s="24" t="s">
        <v>4049</v>
      </c>
      <c r="D1235" s="12">
        <v>4.4623295382741901</v>
      </c>
      <c r="E1235" s="13">
        <v>0.2642784265330102</v>
      </c>
      <c r="F1235" s="7">
        <v>16.884955752212392</v>
      </c>
      <c r="G1235" s="7">
        <f t="shared" si="295"/>
        <v>4.1980511117411803</v>
      </c>
      <c r="H1235" s="15">
        <f t="shared" si="296"/>
        <v>4.7266079648071999</v>
      </c>
      <c r="I1235" s="11">
        <f t="shared" si="297"/>
        <v>4.8258668220605629E-2</v>
      </c>
      <c r="J1235" s="32">
        <f t="shared" si="298"/>
        <v>2.8580867447214023E-3</v>
      </c>
      <c r="K1235" s="32">
        <f t="shared" si="299"/>
        <v>349.88441195736942</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231</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X1235" s="33" t="s">
        <v>85</v>
      </c>
    </row>
    <row r="1236" spans="1:102" x14ac:dyDescent="0.25">
      <c r="A1236">
        <v>1235</v>
      </c>
      <c r="B1236">
        <v>81</v>
      </c>
      <c r="C1236" s="24" t="s">
        <v>4049</v>
      </c>
      <c r="D1236" s="12">
        <v>4.2643875231113793</v>
      </c>
      <c r="E1236" s="13">
        <v>0.25802124727296571</v>
      </c>
      <c r="F1236" s="7">
        <v>16.527272727272731</v>
      </c>
      <c r="G1236" s="7">
        <f t="shared" si="295"/>
        <v>4.0063662758384133</v>
      </c>
      <c r="H1236" s="15">
        <f t="shared" si="296"/>
        <v>4.5224087703843452</v>
      </c>
      <c r="I1236" s="11">
        <f t="shared" si="297"/>
        <v>4.7238684968486849E-2</v>
      </c>
      <c r="J1236" s="32">
        <f t="shared" si="298"/>
        <v>2.8582262632197756E-3</v>
      </c>
      <c r="K1236" s="32">
        <f t="shared" si="299"/>
        <v>349.86733306183595</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231</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X1236" s="33" t="s">
        <v>85</v>
      </c>
    </row>
    <row r="1237" spans="1:102" x14ac:dyDescent="0.25">
      <c r="A1237">
        <v>1236</v>
      </c>
      <c r="B1237">
        <v>81</v>
      </c>
      <c r="C1237" s="24" t="s">
        <v>4049</v>
      </c>
      <c r="D1237" s="12">
        <v>4.9609705774644963</v>
      </c>
      <c r="E1237" s="13">
        <v>0.27161139801747602</v>
      </c>
      <c r="F1237" s="7">
        <v>18.26495726495726</v>
      </c>
      <c r="G1237" s="7">
        <f t="shared" si="295"/>
        <v>4.6893591794470204</v>
      </c>
      <c r="H1237" s="15">
        <f t="shared" si="296"/>
        <v>5.2325819754819722</v>
      </c>
      <c r="I1237" s="11">
        <f t="shared" si="297"/>
        <v>5.2192492987033823E-2</v>
      </c>
      <c r="J1237" s="32">
        <f t="shared" si="298"/>
        <v>2.8575206735998869E-3</v>
      </c>
      <c r="K1237" s="32">
        <f t="shared" si="299"/>
        <v>349.95372360340832</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231</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X1237" s="33" t="s">
        <v>85</v>
      </c>
    </row>
    <row r="1238" spans="1:102" x14ac:dyDescent="0.25">
      <c r="A1238">
        <v>1237</v>
      </c>
      <c r="B1238">
        <v>81</v>
      </c>
      <c r="C1238" s="24" t="s">
        <v>4049</v>
      </c>
      <c r="D1238" s="12">
        <v>4.6700547956584071</v>
      </c>
      <c r="E1238" s="13">
        <v>0.26579443170497169</v>
      </c>
      <c r="F1238" s="7">
        <v>17.57017543859649</v>
      </c>
      <c r="G1238" s="7">
        <f t="shared" si="295"/>
        <v>4.4042603639534352</v>
      </c>
      <c r="H1238" s="15">
        <f t="shared" si="296"/>
        <v>4.9358492273633789</v>
      </c>
      <c r="I1238" s="11">
        <f t="shared" si="297"/>
        <v>5.0212243875087569E-2</v>
      </c>
      <c r="J1238" s="32">
        <f t="shared" si="298"/>
        <v>2.8578111841038359E-3</v>
      </c>
      <c r="K1238" s="32">
        <f t="shared" si="299"/>
        <v>349.91814909338876</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231</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X1238" s="33" t="s">
        <v>85</v>
      </c>
    </row>
    <row r="1239" spans="1:102" x14ac:dyDescent="0.25">
      <c r="A1239">
        <v>1238</v>
      </c>
      <c r="B1239">
        <v>81</v>
      </c>
      <c r="C1239" s="24" t="s">
        <v>4049</v>
      </c>
      <c r="D1239" s="12">
        <v>4.7984431666746152</v>
      </c>
      <c r="E1239" s="13">
        <v>0.25132486033019319</v>
      </c>
      <c r="F1239" s="7">
        <v>19.092592592592592</v>
      </c>
      <c r="G1239" s="7">
        <f t="shared" si="295"/>
        <v>4.547118306344422</v>
      </c>
      <c r="H1239" s="15">
        <f t="shared" si="296"/>
        <v>5.0497680270048084</v>
      </c>
      <c r="I1239" s="11">
        <f t="shared" si="297"/>
        <v>5.4550592502308273E-2</v>
      </c>
      <c r="J1239" s="32">
        <f t="shared" si="298"/>
        <v>2.8571600340685228E-3</v>
      </c>
      <c r="K1239" s="32">
        <f t="shared" si="299"/>
        <v>349.99789583925599</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231</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X1239" s="33" t="s">
        <v>85</v>
      </c>
    </row>
    <row r="1240" spans="1:102" x14ac:dyDescent="0.25">
      <c r="A1240">
        <v>1239</v>
      </c>
      <c r="B1240">
        <v>81</v>
      </c>
      <c r="C1240" s="24" t="s">
        <v>4049</v>
      </c>
      <c r="D1240" s="12">
        <v>4.3634993163400804</v>
      </c>
      <c r="E1240" s="13">
        <v>0.28574713719457318</v>
      </c>
      <c r="F1240" s="7">
        <v>15.27049180327869</v>
      </c>
      <c r="G1240" s="7">
        <f t="shared" si="295"/>
        <v>4.0777521791455076</v>
      </c>
      <c r="H1240" s="15">
        <f t="shared" si="296"/>
        <v>4.6492464535346532</v>
      </c>
      <c r="I1240" s="11">
        <f t="shared" si="297"/>
        <v>4.3653647209319503E-2</v>
      </c>
      <c r="J1240" s="32">
        <f t="shared" si="298"/>
        <v>2.8586929466113682E-3</v>
      </c>
      <c r="K1240" s="32">
        <f t="shared" si="299"/>
        <v>349.81021700332593</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231</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X1240" s="33" t="s">
        <v>85</v>
      </c>
    </row>
    <row r="1241" spans="1:102" x14ac:dyDescent="0.25">
      <c r="A1241">
        <v>1240</v>
      </c>
      <c r="B1241">
        <v>81</v>
      </c>
      <c r="C1241" s="24" t="s">
        <v>4049</v>
      </c>
      <c r="D1241" s="12">
        <v>5.0581257796572956</v>
      </c>
      <c r="E1241" s="13">
        <v>0.26194693542679848</v>
      </c>
      <c r="F1241" s="7">
        <v>19.309734513274339</v>
      </c>
      <c r="G1241" s="7">
        <f t="shared" si="295"/>
        <v>4.7961788442304973</v>
      </c>
      <c r="H1241" s="15">
        <f t="shared" si="296"/>
        <v>5.3200727150840939</v>
      </c>
      <c r="I1241" s="11">
        <f t="shared" si="297"/>
        <v>5.516912400749506E-2</v>
      </c>
      <c r="J1241" s="32">
        <f t="shared" si="298"/>
        <v>2.8570627923221546E-3</v>
      </c>
      <c r="K1241" s="32">
        <f t="shared" si="299"/>
        <v>350.0098082153886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231</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X1241" s="33" t="s">
        <v>85</v>
      </c>
    </row>
    <row r="1242" spans="1:102" x14ac:dyDescent="0.25">
      <c r="A1242">
        <v>1241</v>
      </c>
      <c r="B1242">
        <v>81</v>
      </c>
      <c r="C1242" s="24" t="s">
        <v>4049</v>
      </c>
      <c r="D1242" s="12">
        <v>5.030086407540324</v>
      </c>
      <c r="E1242" s="13">
        <v>0.27133246181752779</v>
      </c>
      <c r="F1242" s="7">
        <v>18.53846153846154</v>
      </c>
      <c r="G1242" s="7">
        <f t="shared" si="295"/>
        <v>4.7587539457227965</v>
      </c>
      <c r="H1242" s="15">
        <f t="shared" si="296"/>
        <v>5.3014188693578514</v>
      </c>
      <c r="I1242" s="11">
        <f t="shared" si="297"/>
        <v>5.2971860208563537E-2</v>
      </c>
      <c r="J1242" s="32">
        <f t="shared" si="298"/>
        <v>2.8574032477648378E-3</v>
      </c>
      <c r="K1242" s="32">
        <f t="shared" si="299"/>
        <v>349.96810505560791</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231</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X1242" s="33" t="s">
        <v>85</v>
      </c>
    </row>
    <row r="1243" spans="1:102" x14ac:dyDescent="0.25">
      <c r="A1243">
        <v>1242</v>
      </c>
      <c r="B1243">
        <v>81</v>
      </c>
      <c r="C1243" s="24" t="s">
        <v>4049</v>
      </c>
      <c r="D1243" s="12">
        <v>5.0624375371012498</v>
      </c>
      <c r="E1243" s="13">
        <v>0.27583794272667073</v>
      </c>
      <c r="F1243" s="7">
        <v>18.352941176470591</v>
      </c>
      <c r="G1243" s="7">
        <f t="shared" si="295"/>
        <v>4.7865995943745787</v>
      </c>
      <c r="H1243" s="15">
        <f t="shared" si="296"/>
        <v>5.3382754798279208</v>
      </c>
      <c r="I1243" s="11">
        <f t="shared" si="297"/>
        <v>5.2443219019240539E-2</v>
      </c>
      <c r="J1243" s="32">
        <f t="shared" si="298"/>
        <v>2.8574830875868237E-3</v>
      </c>
      <c r="K1243" s="32">
        <f t="shared" si="299"/>
        <v>349.95832673309405</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231</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X1243" s="33" t="s">
        <v>85</v>
      </c>
    </row>
    <row r="1244" spans="1:102" x14ac:dyDescent="0.25">
      <c r="A1244">
        <v>1243</v>
      </c>
      <c r="B1244">
        <v>81</v>
      </c>
      <c r="C1244" s="24" t="s">
        <v>4049</v>
      </c>
      <c r="D1244" s="12">
        <v>4.7223375566132431</v>
      </c>
      <c r="E1244" s="13">
        <v>0.27956611089964928</v>
      </c>
      <c r="F1244" s="7">
        <v>16.891666666666669</v>
      </c>
      <c r="G1244" s="7">
        <f t="shared" si="295"/>
        <v>4.4427714457135936</v>
      </c>
      <c r="H1244" s="15">
        <f t="shared" si="296"/>
        <v>5.0019036675128925</v>
      </c>
      <c r="I1244" s="11">
        <f t="shared" si="297"/>
        <v>4.8277803900521526E-2</v>
      </c>
      <c r="J1244" s="32">
        <f t="shared" si="298"/>
        <v>2.8580840986988567E-3</v>
      </c>
      <c r="K1244" s="32">
        <f t="shared" si="299"/>
        <v>349.88473588137248</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231</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X1244" s="33" t="s">
        <v>85</v>
      </c>
    </row>
    <row r="1245" spans="1:102" x14ac:dyDescent="0.25">
      <c r="A1245">
        <v>1244</v>
      </c>
      <c r="B1245">
        <v>81</v>
      </c>
      <c r="C1245" s="24" t="s">
        <v>4049</v>
      </c>
      <c r="D1245" s="12">
        <v>4.954483964154055</v>
      </c>
      <c r="E1245" s="13">
        <v>0.28556772614383719</v>
      </c>
      <c r="F1245" s="7">
        <v>17.349593495934961</v>
      </c>
      <c r="G1245" s="7">
        <f t="shared" si="295"/>
        <v>4.668916238010218</v>
      </c>
      <c r="H1245" s="15">
        <f t="shared" si="296"/>
        <v>5.240051690297892</v>
      </c>
      <c r="I1245" s="11">
        <f t="shared" si="297"/>
        <v>4.9583421962811534E-2</v>
      </c>
      <c r="J1245" s="32">
        <f t="shared" si="298"/>
        <v>2.8579010784563347E-3</v>
      </c>
      <c r="K1245" s="32">
        <f t="shared" si="299"/>
        <v>349.90714253137816</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231</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X1245" s="33" t="s">
        <v>85</v>
      </c>
    </row>
    <row r="1246" spans="1:102" x14ac:dyDescent="0.25">
      <c r="A1246">
        <v>1245</v>
      </c>
      <c r="B1246">
        <v>81</v>
      </c>
      <c r="C1246" s="24" t="s">
        <v>4049</v>
      </c>
      <c r="D1246" s="12">
        <v>4.922032843381019</v>
      </c>
      <c r="E1246" s="13">
        <v>0.27873711241421528</v>
      </c>
      <c r="F1246" s="7">
        <v>17.658333333333331</v>
      </c>
      <c r="G1246" s="7">
        <f t="shared" si="295"/>
        <v>4.6432957309668037</v>
      </c>
      <c r="H1246" s="15">
        <f t="shared" si="296"/>
        <v>5.2007699557952343</v>
      </c>
      <c r="I1246" s="11">
        <f t="shared" si="297"/>
        <v>5.0463542510988793E-2</v>
      </c>
      <c r="J1246" s="32">
        <f t="shared" si="298"/>
        <v>2.8577749416322114E-3</v>
      </c>
      <c r="K1246" s="32">
        <f t="shared" si="299"/>
        <v>349.92258677614842</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231</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X1246" s="33" t="s">
        <v>85</v>
      </c>
    </row>
    <row r="1247" spans="1:102" x14ac:dyDescent="0.25">
      <c r="A1247">
        <v>1246</v>
      </c>
      <c r="B1247">
        <v>81</v>
      </c>
      <c r="C1247" s="24" t="s">
        <v>4049</v>
      </c>
      <c r="D1247" s="12">
        <v>5.5484096354667223</v>
      </c>
      <c r="E1247" s="13">
        <v>0.31527669848981371</v>
      </c>
      <c r="F1247" s="7">
        <v>17.5985401459854</v>
      </c>
      <c r="G1247" s="7">
        <f t="shared" si="295"/>
        <v>5.2331329369769088</v>
      </c>
      <c r="H1247" s="15">
        <f t="shared" si="296"/>
        <v>5.8636863339565357</v>
      </c>
      <c r="I1247" s="11">
        <f t="shared" si="297"/>
        <v>5.0293099982608599E-2</v>
      </c>
      <c r="J1247" s="32">
        <f t="shared" si="298"/>
        <v>2.8577995427695475E-3</v>
      </c>
      <c r="K1247" s="32">
        <f t="shared" si="299"/>
        <v>349.9195744957259</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231</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X1247" s="33" t="s">
        <v>85</v>
      </c>
    </row>
    <row r="1248" spans="1:102" x14ac:dyDescent="0.25">
      <c r="A1248">
        <v>1247</v>
      </c>
      <c r="B1248">
        <v>81</v>
      </c>
      <c r="C1248" s="24" t="s">
        <v>4049</v>
      </c>
      <c r="D1248" s="12">
        <v>5.2752091638231802</v>
      </c>
      <c r="E1248" s="13">
        <v>0.31424811488390381</v>
      </c>
      <c r="F1248" s="7">
        <v>16.786764705882359</v>
      </c>
      <c r="G1248" s="7">
        <f t="shared" si="295"/>
        <v>4.9609610489392768</v>
      </c>
      <c r="H1248" s="15">
        <f t="shared" si="296"/>
        <v>5.5894572787070835</v>
      </c>
      <c r="I1248" s="11">
        <f t="shared" si="297"/>
        <v>4.7978677594484952E-2</v>
      </c>
      <c r="J1248" s="32">
        <f t="shared" si="298"/>
        <v>2.8581253407139518E-3</v>
      </c>
      <c r="K1248" s="32">
        <f t="shared" si="299"/>
        <v>349.87968713443576</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231</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X1248" s="33" t="s">
        <v>85</v>
      </c>
    </row>
    <row r="1249" spans="1:102" x14ac:dyDescent="0.25">
      <c r="A1249">
        <v>1248</v>
      </c>
      <c r="B1249">
        <v>81</v>
      </c>
      <c r="C1249" s="24" t="s">
        <v>4049</v>
      </c>
      <c r="D1249" s="12">
        <v>5.8152851147362128</v>
      </c>
      <c r="E1249" s="13">
        <v>0.30027684273963101</v>
      </c>
      <c r="F1249" s="7">
        <v>19.36641221374046</v>
      </c>
      <c r="G1249" s="7">
        <f t="shared" si="295"/>
        <v>5.5150082719965816</v>
      </c>
      <c r="H1249" s="15">
        <f t="shared" si="296"/>
        <v>6.115561957475844</v>
      </c>
      <c r="I1249" s="11">
        <f t="shared" si="297"/>
        <v>5.5330560730520235E-2</v>
      </c>
      <c r="J1249" s="32">
        <f t="shared" si="298"/>
        <v>2.8570372312566607E-3</v>
      </c>
      <c r="K1249" s="32">
        <f t="shared" si="299"/>
        <v>350.01293964942573</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231</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X1249" s="33" t="s">
        <v>85</v>
      </c>
    </row>
    <row r="1250" spans="1:102" x14ac:dyDescent="0.25">
      <c r="A1250">
        <v>1249</v>
      </c>
      <c r="B1250">
        <v>81</v>
      </c>
      <c r="C1250" s="24" t="s">
        <v>4049</v>
      </c>
      <c r="D1250" s="12">
        <v>5.7371263440564091</v>
      </c>
      <c r="E1250" s="13">
        <v>0.29833056989093332</v>
      </c>
      <c r="F1250" s="7">
        <v>19.23076923076923</v>
      </c>
      <c r="G1250" s="7">
        <f t="shared" si="295"/>
        <v>5.4387957741654755</v>
      </c>
      <c r="H1250" s="15">
        <f t="shared" si="296"/>
        <v>6.0354569139473426</v>
      </c>
      <c r="I1250" s="11">
        <f t="shared" si="297"/>
        <v>5.494419771344429E-2</v>
      </c>
      <c r="J1250" s="32">
        <f t="shared" si="298"/>
        <v>2.857098281099103E-3</v>
      </c>
      <c r="K1250" s="32">
        <f t="shared" si="299"/>
        <v>350.00546065055488</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231</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X1250" s="33" t="s">
        <v>85</v>
      </c>
    </row>
    <row r="1251" spans="1:102" x14ac:dyDescent="0.25">
      <c r="A1251">
        <v>1250</v>
      </c>
      <c r="B1251">
        <v>81</v>
      </c>
      <c r="C1251" s="24" t="s">
        <v>4049</v>
      </c>
      <c r="D1251" s="12">
        <v>5.8616759166673296</v>
      </c>
      <c r="E1251" s="13">
        <v>0.29319832642962812</v>
      </c>
      <c r="F1251" s="7">
        <v>19.9921875</v>
      </c>
      <c r="G1251" s="7">
        <f t="shared" si="295"/>
        <v>5.5684775902377011</v>
      </c>
      <c r="H1251" s="15">
        <f t="shared" si="296"/>
        <v>6.1548742430969581</v>
      </c>
      <c r="I1251" s="11">
        <f t="shared" si="297"/>
        <v>5.7112683245932376E-2</v>
      </c>
      <c r="J1251" s="32">
        <f t="shared" si="298"/>
        <v>2.8567500802967349E-3</v>
      </c>
      <c r="K1251" s="32">
        <f t="shared" si="299"/>
        <v>350.04812177904216</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231</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X1251" s="33" t="s">
        <v>85</v>
      </c>
    </row>
    <row r="1252" spans="1:102" x14ac:dyDescent="0.25">
      <c r="A1252">
        <v>1251</v>
      </c>
      <c r="B1252">
        <v>81</v>
      </c>
      <c r="C1252" s="24" t="s">
        <v>4049</v>
      </c>
      <c r="D1252" s="12">
        <v>5.9962853290306706</v>
      </c>
      <c r="E1252" s="13">
        <v>0.25375054194525531</v>
      </c>
      <c r="F1252" s="7">
        <v>23.63063063063063</v>
      </c>
      <c r="G1252" s="7">
        <f t="shared" si="295"/>
        <v>5.7425347870854155</v>
      </c>
      <c r="H1252" s="15">
        <f t="shared" si="296"/>
        <v>6.2500358709759256</v>
      </c>
      <c r="I1252" s="11">
        <f t="shared" si="297"/>
        <v>6.7463127250781602E-2</v>
      </c>
      <c r="J1252" s="32">
        <f t="shared" si="298"/>
        <v>2.8549016869373841E-3</v>
      </c>
      <c r="K1252" s="32">
        <f t="shared" si="299"/>
        <v>350.27475887366091</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231</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X1252" s="33" t="s">
        <v>85</v>
      </c>
    </row>
    <row r="1253" spans="1:102" x14ac:dyDescent="0.25">
      <c r="A1253">
        <v>1252</v>
      </c>
      <c r="B1253">
        <v>81</v>
      </c>
      <c r="C1253" s="24" t="s">
        <v>4049</v>
      </c>
      <c r="D1253" s="12">
        <v>6.3160238193464169</v>
      </c>
      <c r="E1253" s="13">
        <v>0.25482516850388998</v>
      </c>
      <c r="F1253" s="7">
        <v>24.785714285714288</v>
      </c>
      <c r="G1253" s="7">
        <f t="shared" si="295"/>
        <v>6.0611986508425266</v>
      </c>
      <c r="H1253" s="15">
        <f t="shared" si="296"/>
        <v>6.5708489878503071</v>
      </c>
      <c r="I1253" s="11">
        <f t="shared" si="297"/>
        <v>7.074465615730588E-2</v>
      </c>
      <c r="J1253" s="32">
        <f t="shared" si="298"/>
        <v>2.8542512570670954E-3</v>
      </c>
      <c r="K1253" s="32">
        <f t="shared" si="299"/>
        <v>350.35457986538876</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231</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X1253" s="33" t="s">
        <v>85</v>
      </c>
    </row>
    <row r="1254" spans="1:102" x14ac:dyDescent="0.25">
      <c r="A1254">
        <v>1253</v>
      </c>
      <c r="B1254">
        <v>81</v>
      </c>
      <c r="C1254" s="24" t="s">
        <v>4049</v>
      </c>
      <c r="D1254" s="12">
        <v>6.2306251712867189</v>
      </c>
      <c r="E1254" s="13">
        <v>0.26881673499518571</v>
      </c>
      <c r="F1254" s="7">
        <v>23.177966101694921</v>
      </c>
      <c r="G1254" s="7">
        <f t="shared" si="295"/>
        <v>5.9618084362915331</v>
      </c>
      <c r="H1254" s="15">
        <f t="shared" si="296"/>
        <v>6.4994419062819047</v>
      </c>
      <c r="I1254" s="11">
        <f t="shared" si="297"/>
        <v>6.6176529009080512E-2</v>
      </c>
      <c r="J1254" s="32">
        <f t="shared" si="298"/>
        <v>2.8551482351266907E-3</v>
      </c>
      <c r="K1254" s="32">
        <f t="shared" si="299"/>
        <v>350.24451189506357</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231</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X1254" s="33" t="s">
        <v>85</v>
      </c>
    </row>
    <row r="1255" spans="1:102" x14ac:dyDescent="0.25">
      <c r="A1255">
        <v>1254</v>
      </c>
      <c r="B1255">
        <v>81</v>
      </c>
      <c r="C1255" s="24" t="s">
        <v>4049</v>
      </c>
      <c r="D1255" s="12">
        <v>4.8548716155229599</v>
      </c>
      <c r="E1255" s="13">
        <v>0.26971508975127551</v>
      </c>
      <c r="F1255" s="7">
        <v>18</v>
      </c>
      <c r="G1255" s="7">
        <f t="shared" si="295"/>
        <v>4.5851565257716844</v>
      </c>
      <c r="H1255" s="15">
        <f t="shared" si="296"/>
        <v>5.1245867052742353</v>
      </c>
      <c r="I1255" s="11">
        <f t="shared" si="297"/>
        <v>5.1437390022805361E-2</v>
      </c>
      <c r="J1255" s="32">
        <f t="shared" si="298"/>
        <v>2.8576327790447421E-3</v>
      </c>
      <c r="K1255" s="32">
        <f t="shared" si="299"/>
        <v>349.93999485626102</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231</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X1255" s="33" t="s">
        <v>85</v>
      </c>
    </row>
    <row r="1256" spans="1:102" x14ac:dyDescent="0.25">
      <c r="A1256">
        <v>1255</v>
      </c>
      <c r="B1256">
        <v>81</v>
      </c>
      <c r="C1256" s="24" t="s">
        <v>4049</v>
      </c>
      <c r="D1256" s="12">
        <v>6.0550160277257126</v>
      </c>
      <c r="E1256" s="13">
        <v>0.26038167754082658</v>
      </c>
      <c r="F1256" s="7">
        <v>23.254385964912281</v>
      </c>
      <c r="G1256" s="7">
        <f t="shared" si="295"/>
        <v>5.7946343501848858</v>
      </c>
      <c r="H1256" s="15">
        <f t="shared" si="296"/>
        <v>6.3153977052665393</v>
      </c>
      <c r="I1256" s="11">
        <f t="shared" si="297"/>
        <v>6.6393758809793674E-2</v>
      </c>
      <c r="J1256" s="32">
        <f t="shared" si="298"/>
        <v>2.855106942405311E-3</v>
      </c>
      <c r="K1256" s="32">
        <f t="shared" si="299"/>
        <v>350.24957739675449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231</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X1256" s="33" t="s">
        <v>85</v>
      </c>
    </row>
    <row r="1257" spans="1:102" x14ac:dyDescent="0.25">
      <c r="A1257">
        <v>1256</v>
      </c>
      <c r="B1257">
        <v>81</v>
      </c>
      <c r="C1257" s="24" t="s">
        <v>4049</v>
      </c>
      <c r="D1257" s="12">
        <v>6.1031862143922533</v>
      </c>
      <c r="E1257" s="13">
        <v>0.25791325438531199</v>
      </c>
      <c r="F1257" s="7">
        <v>23.663716814159301</v>
      </c>
      <c r="G1257" s="7">
        <f t="shared" si="295"/>
        <v>5.8452729600069411</v>
      </c>
      <c r="H1257" s="15">
        <f t="shared" si="296"/>
        <v>6.3610994687775655</v>
      </c>
      <c r="I1257" s="11">
        <f t="shared" si="297"/>
        <v>6.7557154249473353E-2</v>
      </c>
      <c r="J1257" s="32">
        <f t="shared" si="298"/>
        <v>2.854883481746629E-3</v>
      </c>
      <c r="K1257" s="32">
        <f t="shared" si="299"/>
        <v>350.27699252657277</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231</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X1257" s="33" t="s">
        <v>85</v>
      </c>
    </row>
    <row r="1258" spans="1:102" x14ac:dyDescent="0.25">
      <c r="A1258">
        <v>1257</v>
      </c>
      <c r="B1258">
        <v>81</v>
      </c>
      <c r="C1258" s="24" t="s">
        <v>4049</v>
      </c>
      <c r="D1258" s="12">
        <v>5.956376686582443</v>
      </c>
      <c r="E1258" s="13">
        <v>0.26533782474791218</v>
      </c>
      <c r="F1258" s="7">
        <v>22.448275862068972</v>
      </c>
      <c r="G1258" s="7">
        <f t="shared" si="295"/>
        <v>5.6910388618345307</v>
      </c>
      <c r="H1258" s="15">
        <f t="shared" si="296"/>
        <v>6.2217145113303554</v>
      </c>
      <c r="I1258" s="11">
        <f t="shared" si="297"/>
        <v>6.4101854435481012E-2</v>
      </c>
      <c r="J1258" s="32">
        <f t="shared" si="298"/>
        <v>2.8555357582625948E-3</v>
      </c>
      <c r="K1258" s="32">
        <f t="shared" si="299"/>
        <v>350.19698041128157</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231</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X1258" s="33" t="s">
        <v>85</v>
      </c>
    </row>
    <row r="1259" spans="1:102" x14ac:dyDescent="0.25">
      <c r="A1259">
        <v>1258</v>
      </c>
      <c r="B1259">
        <v>81</v>
      </c>
      <c r="C1259" s="24" t="s">
        <v>4049</v>
      </c>
      <c r="D1259" s="12">
        <v>5.9227343973171864</v>
      </c>
      <c r="E1259" s="13">
        <v>0.25631617175406679</v>
      </c>
      <c r="F1259" s="7">
        <v>23.107142857142851</v>
      </c>
      <c r="G1259" s="7">
        <f t="shared" si="295"/>
        <v>5.6664182255631195</v>
      </c>
      <c r="H1259" s="15">
        <f t="shared" si="296"/>
        <v>6.1790505690712534</v>
      </c>
      <c r="I1259" s="11">
        <f t="shared" si="297"/>
        <v>6.5975199659029579E-2</v>
      </c>
      <c r="J1259" s="32">
        <f t="shared" si="298"/>
        <v>2.855186384007463E-3</v>
      </c>
      <c r="K1259" s="32">
        <f t="shared" si="299"/>
        <v>350.23983218791722</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231</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X1259" s="33" t="s">
        <v>85</v>
      </c>
    </row>
    <row r="1260" spans="1:102" x14ac:dyDescent="0.25">
      <c r="A1260">
        <v>1259</v>
      </c>
      <c r="B1260">
        <v>81</v>
      </c>
      <c r="C1260" s="24" t="s">
        <v>4049</v>
      </c>
      <c r="D1260" s="12">
        <v>6.4261131413112293</v>
      </c>
      <c r="E1260" s="13">
        <v>0.26122411143541591</v>
      </c>
      <c r="F1260" s="7">
        <v>24.6</v>
      </c>
      <c r="G1260" s="7">
        <f t="shared" si="295"/>
        <v>6.1648890298758134</v>
      </c>
      <c r="H1260" s="15">
        <f t="shared" si="296"/>
        <v>6.6873372527466453</v>
      </c>
      <c r="I1260" s="11">
        <f t="shared" si="297"/>
        <v>7.0217204252514542E-2</v>
      </c>
      <c r="J1260" s="32">
        <f t="shared" si="298"/>
        <v>2.8543578964436806E-3</v>
      </c>
      <c r="K1260" s="32">
        <f t="shared" si="299"/>
        <v>350.34149054886433</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231</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X1260" s="33" t="s">
        <v>85</v>
      </c>
    </row>
    <row r="1261" spans="1:102" x14ac:dyDescent="0.25">
      <c r="A1261">
        <v>1260</v>
      </c>
      <c r="B1261">
        <v>81</v>
      </c>
      <c r="C1261" s="24" t="s">
        <v>4049</v>
      </c>
      <c r="D1261" s="12">
        <v>6.126200956654837</v>
      </c>
      <c r="E1261" s="13">
        <v>0.25782521717020351</v>
      </c>
      <c r="F1261" s="7">
        <v>23.761061946902661</v>
      </c>
      <c r="G1261" s="7">
        <f t="shared" si="295"/>
        <v>5.8683757394846339</v>
      </c>
      <c r="H1261" s="15">
        <f t="shared" si="296"/>
        <v>6.3840261738250401</v>
      </c>
      <c r="I1261" s="11">
        <f t="shared" si="297"/>
        <v>6.7833787091608949E-2</v>
      </c>
      <c r="J1261" s="32">
        <f t="shared" si="298"/>
        <v>2.8548297733153854E-3</v>
      </c>
      <c r="K1261" s="32">
        <f t="shared" si="299"/>
        <v>350.28358235127797</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231</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X1261" s="33" t="s">
        <v>85</v>
      </c>
    </row>
    <row r="1262" spans="1:102" x14ac:dyDescent="0.25">
      <c r="A1262">
        <v>1261</v>
      </c>
      <c r="B1262">
        <v>81</v>
      </c>
      <c r="C1262" s="24" t="s">
        <v>4049</v>
      </c>
      <c r="D1262" s="12">
        <v>6.2535572200919542</v>
      </c>
      <c r="E1262" s="13">
        <v>0.25961599529879198</v>
      </c>
      <c r="F1262" s="7">
        <v>24.087719298245609</v>
      </c>
      <c r="G1262" s="7">
        <f t="shared" si="295"/>
        <v>5.9939412247931623</v>
      </c>
      <c r="H1262" s="15">
        <f t="shared" si="296"/>
        <v>6.5131732153907462</v>
      </c>
      <c r="I1262" s="11">
        <f t="shared" si="297"/>
        <v>6.8761958687248298E-2</v>
      </c>
      <c r="J1262" s="32">
        <f t="shared" si="298"/>
        <v>2.8546479571545185E-3</v>
      </c>
      <c r="K1262" s="32">
        <f t="shared" si="299"/>
        <v>350.30589235836595</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231</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X1262" s="33" t="s">
        <v>85</v>
      </c>
    </row>
    <row r="1263" spans="1:102" x14ac:dyDescent="0.25">
      <c r="A1263">
        <v>1262</v>
      </c>
      <c r="B1263">
        <v>82</v>
      </c>
      <c r="C1263" s="24" t="s">
        <v>4058</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231</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X1263" s="33" t="s">
        <v>85</v>
      </c>
    </row>
    <row r="1264" spans="1:102" x14ac:dyDescent="0.25">
      <c r="A1264">
        <v>1263</v>
      </c>
      <c r="B1264">
        <v>82</v>
      </c>
      <c r="C1264" s="24" t="s">
        <v>4058</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231</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X1264" s="33" t="s">
        <v>85</v>
      </c>
    </row>
    <row r="1265" spans="1:102" x14ac:dyDescent="0.25">
      <c r="A1265">
        <v>1264</v>
      </c>
      <c r="B1265">
        <v>82</v>
      </c>
      <c r="C1265" s="24" t="s">
        <v>4058</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231</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X1265" s="33" t="s">
        <v>85</v>
      </c>
    </row>
    <row r="1266" spans="1:102" x14ac:dyDescent="0.25">
      <c r="A1266">
        <v>1265</v>
      </c>
      <c r="B1266">
        <v>82</v>
      </c>
      <c r="C1266" s="24" t="s">
        <v>4058</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231</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X1266" s="33" t="s">
        <v>85</v>
      </c>
    </row>
    <row r="1267" spans="1:102" x14ac:dyDescent="0.25">
      <c r="A1267">
        <v>1266</v>
      </c>
      <c r="B1267">
        <v>82</v>
      </c>
      <c r="C1267" s="24" t="s">
        <v>4058</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231</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X1267" s="33" t="s">
        <v>85</v>
      </c>
    </row>
    <row r="1268" spans="1:102" x14ac:dyDescent="0.25">
      <c r="A1268">
        <v>1267</v>
      </c>
      <c r="B1268">
        <v>82</v>
      </c>
      <c r="C1268" s="24" t="s">
        <v>4058</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231</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X1268" s="33" t="s">
        <v>85</v>
      </c>
    </row>
    <row r="1269" spans="1:102" x14ac:dyDescent="0.25">
      <c r="A1269">
        <v>1268</v>
      </c>
      <c r="B1269">
        <v>82</v>
      </c>
      <c r="C1269" s="24" t="s">
        <v>4058</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231</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X1269" s="33" t="s">
        <v>85</v>
      </c>
    </row>
    <row r="1270" spans="1:102" x14ac:dyDescent="0.25">
      <c r="A1270">
        <v>1269</v>
      </c>
      <c r="B1270">
        <v>82</v>
      </c>
      <c r="C1270" s="24" t="s">
        <v>4058</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231</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X1270" s="33" t="s">
        <v>85</v>
      </c>
    </row>
    <row r="1271" spans="1:102" x14ac:dyDescent="0.25">
      <c r="A1271">
        <v>1270</v>
      </c>
      <c r="B1271">
        <v>82</v>
      </c>
      <c r="C1271" s="24" t="s">
        <v>4058</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231</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X1271" s="33" t="s">
        <v>85</v>
      </c>
    </row>
    <row r="1272" spans="1:102" x14ac:dyDescent="0.25">
      <c r="A1272">
        <v>1271</v>
      </c>
      <c r="B1272">
        <v>82</v>
      </c>
      <c r="C1272" s="24" t="s">
        <v>4058</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231</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X1272" s="33" t="s">
        <v>85</v>
      </c>
    </row>
    <row r="1273" spans="1:102" x14ac:dyDescent="0.25">
      <c r="A1273">
        <v>1272</v>
      </c>
      <c r="B1273">
        <v>82</v>
      </c>
      <c r="C1273" s="24" t="s">
        <v>4058</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231</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X1273" s="33" t="s">
        <v>85</v>
      </c>
    </row>
    <row r="1274" spans="1:102" x14ac:dyDescent="0.25">
      <c r="A1274">
        <v>1273</v>
      </c>
      <c r="B1274">
        <v>82</v>
      </c>
      <c r="C1274" s="24" t="s">
        <v>4058</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231</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X1274" s="33" t="s">
        <v>85</v>
      </c>
    </row>
    <row r="1275" spans="1:102" x14ac:dyDescent="0.25">
      <c r="A1275">
        <v>1274</v>
      </c>
      <c r="B1275">
        <v>82</v>
      </c>
      <c r="C1275" s="24" t="s">
        <v>4058</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231</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X1275" s="33" t="s">
        <v>85</v>
      </c>
    </row>
    <row r="1276" spans="1:102" x14ac:dyDescent="0.25">
      <c r="A1276">
        <v>1275</v>
      </c>
      <c r="B1276">
        <v>82</v>
      </c>
      <c r="C1276" s="24" t="s">
        <v>4058</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231</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X1276" s="33" t="s">
        <v>85</v>
      </c>
    </row>
    <row r="1277" spans="1:102" x14ac:dyDescent="0.25">
      <c r="A1277">
        <v>1276</v>
      </c>
      <c r="B1277">
        <v>82</v>
      </c>
      <c r="C1277" s="24" t="s">
        <v>4058</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231</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X1277" s="33" t="s">
        <v>85</v>
      </c>
    </row>
    <row r="1278" spans="1:102" x14ac:dyDescent="0.25">
      <c r="A1278">
        <v>1277</v>
      </c>
      <c r="B1278">
        <v>82</v>
      </c>
      <c r="C1278" s="24" t="s">
        <v>4058</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231</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X1278" s="33" t="s">
        <v>85</v>
      </c>
    </row>
    <row r="1279" spans="1:102" x14ac:dyDescent="0.25">
      <c r="A1279">
        <v>1278</v>
      </c>
      <c r="B1279">
        <v>82</v>
      </c>
      <c r="C1279" s="24" t="s">
        <v>4058</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231</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X1279" s="33" t="s">
        <v>85</v>
      </c>
    </row>
    <row r="1280" spans="1:102" x14ac:dyDescent="0.25">
      <c r="A1280">
        <v>1279</v>
      </c>
      <c r="B1280">
        <v>82</v>
      </c>
      <c r="C1280" s="24" t="s">
        <v>4058</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231</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X1280" s="33" t="s">
        <v>85</v>
      </c>
    </row>
    <row r="1281" spans="1:102" x14ac:dyDescent="0.25">
      <c r="A1281">
        <v>1280</v>
      </c>
      <c r="B1281">
        <v>82</v>
      </c>
      <c r="C1281" s="24" t="s">
        <v>4058</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231</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X1281" s="33" t="s">
        <v>85</v>
      </c>
    </row>
    <row r="1282" spans="1:102" x14ac:dyDescent="0.25">
      <c r="A1282">
        <v>1281</v>
      </c>
      <c r="B1282">
        <v>82</v>
      </c>
      <c r="C1282" s="24" t="s">
        <v>4058</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231</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X1282" s="33" t="s">
        <v>85</v>
      </c>
    </row>
    <row r="1283" spans="1:102" x14ac:dyDescent="0.25">
      <c r="A1283">
        <v>1282</v>
      </c>
      <c r="B1283">
        <v>82</v>
      </c>
      <c r="C1283" s="24" t="s">
        <v>4058</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231</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X1283" s="33" t="s">
        <v>85</v>
      </c>
    </row>
    <row r="1284" spans="1:102" x14ac:dyDescent="0.25">
      <c r="A1284">
        <v>1283</v>
      </c>
      <c r="B1284">
        <v>82</v>
      </c>
      <c r="C1284" s="24" t="s">
        <v>4058</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231</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X1284" s="33" t="s">
        <v>85</v>
      </c>
    </row>
    <row r="1285" spans="1:102" x14ac:dyDescent="0.25">
      <c r="A1285">
        <v>1284</v>
      </c>
      <c r="B1285">
        <v>82</v>
      </c>
      <c r="C1285" s="24" t="s">
        <v>4058</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231</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X1285" s="33" t="s">
        <v>85</v>
      </c>
    </row>
    <row r="1286" spans="1:102" x14ac:dyDescent="0.25">
      <c r="A1286">
        <v>1285</v>
      </c>
      <c r="B1286">
        <v>82</v>
      </c>
      <c r="C1286" s="24" t="s">
        <v>4058</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231</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X1286" s="33" t="s">
        <v>85</v>
      </c>
    </row>
    <row r="1287" spans="1:102" x14ac:dyDescent="0.25">
      <c r="A1287">
        <v>1286</v>
      </c>
      <c r="B1287">
        <v>83</v>
      </c>
      <c r="C1287" s="24" t="s">
        <v>4063</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231</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X1287" s="33" t="s">
        <v>85</v>
      </c>
    </row>
    <row r="1288" spans="1:102" x14ac:dyDescent="0.25">
      <c r="A1288">
        <v>1287</v>
      </c>
      <c r="B1288">
        <v>83</v>
      </c>
      <c r="C1288" s="24" t="s">
        <v>4063</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231</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X1288" s="33" t="s">
        <v>85</v>
      </c>
    </row>
    <row r="1289" spans="1:102" x14ac:dyDescent="0.25">
      <c r="A1289">
        <v>1288</v>
      </c>
      <c r="B1289">
        <v>83</v>
      </c>
      <c r="C1289" s="24" t="s">
        <v>4063</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231</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X1289" s="33" t="s">
        <v>85</v>
      </c>
    </row>
    <row r="1290" spans="1:102" x14ac:dyDescent="0.25">
      <c r="A1290">
        <v>1289</v>
      </c>
      <c r="B1290">
        <v>83</v>
      </c>
      <c r="C1290" s="24" t="s">
        <v>4063</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231</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X1290" s="33" t="s">
        <v>85</v>
      </c>
    </row>
    <row r="1291" spans="1:102" x14ac:dyDescent="0.25">
      <c r="A1291">
        <v>1290</v>
      </c>
      <c r="B1291">
        <v>83</v>
      </c>
      <c r="C1291" s="24" t="s">
        <v>4063</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231</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X1291" s="33" t="s">
        <v>85</v>
      </c>
    </row>
    <row r="1292" spans="1:102" x14ac:dyDescent="0.25">
      <c r="A1292">
        <v>1291</v>
      </c>
      <c r="B1292">
        <v>83</v>
      </c>
      <c r="C1292" s="24" t="s">
        <v>4063</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231</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X1292" s="33" t="s">
        <v>85</v>
      </c>
    </row>
    <row r="1293" spans="1:102" x14ac:dyDescent="0.25">
      <c r="A1293">
        <v>1292</v>
      </c>
      <c r="B1293">
        <v>83</v>
      </c>
      <c r="C1293" s="24" t="s">
        <v>4063</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231</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X1293" s="33" t="s">
        <v>85</v>
      </c>
    </row>
    <row r="1294" spans="1:102" x14ac:dyDescent="0.25">
      <c r="A1294">
        <v>1293</v>
      </c>
      <c r="B1294">
        <v>83</v>
      </c>
      <c r="C1294" s="24" t="s">
        <v>4063</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231</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X1294" s="33" t="s">
        <v>85</v>
      </c>
    </row>
    <row r="1295" spans="1:102" x14ac:dyDescent="0.25">
      <c r="A1295">
        <v>1294</v>
      </c>
      <c r="B1295">
        <v>83</v>
      </c>
      <c r="C1295" s="24" t="s">
        <v>4063</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231</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X1295" s="33" t="s">
        <v>85</v>
      </c>
    </row>
    <row r="1296" spans="1:102" x14ac:dyDescent="0.25">
      <c r="A1296">
        <v>1295</v>
      </c>
      <c r="B1296">
        <v>83</v>
      </c>
      <c r="C1296" s="24" t="s">
        <v>4063</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231</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X1296" s="33" t="s">
        <v>85</v>
      </c>
    </row>
    <row r="1297" spans="1:102" x14ac:dyDescent="0.25">
      <c r="A1297">
        <v>1296</v>
      </c>
      <c r="B1297">
        <v>83</v>
      </c>
      <c r="C1297" s="24" t="s">
        <v>4063</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231</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X1297" s="33" t="s">
        <v>85</v>
      </c>
    </row>
    <row r="1298" spans="1:102" x14ac:dyDescent="0.25">
      <c r="A1298">
        <v>1297</v>
      </c>
      <c r="B1298">
        <v>83</v>
      </c>
      <c r="C1298" s="24" t="s">
        <v>4063</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231</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X1298" s="33" t="s">
        <v>85</v>
      </c>
    </row>
    <row r="1299" spans="1:102" x14ac:dyDescent="0.25">
      <c r="A1299">
        <v>1298</v>
      </c>
      <c r="B1299">
        <v>83</v>
      </c>
      <c r="C1299" s="24" t="s">
        <v>4063</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231</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X1299" s="33" t="s">
        <v>85</v>
      </c>
    </row>
    <row r="1300" spans="1:102" x14ac:dyDescent="0.25">
      <c r="A1300">
        <v>1299</v>
      </c>
      <c r="B1300">
        <v>83</v>
      </c>
      <c r="C1300" s="24" t="s">
        <v>4063</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231</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X1300" s="33" t="s">
        <v>85</v>
      </c>
    </row>
    <row r="1301" spans="1:102" x14ac:dyDescent="0.25">
      <c r="A1301">
        <v>1300</v>
      </c>
      <c r="B1301">
        <v>83</v>
      </c>
      <c r="C1301" s="24" t="s">
        <v>4063</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231</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X1301" s="33" t="s">
        <v>85</v>
      </c>
    </row>
    <row r="1302" spans="1:102" x14ac:dyDescent="0.25">
      <c r="A1302">
        <v>1301</v>
      </c>
      <c r="B1302">
        <v>83</v>
      </c>
      <c r="C1302" s="24" t="s">
        <v>4063</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231</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X1302" s="33" t="s">
        <v>85</v>
      </c>
    </row>
    <row r="1303" spans="1:102" x14ac:dyDescent="0.25">
      <c r="A1303">
        <v>1302</v>
      </c>
      <c r="B1303">
        <v>83</v>
      </c>
      <c r="C1303" s="24" t="s">
        <v>4063</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231</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X1303" s="33" t="s">
        <v>85</v>
      </c>
    </row>
    <row r="1304" spans="1:102" x14ac:dyDescent="0.25">
      <c r="A1304">
        <v>1303</v>
      </c>
      <c r="B1304">
        <v>84</v>
      </c>
      <c r="C1304" s="24" t="s">
        <v>4067</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462</v>
      </c>
      <c r="AZ1304">
        <v>1</v>
      </c>
      <c r="BA1304">
        <v>0</v>
      </c>
      <c r="BB1304">
        <v>0</v>
      </c>
      <c r="BC1304">
        <v>0</v>
      </c>
      <c r="BD1304">
        <v>0</v>
      </c>
      <c r="BE1304">
        <v>0</v>
      </c>
      <c r="BF1304" s="17">
        <v>0</v>
      </c>
      <c r="BG1304">
        <v>1</v>
      </c>
      <c r="BH1304">
        <v>0</v>
      </c>
      <c r="BI1304" s="17">
        <v>0</v>
      </c>
      <c r="BJ1304">
        <v>4842</v>
      </c>
      <c r="BK1304">
        <v>396</v>
      </c>
      <c r="BL1304" s="90">
        <v>4.2999999999999997E-2</v>
      </c>
      <c r="BM1304" s="90">
        <f t="shared" ref="BM1304:BM1327" si="318">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X1304" s="33" t="s">
        <v>85</v>
      </c>
    </row>
    <row r="1305" spans="1:102" x14ac:dyDescent="0.25">
      <c r="A1305">
        <v>1304</v>
      </c>
      <c r="B1305">
        <v>84</v>
      </c>
      <c r="C1305" s="24" t="s">
        <v>4067</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462</v>
      </c>
      <c r="AZ1305">
        <v>1</v>
      </c>
      <c r="BA1305">
        <v>0</v>
      </c>
      <c r="BB1305">
        <v>0</v>
      </c>
      <c r="BC1305">
        <v>0</v>
      </c>
      <c r="BD1305">
        <v>0</v>
      </c>
      <c r="BE1305">
        <v>0</v>
      </c>
      <c r="BF1305" s="17">
        <v>0</v>
      </c>
      <c r="BG1305">
        <v>1</v>
      </c>
      <c r="BH1305">
        <v>0</v>
      </c>
      <c r="BI1305" s="17">
        <v>0</v>
      </c>
      <c r="BJ1305">
        <v>4843</v>
      </c>
      <c r="BK1305">
        <v>397</v>
      </c>
      <c r="BL1305" s="90">
        <v>0.94099999999999995</v>
      </c>
      <c r="BM1305" s="90">
        <f t="shared" si="318"/>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X1305" s="33" t="s">
        <v>85</v>
      </c>
    </row>
    <row r="1306" spans="1:102" x14ac:dyDescent="0.25">
      <c r="A1306">
        <v>1305</v>
      </c>
      <c r="B1306">
        <v>84</v>
      </c>
      <c r="C1306" s="24" t="s">
        <v>4067</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462</v>
      </c>
      <c r="AZ1306">
        <v>1</v>
      </c>
      <c r="BA1306">
        <v>0</v>
      </c>
      <c r="BB1306">
        <v>0</v>
      </c>
      <c r="BC1306">
        <v>0</v>
      </c>
      <c r="BD1306">
        <v>0</v>
      </c>
      <c r="BE1306">
        <v>0</v>
      </c>
      <c r="BF1306" s="17">
        <v>0</v>
      </c>
      <c r="BG1306">
        <v>1</v>
      </c>
      <c r="BH1306">
        <v>0</v>
      </c>
      <c r="BI1306" s="17">
        <v>0</v>
      </c>
      <c r="BJ1306">
        <v>4842</v>
      </c>
      <c r="BK1306">
        <v>396</v>
      </c>
      <c r="BL1306" s="90">
        <v>4.2999999999999997E-2</v>
      </c>
      <c r="BM1306" s="90">
        <f t="shared" si="318"/>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X1306" s="33" t="s">
        <v>85</v>
      </c>
    </row>
    <row r="1307" spans="1:102" x14ac:dyDescent="0.25">
      <c r="A1307">
        <v>1306</v>
      </c>
      <c r="B1307">
        <v>84</v>
      </c>
      <c r="C1307" s="24" t="s">
        <v>4067</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462</v>
      </c>
      <c r="AZ1307">
        <v>1</v>
      </c>
      <c r="BA1307">
        <v>0</v>
      </c>
      <c r="BB1307">
        <v>0</v>
      </c>
      <c r="BC1307">
        <v>0</v>
      </c>
      <c r="BD1307">
        <v>0</v>
      </c>
      <c r="BE1307">
        <v>0</v>
      </c>
      <c r="BF1307" s="17">
        <v>0</v>
      </c>
      <c r="BG1307">
        <v>1</v>
      </c>
      <c r="BH1307">
        <v>0</v>
      </c>
      <c r="BI1307" s="17">
        <v>0</v>
      </c>
      <c r="BJ1307">
        <v>4843</v>
      </c>
      <c r="BK1307">
        <v>397</v>
      </c>
      <c r="BL1307" s="90">
        <v>0.94099999999999995</v>
      </c>
      <c r="BM1307" s="90">
        <f t="shared" si="318"/>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X1307" s="33" t="s">
        <v>85</v>
      </c>
    </row>
    <row r="1308" spans="1:102" x14ac:dyDescent="0.25">
      <c r="A1308">
        <v>1307</v>
      </c>
      <c r="B1308">
        <v>84</v>
      </c>
      <c r="C1308" s="24" t="s">
        <v>4067</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463</v>
      </c>
      <c r="AZ1308">
        <v>1</v>
      </c>
      <c r="BA1308">
        <v>0</v>
      </c>
      <c r="BB1308">
        <v>0</v>
      </c>
      <c r="BC1308">
        <v>0</v>
      </c>
      <c r="BD1308">
        <v>0</v>
      </c>
      <c r="BE1308">
        <v>0</v>
      </c>
      <c r="BF1308" s="17">
        <v>0</v>
      </c>
      <c r="BG1308">
        <v>1</v>
      </c>
      <c r="BH1308">
        <v>0</v>
      </c>
      <c r="BI1308" s="17">
        <v>0</v>
      </c>
      <c r="BJ1308">
        <v>4455</v>
      </c>
      <c r="BK1308" t="s">
        <v>98</v>
      </c>
      <c r="BL1308" s="90" t="s">
        <v>98</v>
      </c>
      <c r="BM1308" s="90">
        <f t="shared" si="318"/>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X1308" s="33" t="s">
        <v>85</v>
      </c>
    </row>
    <row r="1309" spans="1:102" x14ac:dyDescent="0.25">
      <c r="A1309">
        <v>1308</v>
      </c>
      <c r="B1309">
        <v>84</v>
      </c>
      <c r="C1309" s="24" t="s">
        <v>4067</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463</v>
      </c>
      <c r="AZ1309">
        <v>1</v>
      </c>
      <c r="BA1309">
        <v>0</v>
      </c>
      <c r="BB1309">
        <v>0</v>
      </c>
      <c r="BC1309">
        <v>0</v>
      </c>
      <c r="BD1309">
        <v>0</v>
      </c>
      <c r="BE1309">
        <v>0</v>
      </c>
      <c r="BF1309" s="17">
        <v>0</v>
      </c>
      <c r="BG1309">
        <v>1</v>
      </c>
      <c r="BH1309">
        <v>0</v>
      </c>
      <c r="BI1309" s="17">
        <v>0</v>
      </c>
      <c r="BJ1309">
        <v>4456</v>
      </c>
      <c r="BK1309">
        <v>4763</v>
      </c>
      <c r="BL1309" s="90">
        <v>0.90300000000000002</v>
      </c>
      <c r="BM1309" s="90">
        <f t="shared" si="318"/>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X1309" s="33" t="s">
        <v>85</v>
      </c>
    </row>
    <row r="1310" spans="1:102" x14ac:dyDescent="0.25">
      <c r="A1310">
        <v>1309</v>
      </c>
      <c r="B1310">
        <v>84</v>
      </c>
      <c r="C1310" s="24" t="s">
        <v>4067</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463</v>
      </c>
      <c r="AZ1310">
        <v>1</v>
      </c>
      <c r="BA1310">
        <v>0</v>
      </c>
      <c r="BB1310">
        <v>0</v>
      </c>
      <c r="BC1310">
        <v>0</v>
      </c>
      <c r="BD1310">
        <v>0</v>
      </c>
      <c r="BE1310">
        <v>0</v>
      </c>
      <c r="BF1310" s="17">
        <v>0</v>
      </c>
      <c r="BG1310">
        <v>1</v>
      </c>
      <c r="BH1310">
        <v>0</v>
      </c>
      <c r="BI1310" s="17">
        <v>0</v>
      </c>
      <c r="BJ1310">
        <v>4455</v>
      </c>
      <c r="BK1310" t="s">
        <v>98</v>
      </c>
      <c r="BL1310" s="90" t="s">
        <v>98</v>
      </c>
      <c r="BM1310" s="90">
        <f t="shared" si="318"/>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X1310" s="33" t="s">
        <v>85</v>
      </c>
    </row>
    <row r="1311" spans="1:102" x14ac:dyDescent="0.25">
      <c r="A1311">
        <v>1310</v>
      </c>
      <c r="B1311">
        <v>84</v>
      </c>
      <c r="C1311" s="24" t="s">
        <v>4067</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463</v>
      </c>
      <c r="AZ1311">
        <v>1</v>
      </c>
      <c r="BA1311">
        <v>0</v>
      </c>
      <c r="BB1311">
        <v>0</v>
      </c>
      <c r="BC1311">
        <v>0</v>
      </c>
      <c r="BD1311">
        <v>0</v>
      </c>
      <c r="BE1311">
        <v>0</v>
      </c>
      <c r="BF1311" s="17">
        <v>0</v>
      </c>
      <c r="BG1311">
        <v>1</v>
      </c>
      <c r="BH1311">
        <v>0</v>
      </c>
      <c r="BI1311" s="17">
        <v>0</v>
      </c>
      <c r="BJ1311">
        <v>4456</v>
      </c>
      <c r="BK1311">
        <v>4763</v>
      </c>
      <c r="BL1311" s="90">
        <v>0.90300000000000002</v>
      </c>
      <c r="BM1311" s="90">
        <f t="shared" si="318"/>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X1311" s="33" t="s">
        <v>85</v>
      </c>
    </row>
    <row r="1312" spans="1:102" x14ac:dyDescent="0.25">
      <c r="A1312">
        <v>1311</v>
      </c>
      <c r="B1312">
        <v>84</v>
      </c>
      <c r="C1312" s="24" t="s">
        <v>4067</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462</v>
      </c>
      <c r="AZ1312">
        <v>1</v>
      </c>
      <c r="BA1312">
        <v>0</v>
      </c>
      <c r="BB1312">
        <v>0</v>
      </c>
      <c r="BC1312">
        <v>0</v>
      </c>
      <c r="BD1312">
        <v>0</v>
      </c>
      <c r="BE1312">
        <v>0</v>
      </c>
      <c r="BF1312" s="17">
        <v>0</v>
      </c>
      <c r="BG1312">
        <v>1</v>
      </c>
      <c r="BH1312">
        <v>0</v>
      </c>
      <c r="BI1312" s="17">
        <v>0</v>
      </c>
      <c r="BJ1312">
        <v>4842</v>
      </c>
      <c r="BK1312">
        <v>396</v>
      </c>
      <c r="BL1312" s="90">
        <v>4.2999999999999997E-2</v>
      </c>
      <c r="BM1312" s="90">
        <f t="shared" si="318"/>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X1312" s="33" t="s">
        <v>85</v>
      </c>
    </row>
    <row r="1313" spans="1:102" x14ac:dyDescent="0.25">
      <c r="A1313">
        <v>1312</v>
      </c>
      <c r="B1313">
        <v>84</v>
      </c>
      <c r="C1313" s="24" t="s">
        <v>4067</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462</v>
      </c>
      <c r="AZ1313">
        <v>1</v>
      </c>
      <c r="BA1313">
        <v>0</v>
      </c>
      <c r="BB1313">
        <v>0</v>
      </c>
      <c r="BC1313">
        <v>0</v>
      </c>
      <c r="BD1313">
        <v>0</v>
      </c>
      <c r="BE1313">
        <v>0</v>
      </c>
      <c r="BF1313" s="17">
        <v>0</v>
      </c>
      <c r="BG1313">
        <v>1</v>
      </c>
      <c r="BH1313">
        <v>0</v>
      </c>
      <c r="BI1313" s="17">
        <v>0</v>
      </c>
      <c r="BJ1313">
        <v>4843</v>
      </c>
      <c r="BK1313">
        <v>397</v>
      </c>
      <c r="BL1313" s="90">
        <v>0.94099999999999995</v>
      </c>
      <c r="BM1313" s="90">
        <f t="shared" si="318"/>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X1313" s="33" t="s">
        <v>85</v>
      </c>
    </row>
    <row r="1314" spans="1:102" x14ac:dyDescent="0.25">
      <c r="A1314">
        <v>1313</v>
      </c>
      <c r="B1314">
        <v>84</v>
      </c>
      <c r="C1314" s="24" t="s">
        <v>4067</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462</v>
      </c>
      <c r="AZ1314">
        <v>1</v>
      </c>
      <c r="BA1314">
        <v>0</v>
      </c>
      <c r="BB1314">
        <v>0</v>
      </c>
      <c r="BC1314">
        <v>0</v>
      </c>
      <c r="BD1314">
        <v>0</v>
      </c>
      <c r="BE1314">
        <v>0</v>
      </c>
      <c r="BF1314" s="17">
        <v>0</v>
      </c>
      <c r="BG1314">
        <v>1</v>
      </c>
      <c r="BH1314">
        <v>0</v>
      </c>
      <c r="BI1314" s="17">
        <v>0</v>
      </c>
      <c r="BJ1314">
        <v>4842</v>
      </c>
      <c r="BK1314">
        <v>396</v>
      </c>
      <c r="BL1314" s="90">
        <v>4.2999999999999997E-2</v>
      </c>
      <c r="BM1314" s="90">
        <f t="shared" si="318"/>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X1314" s="33" t="s">
        <v>85</v>
      </c>
    </row>
    <row r="1315" spans="1:102" x14ac:dyDescent="0.25">
      <c r="A1315">
        <v>1314</v>
      </c>
      <c r="B1315">
        <v>84</v>
      </c>
      <c r="C1315" s="24" t="s">
        <v>4067</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462</v>
      </c>
      <c r="AZ1315">
        <v>1</v>
      </c>
      <c r="BA1315">
        <v>0</v>
      </c>
      <c r="BB1315">
        <v>0</v>
      </c>
      <c r="BC1315">
        <v>0</v>
      </c>
      <c r="BD1315">
        <v>0</v>
      </c>
      <c r="BE1315">
        <v>0</v>
      </c>
      <c r="BF1315" s="17">
        <v>0</v>
      </c>
      <c r="BG1315">
        <v>1</v>
      </c>
      <c r="BH1315">
        <v>0</v>
      </c>
      <c r="BI1315" s="17">
        <v>0</v>
      </c>
      <c r="BJ1315">
        <v>4843</v>
      </c>
      <c r="BK1315">
        <v>397</v>
      </c>
      <c r="BL1315" s="90">
        <v>0.94099999999999995</v>
      </c>
      <c r="BM1315" s="90">
        <f t="shared" si="318"/>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X1315" s="33" t="s">
        <v>85</v>
      </c>
    </row>
    <row r="1316" spans="1:102" x14ac:dyDescent="0.25">
      <c r="A1316">
        <v>1315</v>
      </c>
      <c r="B1316">
        <v>84</v>
      </c>
      <c r="C1316" s="24" t="s">
        <v>4067</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462</v>
      </c>
      <c r="AZ1316">
        <v>1</v>
      </c>
      <c r="BA1316">
        <v>0</v>
      </c>
      <c r="BB1316">
        <v>0</v>
      </c>
      <c r="BC1316">
        <v>0</v>
      </c>
      <c r="BD1316">
        <v>0</v>
      </c>
      <c r="BE1316">
        <v>0</v>
      </c>
      <c r="BF1316" s="17">
        <v>0</v>
      </c>
      <c r="BG1316">
        <v>1</v>
      </c>
      <c r="BH1316">
        <v>0</v>
      </c>
      <c r="BI1316" s="17">
        <v>0</v>
      </c>
      <c r="BJ1316">
        <v>4842</v>
      </c>
      <c r="BK1316">
        <v>396</v>
      </c>
      <c r="BL1316" s="90">
        <v>4.2999999999999997E-2</v>
      </c>
      <c r="BM1316" s="90">
        <f t="shared" si="318"/>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X1316" s="33" t="s">
        <v>85</v>
      </c>
    </row>
    <row r="1317" spans="1:102" x14ac:dyDescent="0.25">
      <c r="A1317">
        <v>1316</v>
      </c>
      <c r="B1317">
        <v>84</v>
      </c>
      <c r="C1317" s="24" t="s">
        <v>4067</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462</v>
      </c>
      <c r="AZ1317">
        <v>1</v>
      </c>
      <c r="BA1317">
        <v>0</v>
      </c>
      <c r="BB1317">
        <v>0</v>
      </c>
      <c r="BC1317">
        <v>0</v>
      </c>
      <c r="BD1317">
        <v>0</v>
      </c>
      <c r="BE1317">
        <v>0</v>
      </c>
      <c r="BF1317" s="17">
        <v>0</v>
      </c>
      <c r="BG1317">
        <v>1</v>
      </c>
      <c r="BH1317">
        <v>0</v>
      </c>
      <c r="BI1317" s="17">
        <v>0</v>
      </c>
      <c r="BJ1317">
        <v>4843</v>
      </c>
      <c r="BK1317">
        <v>397</v>
      </c>
      <c r="BL1317" s="90">
        <v>0.94099999999999995</v>
      </c>
      <c r="BM1317" s="90">
        <f t="shared" si="318"/>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X1317" s="33" t="s">
        <v>85</v>
      </c>
    </row>
    <row r="1318" spans="1:102" x14ac:dyDescent="0.25">
      <c r="A1318">
        <v>1317</v>
      </c>
      <c r="B1318">
        <v>84</v>
      </c>
      <c r="C1318" s="24" t="s">
        <v>4067</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462</v>
      </c>
      <c r="AZ1318">
        <v>1</v>
      </c>
      <c r="BA1318">
        <v>0</v>
      </c>
      <c r="BB1318">
        <v>0</v>
      </c>
      <c r="BC1318">
        <v>0</v>
      </c>
      <c r="BD1318">
        <v>0</v>
      </c>
      <c r="BE1318">
        <v>0</v>
      </c>
      <c r="BF1318" s="17">
        <v>0</v>
      </c>
      <c r="BG1318">
        <v>1</v>
      </c>
      <c r="BH1318">
        <v>0</v>
      </c>
      <c r="BI1318" s="17">
        <v>0</v>
      </c>
      <c r="BJ1318">
        <v>4842</v>
      </c>
      <c r="BK1318">
        <v>396</v>
      </c>
      <c r="BL1318" s="90">
        <v>4.2999999999999997E-2</v>
      </c>
      <c r="BM1318" s="90">
        <f t="shared" si="318"/>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X1318" s="33" t="s">
        <v>85</v>
      </c>
    </row>
    <row r="1319" spans="1:102" x14ac:dyDescent="0.25">
      <c r="A1319">
        <v>1318</v>
      </c>
      <c r="B1319">
        <v>84</v>
      </c>
      <c r="C1319" s="24" t="s">
        <v>4067</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462</v>
      </c>
      <c r="AZ1319">
        <v>1</v>
      </c>
      <c r="BA1319">
        <v>0</v>
      </c>
      <c r="BB1319">
        <v>0</v>
      </c>
      <c r="BC1319">
        <v>0</v>
      </c>
      <c r="BD1319">
        <v>0</v>
      </c>
      <c r="BE1319">
        <v>0</v>
      </c>
      <c r="BF1319" s="17">
        <v>0</v>
      </c>
      <c r="BG1319">
        <v>1</v>
      </c>
      <c r="BH1319">
        <v>0</v>
      </c>
      <c r="BI1319" s="17">
        <v>0</v>
      </c>
      <c r="BJ1319">
        <v>4843</v>
      </c>
      <c r="BK1319">
        <v>397</v>
      </c>
      <c r="BL1319" s="90">
        <v>0.94099999999999995</v>
      </c>
      <c r="BM1319" s="90">
        <f t="shared" si="318"/>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X1319" s="33" t="s">
        <v>85</v>
      </c>
    </row>
    <row r="1320" spans="1:102" x14ac:dyDescent="0.25">
      <c r="A1320">
        <v>1319</v>
      </c>
      <c r="B1320">
        <v>84</v>
      </c>
      <c r="C1320" s="24" t="s">
        <v>4067</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462</v>
      </c>
      <c r="AZ1320">
        <v>1</v>
      </c>
      <c r="BA1320">
        <v>0</v>
      </c>
      <c r="BB1320">
        <v>0</v>
      </c>
      <c r="BC1320">
        <v>0</v>
      </c>
      <c r="BD1320">
        <v>0</v>
      </c>
      <c r="BE1320">
        <v>0</v>
      </c>
      <c r="BF1320" s="17">
        <v>0</v>
      </c>
      <c r="BG1320">
        <v>1</v>
      </c>
      <c r="BH1320">
        <v>0</v>
      </c>
      <c r="BI1320" s="17">
        <v>0</v>
      </c>
      <c r="BJ1320">
        <v>4842</v>
      </c>
      <c r="BK1320">
        <v>396</v>
      </c>
      <c r="BL1320" s="90">
        <v>4.2999999999999997E-2</v>
      </c>
      <c r="BM1320" s="90">
        <f t="shared" si="318"/>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X1320" s="33" t="s">
        <v>85</v>
      </c>
    </row>
    <row r="1321" spans="1:102" x14ac:dyDescent="0.25">
      <c r="A1321">
        <v>1320</v>
      </c>
      <c r="B1321">
        <v>84</v>
      </c>
      <c r="C1321" s="24" t="s">
        <v>4067</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462</v>
      </c>
      <c r="AZ1321">
        <v>1</v>
      </c>
      <c r="BA1321">
        <v>0</v>
      </c>
      <c r="BB1321">
        <v>0</v>
      </c>
      <c r="BC1321">
        <v>0</v>
      </c>
      <c r="BD1321">
        <v>0</v>
      </c>
      <c r="BE1321">
        <v>0</v>
      </c>
      <c r="BF1321" s="17">
        <v>0</v>
      </c>
      <c r="BG1321">
        <v>1</v>
      </c>
      <c r="BH1321">
        <v>0</v>
      </c>
      <c r="BI1321" s="17">
        <v>0</v>
      </c>
      <c r="BJ1321">
        <v>4843</v>
      </c>
      <c r="BK1321">
        <v>397</v>
      </c>
      <c r="BL1321" s="90">
        <v>0.94099999999999995</v>
      </c>
      <c r="BM1321" s="90">
        <f t="shared" si="318"/>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X1321" s="33" t="s">
        <v>85</v>
      </c>
    </row>
    <row r="1322" spans="1:102" x14ac:dyDescent="0.25">
      <c r="A1322">
        <v>1321</v>
      </c>
      <c r="B1322">
        <v>84</v>
      </c>
      <c r="C1322" s="24" t="s">
        <v>4067</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462</v>
      </c>
      <c r="AZ1322">
        <v>1</v>
      </c>
      <c r="BA1322">
        <v>0</v>
      </c>
      <c r="BB1322">
        <v>0</v>
      </c>
      <c r="BC1322">
        <v>0</v>
      </c>
      <c r="BD1322">
        <v>0</v>
      </c>
      <c r="BE1322">
        <v>0</v>
      </c>
      <c r="BF1322" s="17">
        <v>0</v>
      </c>
      <c r="BG1322">
        <v>1</v>
      </c>
      <c r="BH1322">
        <v>0</v>
      </c>
      <c r="BI1322" s="17">
        <v>0</v>
      </c>
      <c r="BJ1322">
        <v>4842</v>
      </c>
      <c r="BK1322">
        <v>396</v>
      </c>
      <c r="BL1322" s="90">
        <v>4.2999999999999997E-2</v>
      </c>
      <c r="BM1322" s="90">
        <f t="shared" si="318"/>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X1322" s="33" t="s">
        <v>85</v>
      </c>
    </row>
    <row r="1323" spans="1:102" x14ac:dyDescent="0.25">
      <c r="A1323">
        <v>1322</v>
      </c>
      <c r="B1323">
        <v>84</v>
      </c>
      <c r="C1323" s="24" t="s">
        <v>4067</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462</v>
      </c>
      <c r="AZ1323">
        <v>1</v>
      </c>
      <c r="BA1323">
        <v>0</v>
      </c>
      <c r="BB1323">
        <v>0</v>
      </c>
      <c r="BC1323">
        <v>0</v>
      </c>
      <c r="BD1323">
        <v>0</v>
      </c>
      <c r="BE1323">
        <v>0</v>
      </c>
      <c r="BF1323" s="17">
        <v>0</v>
      </c>
      <c r="BG1323">
        <v>1</v>
      </c>
      <c r="BH1323">
        <v>0</v>
      </c>
      <c r="BI1323" s="17">
        <v>0</v>
      </c>
      <c r="BJ1323">
        <v>4843</v>
      </c>
      <c r="BK1323">
        <v>397</v>
      </c>
      <c r="BL1323" s="90">
        <v>0.94099999999999995</v>
      </c>
      <c r="BM1323" s="90">
        <f t="shared" si="318"/>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X1323" s="33" t="s">
        <v>85</v>
      </c>
    </row>
    <row r="1324" spans="1:102" x14ac:dyDescent="0.25">
      <c r="A1324">
        <v>1323</v>
      </c>
      <c r="B1324">
        <v>84</v>
      </c>
      <c r="C1324" s="24" t="s">
        <v>4067</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463</v>
      </c>
      <c r="AZ1324">
        <v>1</v>
      </c>
      <c r="BA1324">
        <v>0</v>
      </c>
      <c r="BB1324">
        <v>0</v>
      </c>
      <c r="BC1324">
        <v>0</v>
      </c>
      <c r="BD1324">
        <v>0</v>
      </c>
      <c r="BE1324">
        <v>0</v>
      </c>
      <c r="BF1324" s="17">
        <v>0</v>
      </c>
      <c r="BG1324">
        <v>1</v>
      </c>
      <c r="BH1324">
        <v>0</v>
      </c>
      <c r="BI1324" s="17">
        <v>0</v>
      </c>
      <c r="BJ1324">
        <v>4455</v>
      </c>
      <c r="BK1324" t="s">
        <v>98</v>
      </c>
      <c r="BL1324" s="90" t="s">
        <v>98</v>
      </c>
      <c r="BM1324" s="90">
        <f t="shared" si="318"/>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X1324" s="33" t="s">
        <v>85</v>
      </c>
    </row>
    <row r="1325" spans="1:102" x14ac:dyDescent="0.25">
      <c r="A1325">
        <v>1324</v>
      </c>
      <c r="B1325">
        <v>84</v>
      </c>
      <c r="C1325" s="24" t="s">
        <v>4067</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463</v>
      </c>
      <c r="AZ1325">
        <v>1</v>
      </c>
      <c r="BA1325">
        <v>0</v>
      </c>
      <c r="BB1325">
        <v>0</v>
      </c>
      <c r="BC1325">
        <v>0</v>
      </c>
      <c r="BD1325">
        <v>0</v>
      </c>
      <c r="BE1325">
        <v>0</v>
      </c>
      <c r="BF1325" s="17">
        <v>0</v>
      </c>
      <c r="BG1325">
        <v>1</v>
      </c>
      <c r="BH1325">
        <v>0</v>
      </c>
      <c r="BI1325" s="17">
        <v>0</v>
      </c>
      <c r="BJ1325">
        <v>4456</v>
      </c>
      <c r="BK1325">
        <v>4763</v>
      </c>
      <c r="BL1325" s="90">
        <v>0.90300000000000002</v>
      </c>
      <c r="BM1325" s="90">
        <f t="shared" si="318"/>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X1325" s="33" t="s">
        <v>85</v>
      </c>
    </row>
    <row r="1326" spans="1:102" x14ac:dyDescent="0.25">
      <c r="A1326">
        <v>1325</v>
      </c>
      <c r="B1326">
        <v>84</v>
      </c>
      <c r="C1326" s="24" t="s">
        <v>4067</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463</v>
      </c>
      <c r="AZ1326">
        <v>1</v>
      </c>
      <c r="BA1326">
        <v>0</v>
      </c>
      <c r="BB1326">
        <v>0</v>
      </c>
      <c r="BC1326">
        <v>0</v>
      </c>
      <c r="BD1326">
        <v>0</v>
      </c>
      <c r="BE1326">
        <v>0</v>
      </c>
      <c r="BF1326" s="17">
        <v>0</v>
      </c>
      <c r="BG1326">
        <v>1</v>
      </c>
      <c r="BH1326">
        <v>0</v>
      </c>
      <c r="BI1326" s="17">
        <v>0</v>
      </c>
      <c r="BJ1326">
        <v>4455</v>
      </c>
      <c r="BK1326" t="s">
        <v>98</v>
      </c>
      <c r="BL1326" s="90" t="s">
        <v>98</v>
      </c>
      <c r="BM1326" s="90">
        <f t="shared" si="318"/>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X1326" s="33" t="s">
        <v>85</v>
      </c>
    </row>
    <row r="1327" spans="1:102" x14ac:dyDescent="0.25">
      <c r="A1327">
        <v>1326</v>
      </c>
      <c r="B1327">
        <v>84</v>
      </c>
      <c r="C1327" s="24" t="s">
        <v>4067</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463</v>
      </c>
      <c r="AZ1327">
        <v>1</v>
      </c>
      <c r="BA1327">
        <v>0</v>
      </c>
      <c r="BB1327">
        <v>0</v>
      </c>
      <c r="BC1327">
        <v>0</v>
      </c>
      <c r="BD1327">
        <v>0</v>
      </c>
      <c r="BE1327">
        <v>0</v>
      </c>
      <c r="BF1327" s="17">
        <v>0</v>
      </c>
      <c r="BG1327">
        <v>1</v>
      </c>
      <c r="BH1327">
        <v>0</v>
      </c>
      <c r="BI1327" s="17">
        <v>0</v>
      </c>
      <c r="BJ1327">
        <v>4456</v>
      </c>
      <c r="BK1327">
        <v>4763</v>
      </c>
      <c r="BL1327" s="90">
        <v>0.90300000000000002</v>
      </c>
      <c r="BM1327" s="90">
        <f t="shared" si="318"/>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X1327" s="33" t="s">
        <v>85</v>
      </c>
    </row>
    <row r="1328" spans="1:102" x14ac:dyDescent="0.25">
      <c r="A1328">
        <v>1327</v>
      </c>
      <c r="B1328">
        <v>85</v>
      </c>
      <c r="C1328" s="24" t="s">
        <v>4072</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327</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X1328" s="33" t="s">
        <v>85</v>
      </c>
    </row>
    <row r="1329" spans="1:102" x14ac:dyDescent="0.25">
      <c r="A1329">
        <v>1328</v>
      </c>
      <c r="B1329">
        <v>85</v>
      </c>
      <c r="C1329" s="24" t="s">
        <v>4072</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327</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X1329" s="33" t="s">
        <v>85</v>
      </c>
    </row>
    <row r="1330" spans="1:102" x14ac:dyDescent="0.25">
      <c r="A1330">
        <v>1329</v>
      </c>
      <c r="B1330">
        <v>85</v>
      </c>
      <c r="C1330" s="24" t="s">
        <v>4072</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327</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X1330" s="33" t="s">
        <v>85</v>
      </c>
    </row>
    <row r="1331" spans="1:102" x14ac:dyDescent="0.25">
      <c r="A1331">
        <v>1330</v>
      </c>
      <c r="B1331">
        <v>85</v>
      </c>
      <c r="C1331" s="24" t="s">
        <v>4072</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327</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X1331" s="33" t="s">
        <v>85</v>
      </c>
    </row>
    <row r="1332" spans="1:102" x14ac:dyDescent="0.25">
      <c r="A1332">
        <v>1331</v>
      </c>
      <c r="B1332">
        <v>85</v>
      </c>
      <c r="C1332" s="24" t="s">
        <v>4072</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327</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X1332" s="33" t="s">
        <v>85</v>
      </c>
    </row>
    <row r="1333" spans="1:102" x14ac:dyDescent="0.25">
      <c r="A1333">
        <v>1332</v>
      </c>
      <c r="B1333">
        <v>85</v>
      </c>
      <c r="C1333" s="24" t="s">
        <v>4072</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327</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X1333" s="33" t="s">
        <v>85</v>
      </c>
    </row>
    <row r="1334" spans="1:102" x14ac:dyDescent="0.25">
      <c r="A1334">
        <v>1333</v>
      </c>
      <c r="B1334">
        <v>85</v>
      </c>
      <c r="C1334" s="24" t="s">
        <v>4072</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327</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X1334" s="33" t="s">
        <v>85</v>
      </c>
    </row>
    <row r="1335" spans="1:102" x14ac:dyDescent="0.25">
      <c r="A1335">
        <v>1334</v>
      </c>
      <c r="B1335">
        <v>85</v>
      </c>
      <c r="C1335" s="24" t="s">
        <v>4072</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327</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X1335" s="33" t="s">
        <v>85</v>
      </c>
    </row>
    <row r="1336" spans="1:102" x14ac:dyDescent="0.25">
      <c r="A1336">
        <v>1335</v>
      </c>
      <c r="B1336">
        <v>85</v>
      </c>
      <c r="C1336" s="24" t="s">
        <v>4072</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327</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X1336" s="33" t="s">
        <v>85</v>
      </c>
    </row>
    <row r="1337" spans="1:102" x14ac:dyDescent="0.25">
      <c r="A1337">
        <v>1336</v>
      </c>
      <c r="B1337">
        <v>85</v>
      </c>
      <c r="C1337" s="24" t="s">
        <v>4072</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327</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X1337" s="33" t="s">
        <v>85</v>
      </c>
    </row>
    <row r="1338" spans="1:102" x14ac:dyDescent="0.25">
      <c r="A1338">
        <v>1337</v>
      </c>
      <c r="B1338">
        <v>85</v>
      </c>
      <c r="C1338" s="24" t="s">
        <v>4072</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327</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X1338" s="33" t="s">
        <v>85</v>
      </c>
    </row>
    <row r="1339" spans="1:102" x14ac:dyDescent="0.25">
      <c r="A1339">
        <v>1338</v>
      </c>
      <c r="B1339">
        <v>85</v>
      </c>
      <c r="C1339" s="24" t="s">
        <v>4072</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327</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X1339" s="33" t="s">
        <v>85</v>
      </c>
    </row>
    <row r="1340" spans="1:102" x14ac:dyDescent="0.25">
      <c r="A1340">
        <v>1339</v>
      </c>
      <c r="B1340">
        <v>85</v>
      </c>
      <c r="C1340" s="24" t="s">
        <v>4072</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327</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X1340" s="33" t="s">
        <v>85</v>
      </c>
    </row>
    <row r="1341" spans="1:102" x14ac:dyDescent="0.25">
      <c r="A1341">
        <v>1340</v>
      </c>
      <c r="B1341">
        <v>85</v>
      </c>
      <c r="C1341" s="24" t="s">
        <v>4072</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327</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X1341" s="33" t="s">
        <v>85</v>
      </c>
    </row>
    <row r="1342" spans="1:102" x14ac:dyDescent="0.25">
      <c r="A1342">
        <v>1341</v>
      </c>
      <c r="B1342">
        <v>85</v>
      </c>
      <c r="C1342" s="24" t="s">
        <v>4072</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327</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X1342" s="33" t="s">
        <v>85</v>
      </c>
    </row>
    <row r="1343" spans="1:102" x14ac:dyDescent="0.25">
      <c r="A1343">
        <v>1342</v>
      </c>
      <c r="B1343">
        <v>86</v>
      </c>
      <c r="C1343" s="24" t="s">
        <v>4077</v>
      </c>
      <c r="D1343" s="12">
        <v>8.1329403363969099</v>
      </c>
      <c r="E1343" s="13">
        <v>0.24097600996731591</v>
      </c>
      <c r="F1343" s="7">
        <v>33.75</v>
      </c>
      <c r="G1343" s="7">
        <f t="shared" si="306"/>
        <v>7.8919643264295942</v>
      </c>
      <c r="H1343" s="15">
        <f t="shared" si="307"/>
        <v>8.3739163463642257</v>
      </c>
      <c r="I1343" s="11">
        <f t="shared" si="308"/>
        <v>0.26154098862750297</v>
      </c>
      <c r="J1343" s="32">
        <f t="shared" si="309"/>
        <v>7.7493626260000878E-3</v>
      </c>
      <c r="K1343" s="32">
        <f t="shared" si="310"/>
        <v>129.0428707833176</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443</v>
      </c>
      <c r="AZ1343">
        <v>0</v>
      </c>
      <c r="BA1343">
        <v>0</v>
      </c>
      <c r="BB1343">
        <v>0</v>
      </c>
      <c r="BC1343">
        <v>1</v>
      </c>
      <c r="BD1343">
        <v>0</v>
      </c>
      <c r="BE1343">
        <v>0</v>
      </c>
      <c r="BF1343" s="17">
        <v>0</v>
      </c>
      <c r="BG1343">
        <v>0</v>
      </c>
      <c r="BH1343">
        <v>1</v>
      </c>
      <c r="BI1343" s="17">
        <v>0</v>
      </c>
      <c r="BJ1343">
        <v>3617</v>
      </c>
      <c r="BK1343">
        <v>9</v>
      </c>
      <c r="BL1343" s="90">
        <v>0.17299999999999999</v>
      </c>
      <c r="BM1343" s="90">
        <f t="shared" ref="BM1343:BM1349" si="325">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X1343" s="33" t="s">
        <v>85</v>
      </c>
    </row>
    <row r="1344" spans="1:102" x14ac:dyDescent="0.25">
      <c r="A1344">
        <v>1343</v>
      </c>
      <c r="B1344">
        <v>86</v>
      </c>
      <c r="C1344" s="24" t="s">
        <v>4077</v>
      </c>
      <c r="D1344" s="12">
        <v>6.7846826330989263</v>
      </c>
      <c r="E1344" s="13">
        <v>0.15902827749286491</v>
      </c>
      <c r="F1344" s="7">
        <v>42.663372452130943</v>
      </c>
      <c r="G1344" s="7">
        <f t="shared" si="306"/>
        <v>6.625654355606061</v>
      </c>
      <c r="H1344" s="15">
        <f t="shared" si="307"/>
        <v>6.9437109105917916</v>
      </c>
      <c r="I1344" s="11">
        <f t="shared" si="308"/>
        <v>0.32405316507561005</v>
      </c>
      <c r="J1344" s="32">
        <f t="shared" si="309"/>
        <v>7.5955824973565648E-3</v>
      </c>
      <c r="K1344" s="32">
        <f t="shared" si="310"/>
        <v>131.655472157405</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443</v>
      </c>
      <c r="AZ1344">
        <v>0</v>
      </c>
      <c r="BA1344">
        <v>0</v>
      </c>
      <c r="BB1344">
        <v>0</v>
      </c>
      <c r="BC1344">
        <v>1</v>
      </c>
      <c r="BD1344">
        <v>0</v>
      </c>
      <c r="BE1344">
        <v>0</v>
      </c>
      <c r="BF1344" s="17">
        <v>0</v>
      </c>
      <c r="BG1344">
        <v>0</v>
      </c>
      <c r="BH1344">
        <v>1</v>
      </c>
      <c r="BI1344" s="17">
        <v>0</v>
      </c>
      <c r="BJ1344">
        <v>3617</v>
      </c>
      <c r="BK1344">
        <v>9</v>
      </c>
      <c r="BL1344" s="90">
        <v>0.17299999999999999</v>
      </c>
      <c r="BM1344" s="90">
        <f t="shared" si="325"/>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X1344" s="33" t="s">
        <v>85</v>
      </c>
    </row>
    <row r="1345" spans="1:102" x14ac:dyDescent="0.25">
      <c r="A1345">
        <v>1344</v>
      </c>
      <c r="B1345">
        <v>86</v>
      </c>
      <c r="C1345" s="24" t="s">
        <v>4077</v>
      </c>
      <c r="D1345" s="12">
        <v>7.3742237934721233</v>
      </c>
      <c r="E1345" s="13">
        <v>0.1407441597965722</v>
      </c>
      <c r="F1345" s="7">
        <v>52.394527802294803</v>
      </c>
      <c r="G1345" s="7">
        <f t="shared" si="306"/>
        <v>7.2334796336755511</v>
      </c>
      <c r="H1345" s="15">
        <f t="shared" si="307"/>
        <v>7.5149679532686955</v>
      </c>
      <c r="I1345" s="11">
        <f t="shared" si="308"/>
        <v>0.38775473579956049</v>
      </c>
      <c r="J1345" s="32">
        <f t="shared" si="309"/>
        <v>7.4006723996580693E-3</v>
      </c>
      <c r="K1345" s="32">
        <f t="shared" si="310"/>
        <v>135.12285722121717</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443</v>
      </c>
      <c r="AZ1345">
        <v>0</v>
      </c>
      <c r="BA1345">
        <v>0</v>
      </c>
      <c r="BB1345">
        <v>0</v>
      </c>
      <c r="BC1345">
        <v>1</v>
      </c>
      <c r="BD1345">
        <v>0</v>
      </c>
      <c r="BE1345">
        <v>0</v>
      </c>
      <c r="BF1345" s="17">
        <v>0</v>
      </c>
      <c r="BG1345">
        <v>0</v>
      </c>
      <c r="BH1345">
        <v>1</v>
      </c>
      <c r="BI1345" s="17">
        <v>0</v>
      </c>
      <c r="BJ1345">
        <v>3617</v>
      </c>
      <c r="BK1345">
        <v>9</v>
      </c>
      <c r="BL1345" s="90">
        <v>0.17299999999999999</v>
      </c>
      <c r="BM1345" s="90">
        <f t="shared" si="325"/>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X1345" s="33" t="s">
        <v>85</v>
      </c>
    </row>
    <row r="1346" spans="1:102" x14ac:dyDescent="0.25">
      <c r="A1346">
        <v>1345</v>
      </c>
      <c r="B1346">
        <v>86</v>
      </c>
      <c r="C1346" s="24" t="s">
        <v>4077</v>
      </c>
      <c r="D1346" s="12">
        <v>7.2535433382302061</v>
      </c>
      <c r="E1346" s="13">
        <v>0.17384199887637741</v>
      </c>
      <c r="F1346" s="7">
        <v>41.724919093851128</v>
      </c>
      <c r="G1346" s="7">
        <f t="shared" ref="G1346:G1409" si="326">D1346-E1346</f>
        <v>7.0797013393538286</v>
      </c>
      <c r="H1346" s="15">
        <f t="shared" ref="H1346:H1409" si="327">D1346+E1346</f>
        <v>7.4273853371065837</v>
      </c>
      <c r="I1346" s="11">
        <f t="shared" ref="I1346:I1409" si="328">IFERROR(F1346/SQRT(F1346^2+U1346), "X")</f>
        <v>0.31765156410505013</v>
      </c>
      <c r="J1346" s="32">
        <f t="shared" ref="J1346:J1409" si="329">IFERROR(SQRT((1-I1346^2)/U1346), "X")</f>
        <v>7.6129941292531218E-3</v>
      </c>
      <c r="K1346" s="32">
        <f t="shared" ref="K1346:K1409" si="330">IFERROR(1/J1346, "X")</f>
        <v>131.35436373942215</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443</v>
      </c>
      <c r="AZ1346">
        <v>0</v>
      </c>
      <c r="BA1346">
        <v>0</v>
      </c>
      <c r="BB1346">
        <v>0</v>
      </c>
      <c r="BC1346">
        <v>1</v>
      </c>
      <c r="BD1346">
        <v>0</v>
      </c>
      <c r="BE1346">
        <v>0</v>
      </c>
      <c r="BF1346" s="17">
        <v>0</v>
      </c>
      <c r="BG1346">
        <v>0</v>
      </c>
      <c r="BH1346">
        <v>1</v>
      </c>
      <c r="BI1346" s="17">
        <v>0</v>
      </c>
      <c r="BJ1346">
        <v>3617</v>
      </c>
      <c r="BK1346">
        <v>9</v>
      </c>
      <c r="BL1346" s="90">
        <v>0.17299999999999999</v>
      </c>
      <c r="BM1346" s="90">
        <f t="shared" si="325"/>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X1346" s="33" t="s">
        <v>85</v>
      </c>
    </row>
    <row r="1347" spans="1:102" x14ac:dyDescent="0.25">
      <c r="A1347">
        <v>1346</v>
      </c>
      <c r="B1347">
        <v>86</v>
      </c>
      <c r="C1347" s="24" t="s">
        <v>4077</v>
      </c>
      <c r="D1347" s="12">
        <v>8.332866971988139</v>
      </c>
      <c r="E1347" s="13">
        <v>0.1434368603637188</v>
      </c>
      <c r="F1347" s="7">
        <v>58.094320740555411</v>
      </c>
      <c r="G1347" s="7">
        <f t="shared" si="326"/>
        <v>8.1894301116244197</v>
      </c>
      <c r="H1347" s="15">
        <f t="shared" si="327"/>
        <v>8.4763038323518582</v>
      </c>
      <c r="I1347" s="11">
        <f t="shared" si="328"/>
        <v>0.42270877629828463</v>
      </c>
      <c r="J1347" s="32">
        <f t="shared" si="329"/>
        <v>7.2762495698343432E-3</v>
      </c>
      <c r="K1347" s="32">
        <f t="shared" si="330"/>
        <v>137.43343880696037</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443</v>
      </c>
      <c r="AZ1347">
        <v>0</v>
      </c>
      <c r="BA1347">
        <v>0</v>
      </c>
      <c r="BB1347">
        <v>0</v>
      </c>
      <c r="BC1347">
        <v>1</v>
      </c>
      <c r="BD1347">
        <v>0</v>
      </c>
      <c r="BE1347">
        <v>0</v>
      </c>
      <c r="BF1347" s="17">
        <v>0</v>
      </c>
      <c r="BG1347">
        <v>0</v>
      </c>
      <c r="BH1347">
        <v>1</v>
      </c>
      <c r="BI1347" s="17">
        <v>0</v>
      </c>
      <c r="BJ1347">
        <v>3617</v>
      </c>
      <c r="BK1347">
        <v>9</v>
      </c>
      <c r="BL1347" s="90">
        <v>0.17299999999999999</v>
      </c>
      <c r="BM1347" s="90">
        <f t="shared" si="325"/>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X1347" s="33" t="s">
        <v>85</v>
      </c>
    </row>
    <row r="1348" spans="1:102" x14ac:dyDescent="0.25">
      <c r="A1348">
        <v>1347</v>
      </c>
      <c r="B1348">
        <v>86</v>
      </c>
      <c r="C1348" s="24" t="s">
        <v>4077</v>
      </c>
      <c r="D1348" s="12">
        <v>7.8196202278534077</v>
      </c>
      <c r="E1348" s="13">
        <v>0.1594087710877731</v>
      </c>
      <c r="F1348" s="7">
        <v>49.05388940955951</v>
      </c>
      <c r="G1348" s="7">
        <f t="shared" si="326"/>
        <v>7.6602114567656345</v>
      </c>
      <c r="H1348" s="15">
        <f t="shared" si="327"/>
        <v>7.9790289989411809</v>
      </c>
      <c r="I1348" s="11">
        <f t="shared" si="328"/>
        <v>0.36644864532338606</v>
      </c>
      <c r="J1348" s="32">
        <f t="shared" si="329"/>
        <v>7.4703280358432364E-3</v>
      </c>
      <c r="K1348" s="32">
        <f t="shared" si="330"/>
        <v>133.86293014201243</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443</v>
      </c>
      <c r="AZ1348">
        <v>0</v>
      </c>
      <c r="BA1348">
        <v>0</v>
      </c>
      <c r="BB1348">
        <v>0</v>
      </c>
      <c r="BC1348">
        <v>1</v>
      </c>
      <c r="BD1348">
        <v>0</v>
      </c>
      <c r="BE1348">
        <v>0</v>
      </c>
      <c r="BF1348" s="17">
        <v>0</v>
      </c>
      <c r="BG1348">
        <v>0</v>
      </c>
      <c r="BH1348">
        <v>1</v>
      </c>
      <c r="BI1348" s="17">
        <v>0</v>
      </c>
      <c r="BJ1348">
        <v>3617</v>
      </c>
      <c r="BK1348">
        <v>9</v>
      </c>
      <c r="BL1348" s="90">
        <v>0.17299999999999999</v>
      </c>
      <c r="BM1348" s="90">
        <f t="shared" si="325"/>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X1348" s="33" t="s">
        <v>85</v>
      </c>
    </row>
    <row r="1349" spans="1:102" x14ac:dyDescent="0.25">
      <c r="A1349">
        <v>1348</v>
      </c>
      <c r="B1349">
        <v>86</v>
      </c>
      <c r="C1349" s="24" t="s">
        <v>4077</v>
      </c>
      <c r="D1349" s="12">
        <v>6.9187182530897173</v>
      </c>
      <c r="E1349" s="13">
        <v>0.19597749184273899</v>
      </c>
      <c r="F1349" s="7">
        <v>35.30363710666122</v>
      </c>
      <c r="G1349" s="7">
        <f t="shared" si="326"/>
        <v>6.7227407612469783</v>
      </c>
      <c r="H1349" s="15">
        <f t="shared" si="327"/>
        <v>7.1146957449324564</v>
      </c>
      <c r="I1349" s="11">
        <f t="shared" si="328"/>
        <v>0.27270362213194799</v>
      </c>
      <c r="J1349" s="32">
        <f t="shared" si="329"/>
        <v>7.7245191850358452E-3</v>
      </c>
      <c r="K1349" s="32">
        <f t="shared" si="330"/>
        <v>129.45789583087941</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443</v>
      </c>
      <c r="AZ1349">
        <v>0</v>
      </c>
      <c r="BA1349">
        <v>0</v>
      </c>
      <c r="BB1349">
        <v>0</v>
      </c>
      <c r="BC1349">
        <v>1</v>
      </c>
      <c r="BD1349">
        <v>0</v>
      </c>
      <c r="BE1349">
        <v>0</v>
      </c>
      <c r="BF1349" s="17">
        <v>0</v>
      </c>
      <c r="BG1349">
        <v>0</v>
      </c>
      <c r="BH1349">
        <v>1</v>
      </c>
      <c r="BI1349" s="17">
        <v>0</v>
      </c>
      <c r="BJ1349">
        <v>3617</v>
      </c>
      <c r="BK1349">
        <v>9</v>
      </c>
      <c r="BL1349" s="90">
        <v>0.17299999999999999</v>
      </c>
      <c r="BM1349" s="90">
        <f t="shared" si="325"/>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X1349" s="33" t="s">
        <v>85</v>
      </c>
    </row>
    <row r="1350" spans="1:102" x14ac:dyDescent="0.25">
      <c r="A1350">
        <v>1349</v>
      </c>
      <c r="B1350">
        <v>87</v>
      </c>
      <c r="C1350" s="24" t="s">
        <v>4097</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X1350" s="33" t="s">
        <v>85</v>
      </c>
    </row>
    <row r="1351" spans="1:102" x14ac:dyDescent="0.25">
      <c r="A1351">
        <v>1350</v>
      </c>
      <c r="B1351">
        <v>87</v>
      </c>
      <c r="C1351" s="24" t="s">
        <v>4097</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X1351" s="33" t="s">
        <v>85</v>
      </c>
    </row>
    <row r="1352" spans="1:102" x14ac:dyDescent="0.25">
      <c r="A1352">
        <v>1351</v>
      </c>
      <c r="B1352">
        <v>87</v>
      </c>
      <c r="C1352" s="24" t="s">
        <v>4097</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X1352" s="33" t="s">
        <v>85</v>
      </c>
    </row>
    <row r="1353" spans="1:102" x14ac:dyDescent="0.25">
      <c r="A1353">
        <v>1352</v>
      </c>
      <c r="B1353">
        <v>87</v>
      </c>
      <c r="C1353" s="24" t="s">
        <v>4097</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X1353" s="33" t="s">
        <v>85</v>
      </c>
    </row>
    <row r="1354" spans="1:102" x14ac:dyDescent="0.25">
      <c r="A1354">
        <v>1353</v>
      </c>
      <c r="B1354">
        <v>87</v>
      </c>
      <c r="C1354" s="24" t="s">
        <v>4097</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X1354" s="33" t="s">
        <v>85</v>
      </c>
    </row>
    <row r="1355" spans="1:102" x14ac:dyDescent="0.25">
      <c r="A1355">
        <v>1354</v>
      </c>
      <c r="B1355">
        <v>87</v>
      </c>
      <c r="C1355" s="24" t="s">
        <v>4097</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X1355" s="33" t="s">
        <v>85</v>
      </c>
    </row>
    <row r="1356" spans="1:102" x14ac:dyDescent="0.25">
      <c r="A1356">
        <v>1355</v>
      </c>
      <c r="B1356">
        <v>87</v>
      </c>
      <c r="C1356" s="24" t="s">
        <v>4097</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X1356" s="33" t="s">
        <v>85</v>
      </c>
    </row>
    <row r="1357" spans="1:102" x14ac:dyDescent="0.25">
      <c r="A1357">
        <v>1356</v>
      </c>
      <c r="B1357">
        <v>87</v>
      </c>
      <c r="C1357" s="24" t="s">
        <v>4097</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X1357" s="33" t="s">
        <v>85</v>
      </c>
    </row>
    <row r="1358" spans="1:102" x14ac:dyDescent="0.25">
      <c r="A1358">
        <v>1357</v>
      </c>
      <c r="B1358">
        <v>87</v>
      </c>
      <c r="C1358" s="24" t="s">
        <v>4097</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X1358" s="33" t="s">
        <v>85</v>
      </c>
    </row>
    <row r="1359" spans="1:102" x14ac:dyDescent="0.25">
      <c r="A1359">
        <v>1358</v>
      </c>
      <c r="B1359">
        <v>87</v>
      </c>
      <c r="C1359" s="24" t="s">
        <v>4097</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X1359" s="33" t="s">
        <v>85</v>
      </c>
    </row>
    <row r="1360" spans="1:102" x14ac:dyDescent="0.25">
      <c r="A1360">
        <v>1359</v>
      </c>
      <c r="B1360">
        <v>87</v>
      </c>
      <c r="C1360" s="24" t="s">
        <v>4097</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X1360" s="33" t="s">
        <v>85</v>
      </c>
    </row>
    <row r="1361" spans="1:102" x14ac:dyDescent="0.25">
      <c r="A1361">
        <v>1360</v>
      </c>
      <c r="B1361">
        <v>87</v>
      </c>
      <c r="C1361" s="24" t="s">
        <v>4097</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X1361" s="33" t="s">
        <v>85</v>
      </c>
    </row>
    <row r="1362" spans="1:102" x14ac:dyDescent="0.25">
      <c r="A1362">
        <v>1361</v>
      </c>
      <c r="B1362">
        <v>87</v>
      </c>
      <c r="C1362" s="24" t="s">
        <v>4097</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X1362" s="33" t="s">
        <v>85</v>
      </c>
    </row>
    <row r="1363" spans="1:102" x14ac:dyDescent="0.25">
      <c r="A1363">
        <v>1362</v>
      </c>
      <c r="B1363">
        <v>87</v>
      </c>
      <c r="C1363" s="24" t="s">
        <v>4097</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X1363" s="33" t="s">
        <v>85</v>
      </c>
    </row>
    <row r="1364" spans="1:102" x14ac:dyDescent="0.25">
      <c r="A1364">
        <v>1363</v>
      </c>
      <c r="B1364">
        <v>87</v>
      </c>
      <c r="C1364" s="24" t="s">
        <v>4097</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X1364" s="33" t="s">
        <v>85</v>
      </c>
    </row>
    <row r="1365" spans="1:102" x14ac:dyDescent="0.25">
      <c r="A1365">
        <v>1364</v>
      </c>
      <c r="B1365">
        <v>87</v>
      </c>
      <c r="C1365" s="24" t="s">
        <v>4097</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X1365" s="33" t="s">
        <v>85</v>
      </c>
    </row>
    <row r="1366" spans="1:102" x14ac:dyDescent="0.25">
      <c r="A1366">
        <v>1365</v>
      </c>
      <c r="B1366">
        <v>87</v>
      </c>
      <c r="C1366" s="24" t="s">
        <v>4097</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X1366" s="33" t="s">
        <v>85</v>
      </c>
    </row>
    <row r="1367" spans="1:102" x14ac:dyDescent="0.25">
      <c r="A1367">
        <v>1366</v>
      </c>
      <c r="B1367">
        <v>87</v>
      </c>
      <c r="C1367" s="24" t="s">
        <v>4097</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X1367" s="33" t="s">
        <v>85</v>
      </c>
    </row>
    <row r="1368" spans="1:102" x14ac:dyDescent="0.25">
      <c r="A1368">
        <v>1367</v>
      </c>
      <c r="B1368">
        <v>87</v>
      </c>
      <c r="C1368" s="24" t="s">
        <v>4097</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X1368" s="33" t="s">
        <v>85</v>
      </c>
    </row>
    <row r="1369" spans="1:102" x14ac:dyDescent="0.25">
      <c r="A1369">
        <v>1368</v>
      </c>
      <c r="B1369">
        <v>87</v>
      </c>
      <c r="C1369" s="24" t="s">
        <v>4097</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X1369" s="33" t="s">
        <v>85</v>
      </c>
    </row>
    <row r="1370" spans="1:102" x14ac:dyDescent="0.25">
      <c r="A1370">
        <v>1369</v>
      </c>
      <c r="B1370">
        <v>87</v>
      </c>
      <c r="C1370" s="24" t="s">
        <v>4097</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X1370" s="33" t="s">
        <v>85</v>
      </c>
    </row>
    <row r="1371" spans="1:102" x14ac:dyDescent="0.25">
      <c r="A1371">
        <v>1370</v>
      </c>
      <c r="B1371">
        <v>87</v>
      </c>
      <c r="C1371" s="24" t="s">
        <v>4097</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X1371" s="33" t="s">
        <v>85</v>
      </c>
    </row>
    <row r="1372" spans="1:102" x14ac:dyDescent="0.25">
      <c r="A1372">
        <v>1371</v>
      </c>
      <c r="B1372">
        <v>87</v>
      </c>
      <c r="C1372" s="24" t="s">
        <v>4097</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X1372" s="33" t="s">
        <v>85</v>
      </c>
    </row>
    <row r="1373" spans="1:102" x14ac:dyDescent="0.25">
      <c r="A1373">
        <v>1372</v>
      </c>
      <c r="B1373">
        <v>88</v>
      </c>
      <c r="C1373" s="24" t="s">
        <v>4101</v>
      </c>
      <c r="D1373" s="12">
        <v>6.8845274530016765</v>
      </c>
      <c r="E1373" s="13">
        <v>0.16489886114974076</v>
      </c>
      <c r="F1373" s="7">
        <v>41.75</v>
      </c>
      <c r="G1373" s="7">
        <f t="shared" si="326"/>
        <v>6.7196285918519356</v>
      </c>
      <c r="H1373" s="15">
        <f t="shared" si="327"/>
        <v>7.0494263141514173</v>
      </c>
      <c r="I1373" s="11">
        <f t="shared" si="328"/>
        <v>0.14267101200390972</v>
      </c>
      <c r="J1373" s="32">
        <f t="shared" si="329"/>
        <v>3.4172697485966401E-3</v>
      </c>
      <c r="K1373" s="32">
        <f t="shared" si="330"/>
        <v>292.63127396093535</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74">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v>0.71</v>
      </c>
      <c r="BM1373" s="90">
        <f t="shared" ref="BM1373:BM1402" si="347">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X1373" s="33" t="s">
        <v>85</v>
      </c>
    </row>
    <row r="1374" spans="1:102" x14ac:dyDescent="0.25">
      <c r="A1374">
        <v>1373</v>
      </c>
      <c r="B1374">
        <v>88</v>
      </c>
      <c r="C1374" s="24" t="s">
        <v>4101</v>
      </c>
      <c r="D1374" s="12">
        <v>6.1912547640321947</v>
      </c>
      <c r="E1374" s="13">
        <v>9.5001607549979966E-2</v>
      </c>
      <c r="F1374" s="7">
        <v>65.17</v>
      </c>
      <c r="G1374" s="7">
        <f t="shared" si="326"/>
        <v>6.0962531564822147</v>
      </c>
      <c r="H1374" s="15">
        <f t="shared" si="327"/>
        <v>6.2862563715821747</v>
      </c>
      <c r="I1374" s="11">
        <f t="shared" si="328"/>
        <v>0.21951705691794052</v>
      </c>
      <c r="J1374" s="32">
        <f t="shared" si="329"/>
        <v>3.3683758925570129E-3</v>
      </c>
      <c r="K1374" s="32">
        <f t="shared" si="330"/>
        <v>296.87898022594999</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74">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90">
        <v>0.71</v>
      </c>
      <c r="BM1374" s="90">
        <f t="shared" si="347"/>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X1374" s="33" t="s">
        <v>85</v>
      </c>
    </row>
    <row r="1375" spans="1:102" x14ac:dyDescent="0.25">
      <c r="A1375">
        <v>1374</v>
      </c>
      <c r="B1375">
        <v>88</v>
      </c>
      <c r="C1375" s="24" t="s">
        <v>4101</v>
      </c>
      <c r="D1375" s="12">
        <v>6.9773978944610127</v>
      </c>
      <c r="E1375" s="13">
        <v>7.323814311389748E-2</v>
      </c>
      <c r="F1375" s="7">
        <v>95.27</v>
      </c>
      <c r="G1375" s="7">
        <f t="shared" si="326"/>
        <v>6.9041597513471151</v>
      </c>
      <c r="H1375" s="15">
        <f t="shared" si="327"/>
        <v>7.0506360375749102</v>
      </c>
      <c r="I1375" s="11">
        <f t="shared" si="328"/>
        <v>0.31245913173823409</v>
      </c>
      <c r="J1375" s="32">
        <f t="shared" si="329"/>
        <v>3.2797221763223904E-3</v>
      </c>
      <c r="K1375" s="32">
        <f t="shared" si="330"/>
        <v>304.90387485238688</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74">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90">
        <v>0.71</v>
      </c>
      <c r="BM1375" s="90">
        <f t="shared" si="347"/>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X1375" s="33" t="s">
        <v>85</v>
      </c>
    </row>
    <row r="1376" spans="1:102" x14ac:dyDescent="0.25">
      <c r="A1376">
        <v>1375</v>
      </c>
      <c r="B1376">
        <v>88</v>
      </c>
      <c r="C1376" s="24" t="s">
        <v>4101</v>
      </c>
      <c r="D1376" s="12">
        <v>6.5826141471972077</v>
      </c>
      <c r="E1376" s="13">
        <v>7.310766489557094E-2</v>
      </c>
      <c r="F1376" s="7">
        <v>90.04</v>
      </c>
      <c r="G1376" s="7">
        <f t="shared" si="326"/>
        <v>6.5095064823016369</v>
      </c>
      <c r="H1376" s="15">
        <f t="shared" si="327"/>
        <v>6.6557218120927786</v>
      </c>
      <c r="I1376" s="11">
        <f t="shared" si="328"/>
        <v>0.29685760397406696</v>
      </c>
      <c r="J1376" s="32">
        <f t="shared" si="329"/>
        <v>3.2969525097075406E-3</v>
      </c>
      <c r="K1376" s="32">
        <f t="shared" si="330"/>
        <v>303.31040470119052</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74">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90">
        <v>0.71</v>
      </c>
      <c r="BM1376" s="90">
        <f t="shared" si="347"/>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X1376" s="33" t="s">
        <v>85</v>
      </c>
    </row>
    <row r="1377" spans="1:102" x14ac:dyDescent="0.25">
      <c r="A1377">
        <v>1376</v>
      </c>
      <c r="B1377">
        <v>88</v>
      </c>
      <c r="C1377" s="24" t="s">
        <v>4101</v>
      </c>
      <c r="D1377" s="12">
        <v>6.2990379289539433</v>
      </c>
      <c r="E1377" s="13">
        <v>4.411708873059212E-2</v>
      </c>
      <c r="F1377" s="7">
        <v>142.78</v>
      </c>
      <c r="G1377" s="7">
        <f t="shared" si="326"/>
        <v>6.2549208402233516</v>
      </c>
      <c r="H1377" s="15">
        <f t="shared" si="327"/>
        <v>6.343155017684535</v>
      </c>
      <c r="I1377" s="11">
        <f t="shared" si="328"/>
        <v>0.44215539507582102</v>
      </c>
      <c r="J1377" s="32">
        <f t="shared" si="329"/>
        <v>3.0967600159393545E-3</v>
      </c>
      <c r="K1377" s="32">
        <f t="shared" si="330"/>
        <v>322.91814504607822</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74">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90">
        <v>0.71</v>
      </c>
      <c r="BM1377" s="90">
        <f t="shared" si="347"/>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X1377" s="33" t="s">
        <v>85</v>
      </c>
    </row>
    <row r="1378" spans="1:102" x14ac:dyDescent="0.25">
      <c r="A1378">
        <v>1377</v>
      </c>
      <c r="B1378">
        <v>88</v>
      </c>
      <c r="C1378" s="24" t="s">
        <v>4101</v>
      </c>
      <c r="D1378" s="12">
        <v>6.7770438721748372</v>
      </c>
      <c r="E1378" s="13">
        <v>0.16634864683787032</v>
      </c>
      <c r="F1378" s="7">
        <v>40.74</v>
      </c>
      <c r="G1378" s="7">
        <f t="shared" si="326"/>
        <v>6.6106952253369666</v>
      </c>
      <c r="H1378" s="15">
        <f t="shared" si="327"/>
        <v>6.9433925190127077</v>
      </c>
      <c r="I1378" s="11">
        <f t="shared" si="328"/>
        <v>6.8843919891843561E-2</v>
      </c>
      <c r="J1378" s="32">
        <f t="shared" si="329"/>
        <v>1.6898360307276278E-3</v>
      </c>
      <c r="K1378" s="32">
        <f t="shared" si="330"/>
        <v>591.77339210207822</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74">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90">
        <v>0.71</v>
      </c>
      <c r="BM1378" s="90">
        <f t="shared" si="347"/>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X1378" s="33" t="s">
        <v>85</v>
      </c>
    </row>
    <row r="1379" spans="1:102" x14ac:dyDescent="0.25">
      <c r="A1379">
        <v>1378</v>
      </c>
      <c r="B1379">
        <v>88</v>
      </c>
      <c r="C1379" s="24" t="s">
        <v>4101</v>
      </c>
      <c r="D1379" s="12">
        <v>6.133682837398613</v>
      </c>
      <c r="E1379" s="13">
        <v>9.5808854067457247E-2</v>
      </c>
      <c r="F1379" s="7">
        <v>64.02</v>
      </c>
      <c r="G1379" s="7">
        <f t="shared" si="326"/>
        <v>6.0378739833311554</v>
      </c>
      <c r="H1379" s="15">
        <f t="shared" si="327"/>
        <v>6.2294916914660705</v>
      </c>
      <c r="I1379" s="11">
        <f t="shared" si="328"/>
        <v>0.10780855696854749</v>
      </c>
      <c r="J1379" s="32">
        <f t="shared" si="329"/>
        <v>1.6839824581153938E-3</v>
      </c>
      <c r="K1379" s="32">
        <f t="shared" si="330"/>
        <v>593.83041383883324</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74">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90">
        <v>0.71</v>
      </c>
      <c r="BM1379" s="90">
        <f t="shared" si="347"/>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X1379" s="33" t="s">
        <v>85</v>
      </c>
    </row>
    <row r="1380" spans="1:102" x14ac:dyDescent="0.25">
      <c r="A1380">
        <v>1379</v>
      </c>
      <c r="B1380">
        <v>88</v>
      </c>
      <c r="C1380" s="24" t="s">
        <v>4101</v>
      </c>
      <c r="D1380" s="12">
        <v>6.9773978944610127</v>
      </c>
      <c r="E1380" s="13">
        <v>7.3407658016423072E-2</v>
      </c>
      <c r="F1380" s="7">
        <v>95.05</v>
      </c>
      <c r="G1380" s="7">
        <f t="shared" si="326"/>
        <v>6.9039902364445895</v>
      </c>
      <c r="H1380" s="15">
        <f t="shared" si="327"/>
        <v>7.0508055524774358</v>
      </c>
      <c r="I1380" s="11">
        <f t="shared" si="328"/>
        <v>0.15895393323910684</v>
      </c>
      <c r="J1380" s="32">
        <f t="shared" si="329"/>
        <v>1.6723191292909712E-3</v>
      </c>
      <c r="K1380" s="32">
        <f t="shared" si="330"/>
        <v>597.97199140093517</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74">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90">
        <v>0.71</v>
      </c>
      <c r="BM1380" s="90">
        <f t="shared" si="347"/>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X1380" s="33" t="s">
        <v>85</v>
      </c>
    </row>
    <row r="1381" spans="1:102" x14ac:dyDescent="0.25">
      <c r="A1381">
        <v>1380</v>
      </c>
      <c r="B1381">
        <v>88</v>
      </c>
      <c r="C1381" s="24" t="s">
        <v>4101</v>
      </c>
      <c r="D1381" s="12">
        <v>6.6115022641344501</v>
      </c>
      <c r="E1381" s="13">
        <v>7.3338904760226836E-2</v>
      </c>
      <c r="F1381" s="7">
        <v>90.15</v>
      </c>
      <c r="G1381" s="7">
        <f t="shared" si="326"/>
        <v>6.5381633593742237</v>
      </c>
      <c r="H1381" s="15">
        <f t="shared" si="327"/>
        <v>6.6848411688946765</v>
      </c>
      <c r="I1381" s="11">
        <f t="shared" si="328"/>
        <v>0.15095124115594152</v>
      </c>
      <c r="J1381" s="32">
        <f t="shared" si="329"/>
        <v>1.6744452707259181E-3</v>
      </c>
      <c r="K1381" s="32">
        <f t="shared" si="330"/>
        <v>597.21271126793681</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74">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90">
        <v>0.71</v>
      </c>
      <c r="BM1381" s="90">
        <f t="shared" si="347"/>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X1381" s="33" t="s">
        <v>85</v>
      </c>
    </row>
    <row r="1382" spans="1:102" x14ac:dyDescent="0.25">
      <c r="A1382">
        <v>1381</v>
      </c>
      <c r="B1382">
        <v>88</v>
      </c>
      <c r="C1382" s="24" t="s">
        <v>4101</v>
      </c>
      <c r="D1382" s="12">
        <v>6.4032020981969806</v>
      </c>
      <c r="E1382" s="13">
        <v>4.8406426505873755E-2</v>
      </c>
      <c r="F1382" s="7">
        <v>132.28</v>
      </c>
      <c r="G1382" s="7">
        <f t="shared" si="326"/>
        <v>6.3547956716911065</v>
      </c>
      <c r="H1382" s="15">
        <f t="shared" si="327"/>
        <v>6.4516085247028547</v>
      </c>
      <c r="I1382" s="11">
        <f t="shared" si="328"/>
        <v>0.21864194055659289</v>
      </c>
      <c r="J1382" s="32">
        <f t="shared" si="329"/>
        <v>1.6528722449092295E-3</v>
      </c>
      <c r="K1382" s="32">
        <f t="shared" si="330"/>
        <v>605.00743664850927</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74">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90">
        <v>0.71</v>
      </c>
      <c r="BM1382" s="90">
        <f t="shared" si="347"/>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X1382" s="33" t="s">
        <v>85</v>
      </c>
    </row>
    <row r="1383" spans="1:102" x14ac:dyDescent="0.25">
      <c r="A1383">
        <v>1382</v>
      </c>
      <c r="B1383">
        <v>88</v>
      </c>
      <c r="C1383" s="24" t="s">
        <v>4101</v>
      </c>
      <c r="D1383" s="12">
        <v>5.5973319208808325</v>
      </c>
      <c r="E1383" s="13">
        <v>0.18376007619438059</v>
      </c>
      <c r="F1383" s="7">
        <v>30.46</v>
      </c>
      <c r="G1383" s="7">
        <f t="shared" si="326"/>
        <v>5.4135718446864516</v>
      </c>
      <c r="H1383" s="15">
        <f t="shared" si="327"/>
        <v>5.7810919970752135</v>
      </c>
      <c r="I1383" s="11">
        <f t="shared" si="328"/>
        <v>0.12000609952392466</v>
      </c>
      <c r="J1383" s="32">
        <f t="shared" si="329"/>
        <v>3.9397931557427664E-3</v>
      </c>
      <c r="K1383" s="32">
        <f t="shared" si="330"/>
        <v>253.82043180169714</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v>0.71</v>
      </c>
      <c r="BM1383" s="90">
        <f t="shared" si="347"/>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X1383" s="33" t="s">
        <v>85</v>
      </c>
    </row>
    <row r="1384" spans="1:102" x14ac:dyDescent="0.25">
      <c r="A1384">
        <v>1383</v>
      </c>
      <c r="B1384">
        <v>88</v>
      </c>
      <c r="C1384" s="24" t="s">
        <v>4101</v>
      </c>
      <c r="D1384" s="12">
        <v>5.2514582065212645</v>
      </c>
      <c r="E1384" s="13">
        <v>0.10574825224569603</v>
      </c>
      <c r="F1384" s="7">
        <v>49.66</v>
      </c>
      <c r="G1384" s="7">
        <f t="shared" si="326"/>
        <v>5.1457099542755689</v>
      </c>
      <c r="H1384" s="15">
        <f t="shared" si="327"/>
        <v>5.3572064587669601</v>
      </c>
      <c r="I1384" s="11">
        <f t="shared" si="328"/>
        <v>0.19335532413686024</v>
      </c>
      <c r="J1384" s="32">
        <f t="shared" si="329"/>
        <v>3.8935828460906216E-3</v>
      </c>
      <c r="K1384" s="32">
        <f t="shared" si="330"/>
        <v>256.83285537485273</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v>0.71</v>
      </c>
      <c r="BM1384" s="90">
        <f t="shared" si="347"/>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X1384" s="33" t="s">
        <v>85</v>
      </c>
    </row>
    <row r="1385" spans="1:102" x14ac:dyDescent="0.25">
      <c r="A1385">
        <v>1384</v>
      </c>
      <c r="B1385">
        <v>88</v>
      </c>
      <c r="C1385" s="24" t="s">
        <v>4101</v>
      </c>
      <c r="D1385" s="12">
        <v>6.1713009165691446</v>
      </c>
      <c r="E1385" s="13">
        <v>8.2548166353252336E-2</v>
      </c>
      <c r="F1385" s="7">
        <v>74.760000000000005</v>
      </c>
      <c r="G1385" s="7">
        <f t="shared" si="326"/>
        <v>6.0887527502158925</v>
      </c>
      <c r="H1385" s="15">
        <f t="shared" si="327"/>
        <v>6.2538490829223967</v>
      </c>
      <c r="I1385" s="11">
        <f t="shared" si="328"/>
        <v>0.28442913958515442</v>
      </c>
      <c r="J1385" s="32">
        <f t="shared" si="329"/>
        <v>3.8045631298174744E-3</v>
      </c>
      <c r="K1385" s="32">
        <f t="shared" si="330"/>
        <v>262.84226752940629</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v>0.71</v>
      </c>
      <c r="BM1385" s="90">
        <f t="shared" si="347"/>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X1385" s="33" t="s">
        <v>85</v>
      </c>
    </row>
    <row r="1386" spans="1:102" x14ac:dyDescent="0.25">
      <c r="A1386">
        <v>1385</v>
      </c>
      <c r="B1386">
        <v>88</v>
      </c>
      <c r="C1386" s="24" t="s">
        <v>4101</v>
      </c>
      <c r="D1386" s="12">
        <v>5.9418939944062998</v>
      </c>
      <c r="E1386" s="13">
        <v>8.2309100906029928E-2</v>
      </c>
      <c r="F1386" s="7">
        <v>72.19</v>
      </c>
      <c r="G1386" s="7">
        <f t="shared" si="326"/>
        <v>5.8595848935002701</v>
      </c>
      <c r="H1386" s="15">
        <f t="shared" si="327"/>
        <v>6.0242030953123296</v>
      </c>
      <c r="I1386" s="11">
        <f t="shared" si="328"/>
        <v>0.27540520028416937</v>
      </c>
      <c r="J1386" s="32">
        <f t="shared" si="329"/>
        <v>3.8150048522533507E-3</v>
      </c>
      <c r="K1386" s="32">
        <f t="shared" si="330"/>
        <v>262.12286451204517</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v>0.71</v>
      </c>
      <c r="BM1386" s="90">
        <f t="shared" si="347"/>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X1386" s="33" t="s">
        <v>85</v>
      </c>
    </row>
    <row r="1387" spans="1:102" x14ac:dyDescent="0.25">
      <c r="A1387">
        <v>1386</v>
      </c>
      <c r="B1387">
        <v>88</v>
      </c>
      <c r="C1387" s="24" t="s">
        <v>4101</v>
      </c>
      <c r="D1387" s="12">
        <v>5.9272373239351639</v>
      </c>
      <c r="E1387" s="13">
        <v>5.0090740504818425E-2</v>
      </c>
      <c r="F1387" s="7">
        <v>118.33</v>
      </c>
      <c r="G1387" s="7">
        <f t="shared" si="326"/>
        <v>5.8771465834303456</v>
      </c>
      <c r="H1387" s="15">
        <f t="shared" si="327"/>
        <v>5.9773280644399822</v>
      </c>
      <c r="I1387" s="11">
        <f t="shared" si="328"/>
        <v>0.42505668052631673</v>
      </c>
      <c r="J1387" s="32">
        <f t="shared" si="329"/>
        <v>3.5921294728836033E-3</v>
      </c>
      <c r="K1387" s="32">
        <f t="shared" si="330"/>
        <v>278.38640214636922</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v>0.71</v>
      </c>
      <c r="BM1387" s="90">
        <f t="shared" si="347"/>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X1387" s="33" t="s">
        <v>85</v>
      </c>
    </row>
    <row r="1388" spans="1:102" x14ac:dyDescent="0.25">
      <c r="A1388">
        <v>1387</v>
      </c>
      <c r="B1388">
        <v>88</v>
      </c>
      <c r="C1388" s="24" t="s">
        <v>4101</v>
      </c>
      <c r="D1388" s="12">
        <v>5.4198021604014546</v>
      </c>
      <c r="E1388" s="13">
        <v>0.189106844396422</v>
      </c>
      <c r="F1388" s="7">
        <v>28.66</v>
      </c>
      <c r="G1388" s="7">
        <f t="shared" si="326"/>
        <v>5.2306953160050327</v>
      </c>
      <c r="H1388" s="15">
        <f t="shared" si="327"/>
        <v>5.6089090047978765</v>
      </c>
      <c r="I1388" s="11">
        <f t="shared" si="328"/>
        <v>6.7607240668271007E-2</v>
      </c>
      <c r="J1388" s="32">
        <f t="shared" si="329"/>
        <v>2.358940707197174E-3</v>
      </c>
      <c r="K1388" s="32">
        <f t="shared" si="330"/>
        <v>423.91909086522628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74">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v>0.71</v>
      </c>
      <c r="BM1388" s="90">
        <f t="shared" si="347"/>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X1388" s="33" t="s">
        <v>85</v>
      </c>
    </row>
    <row r="1389" spans="1:102" x14ac:dyDescent="0.25">
      <c r="A1389">
        <v>1388</v>
      </c>
      <c r="B1389">
        <v>88</v>
      </c>
      <c r="C1389" s="24" t="s">
        <v>4101</v>
      </c>
      <c r="D1389" s="12">
        <v>5.1198434474882371</v>
      </c>
      <c r="E1389" s="13">
        <v>0.11093918629443635</v>
      </c>
      <c r="F1389" s="7">
        <v>46.15</v>
      </c>
      <c r="G1389" s="7">
        <f t="shared" si="326"/>
        <v>5.0089042611938011</v>
      </c>
      <c r="H1389" s="15">
        <f t="shared" si="327"/>
        <v>5.2307826337826731</v>
      </c>
      <c r="I1389" s="11">
        <f t="shared" si="328"/>
        <v>0.10847094815144337</v>
      </c>
      <c r="J1389" s="32">
        <f t="shared" si="329"/>
        <v>2.3503997432598781E-3</v>
      </c>
      <c r="K1389" s="32">
        <f t="shared" si="330"/>
        <v>425.45954272997568</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74">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v>0.71</v>
      </c>
      <c r="BM1389" s="90">
        <f t="shared" si="347"/>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X1389" s="33" t="s">
        <v>85</v>
      </c>
    </row>
    <row r="1390" spans="1:102" x14ac:dyDescent="0.25">
      <c r="A1390">
        <v>1389</v>
      </c>
      <c r="B1390">
        <v>88</v>
      </c>
      <c r="C1390" s="24" t="s">
        <v>4101</v>
      </c>
      <c r="D1390" s="12">
        <v>6.1010892881542933</v>
      </c>
      <c r="E1390" s="13">
        <v>8.5581277712923176E-2</v>
      </c>
      <c r="F1390" s="7">
        <v>71.290000000000006</v>
      </c>
      <c r="G1390" s="7">
        <f t="shared" si="326"/>
        <v>6.0155080104413701</v>
      </c>
      <c r="H1390" s="15">
        <f t="shared" si="327"/>
        <v>6.1866705658672165</v>
      </c>
      <c r="I1390" s="11">
        <f t="shared" si="328"/>
        <v>0.16621000382778076</v>
      </c>
      <c r="J1390" s="32">
        <f t="shared" si="329"/>
        <v>2.3314630919873858E-3</v>
      </c>
      <c r="K1390" s="32">
        <f t="shared" si="330"/>
        <v>428.91521784613798</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74">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v>0.71</v>
      </c>
      <c r="BM1390" s="90">
        <f t="shared" si="347"/>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X1390" s="33" t="s">
        <v>85</v>
      </c>
    </row>
    <row r="1391" spans="1:102" x14ac:dyDescent="0.25">
      <c r="A1391">
        <v>1390</v>
      </c>
      <c r="B1391">
        <v>88</v>
      </c>
      <c r="C1391" s="24" t="s">
        <v>4101</v>
      </c>
      <c r="D1391" s="12">
        <v>5.8931900441560936</v>
      </c>
      <c r="E1391" s="13">
        <v>8.3996437345440336E-2</v>
      </c>
      <c r="F1391" s="7">
        <v>70.16</v>
      </c>
      <c r="G1391" s="7">
        <f t="shared" si="326"/>
        <v>5.8091936068106529</v>
      </c>
      <c r="H1391" s="15">
        <f t="shared" si="327"/>
        <v>5.9771864815015343</v>
      </c>
      <c r="I1391" s="11">
        <f t="shared" si="328"/>
        <v>0.16364655710312315</v>
      </c>
      <c r="J1391" s="32">
        <f t="shared" si="329"/>
        <v>2.3324765835678898E-3</v>
      </c>
      <c r="K1391" s="32">
        <f t="shared" si="330"/>
        <v>428.72884857448076</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74">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v>0.71</v>
      </c>
      <c r="BM1391" s="90">
        <f t="shared" si="347"/>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X1391" s="33" t="s">
        <v>85</v>
      </c>
    </row>
    <row r="1392" spans="1:102" x14ac:dyDescent="0.25">
      <c r="A1392">
        <v>1391</v>
      </c>
      <c r="B1392">
        <v>88</v>
      </c>
      <c r="C1392" s="24" t="s">
        <v>4101</v>
      </c>
      <c r="D1392" s="12">
        <v>5.9450792126696017</v>
      </c>
      <c r="E1392" s="13">
        <v>5.0399111670647694E-2</v>
      </c>
      <c r="F1392" s="7">
        <v>117.96</v>
      </c>
      <c r="G1392" s="7">
        <f t="shared" si="326"/>
        <v>5.8946801009989542</v>
      </c>
      <c r="H1392" s="15">
        <f t="shared" si="327"/>
        <v>5.9954783243402492</v>
      </c>
      <c r="I1392" s="11">
        <f t="shared" si="328"/>
        <v>0.2686461472496528</v>
      </c>
      <c r="J1392" s="32">
        <f t="shared" si="329"/>
        <v>2.2774342764467007E-3</v>
      </c>
      <c r="K1392" s="32">
        <f t="shared" si="330"/>
        <v>439.09060750601344</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74">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v>0.71</v>
      </c>
      <c r="BM1392" s="90">
        <f t="shared" si="347"/>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X1392" s="33" t="s">
        <v>85</v>
      </c>
    </row>
    <row r="1393" spans="1:102" x14ac:dyDescent="0.25">
      <c r="A1393">
        <v>1392</v>
      </c>
      <c r="B1393">
        <v>88</v>
      </c>
      <c r="C1393" s="24" t="s">
        <v>4101</v>
      </c>
      <c r="D1393" s="12">
        <v>3.5750737198698701</v>
      </c>
      <c r="E1393" s="13">
        <v>0.42459307836934324</v>
      </c>
      <c r="F1393" s="7">
        <v>8.42</v>
      </c>
      <c r="G1393" s="7">
        <f t="shared" si="326"/>
        <v>3.1504806415005269</v>
      </c>
      <c r="H1393" s="15">
        <f t="shared" si="327"/>
        <v>3.9996667982392133</v>
      </c>
      <c r="I1393" s="11">
        <f t="shared" si="328"/>
        <v>5.8874070767618268E-2</v>
      </c>
      <c r="J1393" s="32">
        <f t="shared" si="329"/>
        <v>6.9921699248952814E-3</v>
      </c>
      <c r="K1393" s="32">
        <f t="shared" si="330"/>
        <v>143.01711925500388</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74">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v>0.71</v>
      </c>
      <c r="BM1393" s="90">
        <f t="shared" si="347"/>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X1393" s="33" t="s">
        <v>85</v>
      </c>
    </row>
    <row r="1394" spans="1:102" x14ac:dyDescent="0.25">
      <c r="A1394">
        <v>1393</v>
      </c>
      <c r="B1394">
        <v>88</v>
      </c>
      <c r="C1394" s="24" t="s">
        <v>4101</v>
      </c>
      <c r="D1394" s="12">
        <v>5.2164734901287035</v>
      </c>
      <c r="E1394" s="13">
        <v>0.26628246503975006</v>
      </c>
      <c r="F1394" s="7">
        <v>19.59</v>
      </c>
      <c r="G1394" s="7">
        <f t="shared" si="326"/>
        <v>4.9501910250889534</v>
      </c>
      <c r="H1394" s="15">
        <f t="shared" si="327"/>
        <v>5.4827559551684537</v>
      </c>
      <c r="I1394" s="11">
        <f t="shared" si="328"/>
        <v>0.13594084945871499</v>
      </c>
      <c r="J1394" s="32">
        <f t="shared" si="329"/>
        <v>6.9392980836505865E-3</v>
      </c>
      <c r="K1394" s="32">
        <f t="shared" si="330"/>
        <v>144.10679407994616</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74">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v>0.71</v>
      </c>
      <c r="BM1394" s="90">
        <f t="shared" si="347"/>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X1394" s="33" t="s">
        <v>85</v>
      </c>
    </row>
    <row r="1395" spans="1:102" x14ac:dyDescent="0.25">
      <c r="A1395">
        <v>1394</v>
      </c>
      <c r="B1395">
        <v>88</v>
      </c>
      <c r="C1395" s="24" t="s">
        <v>4101</v>
      </c>
      <c r="D1395" s="12">
        <v>8.0851150324888543</v>
      </c>
      <c r="E1395" s="13">
        <v>0.16746302884193981</v>
      </c>
      <c r="F1395" s="7">
        <v>48.28</v>
      </c>
      <c r="G1395" s="7">
        <f t="shared" si="326"/>
        <v>7.9176520036469142</v>
      </c>
      <c r="H1395" s="15">
        <f t="shared" si="327"/>
        <v>8.2525780613307944</v>
      </c>
      <c r="I1395" s="11">
        <f t="shared" si="328"/>
        <v>0.32034713804953796</v>
      </c>
      <c r="J1395" s="32">
        <f t="shared" si="329"/>
        <v>6.6351934144477627E-3</v>
      </c>
      <c r="K1395" s="32">
        <f t="shared" si="330"/>
        <v>150.71150719172041</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74">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v>0.71</v>
      </c>
      <c r="BM1395" s="90">
        <f t="shared" si="347"/>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X1395" s="33" t="s">
        <v>85</v>
      </c>
    </row>
    <row r="1396" spans="1:102" x14ac:dyDescent="0.25">
      <c r="A1396">
        <v>1395</v>
      </c>
      <c r="B1396">
        <v>88</v>
      </c>
      <c r="C1396" s="24" t="s">
        <v>4101</v>
      </c>
      <c r="D1396" s="12">
        <v>7.6092903906898268</v>
      </c>
      <c r="E1396" s="13">
        <v>0.16131631101738025</v>
      </c>
      <c r="F1396" s="7">
        <v>47.17</v>
      </c>
      <c r="G1396" s="7">
        <f t="shared" si="326"/>
        <v>7.4479740796724467</v>
      </c>
      <c r="H1396" s="15">
        <f t="shared" si="327"/>
        <v>7.7706067017072069</v>
      </c>
      <c r="I1396" s="11">
        <f t="shared" si="328"/>
        <v>0.31371459108677618</v>
      </c>
      <c r="J1396" s="32">
        <f t="shared" si="329"/>
        <v>6.6507227281487431E-3</v>
      </c>
      <c r="K1396" s="32">
        <f t="shared" si="330"/>
        <v>150.35959862941908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74">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v>0.71</v>
      </c>
      <c r="BM1396" s="90">
        <f t="shared" si="347"/>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X1396" s="33" t="s">
        <v>85</v>
      </c>
    </row>
    <row r="1397" spans="1:102" x14ac:dyDescent="0.25">
      <c r="A1397">
        <v>1396</v>
      </c>
      <c r="B1397">
        <v>88</v>
      </c>
      <c r="C1397" s="24" t="s">
        <v>4101</v>
      </c>
      <c r="D1397" s="12">
        <v>6.8035038880768672</v>
      </c>
      <c r="E1397" s="13">
        <v>9.1976529513003474E-2</v>
      </c>
      <c r="F1397" s="7">
        <v>73.97</v>
      </c>
      <c r="G1397" s="7">
        <f t="shared" si="326"/>
        <v>6.7115273585638642</v>
      </c>
      <c r="H1397" s="15">
        <f t="shared" si="327"/>
        <v>6.8954804175898703</v>
      </c>
      <c r="I1397" s="11">
        <f t="shared" si="328"/>
        <v>0.46003093343801105</v>
      </c>
      <c r="J1397" s="32">
        <f t="shared" si="329"/>
        <v>6.2191555149115991E-3</v>
      </c>
      <c r="K1397" s="32">
        <f t="shared" si="330"/>
        <v>160.79353500685284</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74">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v>0.71</v>
      </c>
      <c r="BM1397" s="90">
        <f t="shared" si="347"/>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X1397" s="33" t="s">
        <v>85</v>
      </c>
    </row>
    <row r="1398" spans="1:102" x14ac:dyDescent="0.25">
      <c r="A1398">
        <v>1397</v>
      </c>
      <c r="B1398">
        <v>88</v>
      </c>
      <c r="C1398" s="24" t="s">
        <v>4101</v>
      </c>
      <c r="D1398" s="12">
        <v>2.9239385530068329</v>
      </c>
      <c r="E1398" s="13">
        <v>0.46633788724191916</v>
      </c>
      <c r="F1398" s="7">
        <v>6.27</v>
      </c>
      <c r="G1398" s="7">
        <f t="shared" si="326"/>
        <v>2.4576006657649136</v>
      </c>
      <c r="H1398" s="15">
        <f t="shared" si="327"/>
        <v>3.3902764402487522</v>
      </c>
      <c r="I1398" s="11">
        <f t="shared" si="328"/>
        <v>1.5221347201176929E-2</v>
      </c>
      <c r="J1398" s="32">
        <f t="shared" si="329"/>
        <v>2.4276470815274209E-3</v>
      </c>
      <c r="K1398" s="32">
        <f t="shared" si="330"/>
        <v>411.92148875726309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74">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90">
        <v>0.71</v>
      </c>
      <c r="BM1398" s="90">
        <f t="shared" si="347"/>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X1398" s="33" t="s">
        <v>85</v>
      </c>
    </row>
    <row r="1399" spans="1:102" x14ac:dyDescent="0.25">
      <c r="A1399">
        <v>1398</v>
      </c>
      <c r="B1399">
        <v>88</v>
      </c>
      <c r="C1399" s="24" t="s">
        <v>4101</v>
      </c>
      <c r="D1399" s="12">
        <v>4.8441267930804388</v>
      </c>
      <c r="E1399" s="13">
        <v>0.29519358885316505</v>
      </c>
      <c r="F1399" s="7">
        <v>16.41</v>
      </c>
      <c r="G1399" s="7">
        <f t="shared" si="326"/>
        <v>4.5489332042272741</v>
      </c>
      <c r="H1399" s="15">
        <f t="shared" si="327"/>
        <v>5.1393203819336035</v>
      </c>
      <c r="I1399" s="11">
        <f t="shared" si="328"/>
        <v>3.9810718973858537E-2</v>
      </c>
      <c r="J1399" s="32">
        <f t="shared" si="329"/>
        <v>2.4260035937756575E-3</v>
      </c>
      <c r="K1399" s="32">
        <f t="shared" si="330"/>
        <v>412.20054354646356</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74">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90">
        <v>0.71</v>
      </c>
      <c r="BM1399" s="90">
        <f t="shared" si="347"/>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X1399" s="33" t="s">
        <v>85</v>
      </c>
    </row>
    <row r="1400" spans="1:102" x14ac:dyDescent="0.25">
      <c r="A1400">
        <v>1399</v>
      </c>
      <c r="B1400">
        <v>88</v>
      </c>
      <c r="C1400" s="24" t="s">
        <v>4101</v>
      </c>
      <c r="D1400" s="12">
        <v>7.9903663549820703</v>
      </c>
      <c r="E1400" s="13">
        <v>0.17231758367440309</v>
      </c>
      <c r="F1400" s="7">
        <v>46.37</v>
      </c>
      <c r="G1400" s="7">
        <f t="shared" si="326"/>
        <v>7.8180487713076676</v>
      </c>
      <c r="H1400" s="15">
        <f t="shared" si="327"/>
        <v>8.1626839386564729</v>
      </c>
      <c r="I1400" s="11">
        <f t="shared" si="328"/>
        <v>0.11187625816537328</v>
      </c>
      <c r="J1400" s="32">
        <f t="shared" si="329"/>
        <v>2.412686179973545E-3</v>
      </c>
      <c r="K1400" s="32">
        <f t="shared" si="330"/>
        <v>414.47578566184058</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74">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90">
        <v>0.71</v>
      </c>
      <c r="BM1400" s="90">
        <f t="shared" si="347"/>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X1400" s="33" t="s">
        <v>85</v>
      </c>
    </row>
    <row r="1401" spans="1:102" x14ac:dyDescent="0.25">
      <c r="A1401">
        <v>1400</v>
      </c>
      <c r="B1401">
        <v>88</v>
      </c>
      <c r="C1401" s="24" t="s">
        <v>4101</v>
      </c>
      <c r="D1401" s="12">
        <v>7.639000326671419</v>
      </c>
      <c r="E1401" s="13">
        <v>0.16222128534022975</v>
      </c>
      <c r="F1401" s="7">
        <v>47.09</v>
      </c>
      <c r="G1401" s="7">
        <f t="shared" si="326"/>
        <v>7.4767790413311896</v>
      </c>
      <c r="H1401" s="15">
        <f t="shared" si="327"/>
        <v>7.8012216120116484</v>
      </c>
      <c r="I1401" s="11">
        <f t="shared" si="328"/>
        <v>0.11359114724037869</v>
      </c>
      <c r="J1401" s="32">
        <f t="shared" si="329"/>
        <v>2.4122137872240111E-3</v>
      </c>
      <c r="K1401" s="32">
        <f t="shared" si="330"/>
        <v>414.55695398823065</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X1401" s="33" t="s">
        <v>85</v>
      </c>
    </row>
    <row r="1402" spans="1:102" x14ac:dyDescent="0.25">
      <c r="A1402">
        <v>1401</v>
      </c>
      <c r="B1402">
        <v>88</v>
      </c>
      <c r="C1402" s="24" t="s">
        <v>4101</v>
      </c>
      <c r="D1402" s="12">
        <v>6.9245693591726498</v>
      </c>
      <c r="E1402" s="13">
        <v>0.10342896727666392</v>
      </c>
      <c r="F1402" s="7">
        <v>66.95</v>
      </c>
      <c r="G1402" s="7">
        <f t="shared" si="326"/>
        <v>6.8211403918959856</v>
      </c>
      <c r="H1402" s="15">
        <f t="shared" si="327"/>
        <v>7.027998326449314</v>
      </c>
      <c r="I1402" s="11">
        <f t="shared" si="328"/>
        <v>0.16044396301459291</v>
      </c>
      <c r="J1402" s="32">
        <f t="shared" si="329"/>
        <v>2.3964744288960849E-3</v>
      </c>
      <c r="K1402" s="32">
        <f t="shared" si="330"/>
        <v>417.27964544175893</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X1402" s="33" t="s">
        <v>85</v>
      </c>
    </row>
    <row r="1403" spans="1:102" x14ac:dyDescent="0.25">
      <c r="A1403">
        <v>1402</v>
      </c>
      <c r="B1403">
        <v>89</v>
      </c>
      <c r="C1403" s="24" t="s">
        <v>4112</v>
      </c>
      <c r="D1403" s="12">
        <v>2.5182910509144119</v>
      </c>
      <c r="E1403" s="13">
        <v>0.93818686210536917</v>
      </c>
      <c r="F1403" s="7">
        <v>2.6842105263157889</v>
      </c>
      <c r="G1403" s="7">
        <f t="shared" si="326"/>
        <v>1.5801041888090426</v>
      </c>
      <c r="H1403" s="15">
        <f t="shared" si="327"/>
        <v>3.4564779130197811</v>
      </c>
      <c r="I1403" s="11">
        <f t="shared" si="328"/>
        <v>3.4155112827745832E-2</v>
      </c>
      <c r="J1403" s="32">
        <f t="shared" si="329"/>
        <v>1.2724453798571978E-2</v>
      </c>
      <c r="K1403" s="32">
        <f t="shared" si="330"/>
        <v>78.588834996770288</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231</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X1403" s="33" t="s">
        <v>85</v>
      </c>
    </row>
    <row r="1404" spans="1:102" x14ac:dyDescent="0.25">
      <c r="A1404">
        <v>1403</v>
      </c>
      <c r="B1404">
        <v>89</v>
      </c>
      <c r="C1404" s="24" t="s">
        <v>4112</v>
      </c>
      <c r="D1404" s="12">
        <v>2.567051239664675</v>
      </c>
      <c r="E1404" s="13">
        <v>0.69112917990972023</v>
      </c>
      <c r="F1404" s="7">
        <v>3.714285714285714</v>
      </c>
      <c r="G1404" s="7">
        <f t="shared" si="326"/>
        <v>1.8759220597549549</v>
      </c>
      <c r="H1404" s="15">
        <f t="shared" si="327"/>
        <v>3.2581804195743951</v>
      </c>
      <c r="I1404" s="11">
        <f t="shared" si="328"/>
        <v>4.7237059191785072E-2</v>
      </c>
      <c r="J1404" s="32">
        <f t="shared" si="329"/>
        <v>1.2717669782403674E-2</v>
      </c>
      <c r="K1404" s="32">
        <f t="shared" si="330"/>
        <v>78.630756821789191</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231</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X1404" s="33" t="s">
        <v>85</v>
      </c>
    </row>
    <row r="1405" spans="1:102" x14ac:dyDescent="0.25">
      <c r="A1405">
        <v>1404</v>
      </c>
      <c r="B1405">
        <v>89</v>
      </c>
      <c r="C1405" s="24" t="s">
        <v>4112</v>
      </c>
      <c r="D1405" s="12">
        <v>3.4204697615358488</v>
      </c>
      <c r="E1405" s="13">
        <v>0.40380545795909339</v>
      </c>
      <c r="F1405" s="7">
        <v>8.470588235294116</v>
      </c>
      <c r="G1405" s="7">
        <f t="shared" si="326"/>
        <v>3.0166643035767553</v>
      </c>
      <c r="H1405" s="15">
        <f t="shared" si="327"/>
        <v>3.8242752194949423</v>
      </c>
      <c r="I1405" s="11">
        <f t="shared" si="328"/>
        <v>0.10722477606810527</v>
      </c>
      <c r="J1405" s="32">
        <f t="shared" si="329"/>
        <v>1.2658480508040209E-2</v>
      </c>
      <c r="K1405" s="32">
        <f t="shared" si="330"/>
        <v>78.998423180794589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231</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X1405" s="33" t="s">
        <v>85</v>
      </c>
    </row>
    <row r="1406" spans="1:102" x14ac:dyDescent="0.25">
      <c r="A1406">
        <v>1405</v>
      </c>
      <c r="B1406">
        <v>89</v>
      </c>
      <c r="C1406" s="24" t="s">
        <v>4112</v>
      </c>
      <c r="D1406" s="12">
        <v>2.6632299999280522</v>
      </c>
      <c r="E1406" s="13">
        <v>0.29005475246741153</v>
      </c>
      <c r="F1406" s="7">
        <v>9.1818181818181834</v>
      </c>
      <c r="G1406" s="7">
        <f t="shared" si="326"/>
        <v>2.3731752474606407</v>
      </c>
      <c r="H1406" s="15">
        <f t="shared" si="327"/>
        <v>2.9532847523954637</v>
      </c>
      <c r="I1406" s="11">
        <f t="shared" si="328"/>
        <v>0.1161111310477527</v>
      </c>
      <c r="J1406" s="32">
        <f t="shared" si="329"/>
        <v>1.2645766747775044E-2</v>
      </c>
      <c r="K1406" s="32">
        <f t="shared" si="330"/>
        <v>79.077846361189984</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231</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X1406" s="33" t="s">
        <v>85</v>
      </c>
    </row>
    <row r="1407" spans="1:102" x14ac:dyDescent="0.25">
      <c r="A1407">
        <v>1406</v>
      </c>
      <c r="B1407">
        <v>89</v>
      </c>
      <c r="C1407" s="24" t="s">
        <v>4112</v>
      </c>
      <c r="D1407" s="12">
        <v>2.615788258922414</v>
      </c>
      <c r="E1407" s="13">
        <v>0.93773541357595969</v>
      </c>
      <c r="F1407" s="7">
        <v>2.7894736842105261</v>
      </c>
      <c r="G1407" s="7">
        <f t="shared" si="326"/>
        <v>1.6780528453464543</v>
      </c>
      <c r="H1407" s="15">
        <f t="shared" si="327"/>
        <v>3.5535236724983736</v>
      </c>
      <c r="I1407" s="11">
        <f t="shared" si="328"/>
        <v>3.5498621065217645E-2</v>
      </c>
      <c r="J1407" s="32">
        <f t="shared" si="329"/>
        <v>1.2725920759228968E-2</v>
      </c>
      <c r="K1407" s="32">
        <f t="shared" si="330"/>
        <v>78.579775791452249</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231</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X1407" s="33" t="s">
        <v>85</v>
      </c>
    </row>
    <row r="1408" spans="1:102" x14ac:dyDescent="0.25">
      <c r="A1408">
        <v>1407</v>
      </c>
      <c r="B1408">
        <v>89</v>
      </c>
      <c r="C1408" s="24" t="s">
        <v>4112</v>
      </c>
      <c r="D1408" s="12">
        <v>2.5182910509144119</v>
      </c>
      <c r="E1408" s="13">
        <v>0.69129558260395629</v>
      </c>
      <c r="F1408" s="7">
        <v>3.6428571428571419</v>
      </c>
      <c r="G1408" s="7">
        <f t="shared" si="326"/>
        <v>1.8269954683104555</v>
      </c>
      <c r="H1408" s="15">
        <f t="shared" si="327"/>
        <v>3.2095866335183683</v>
      </c>
      <c r="I1408" s="11">
        <f t="shared" si="328"/>
        <v>4.6338119127999358E-2</v>
      </c>
      <c r="J1408" s="32">
        <f t="shared" si="329"/>
        <v>1.2720267995921398E-2</v>
      </c>
      <c r="K1408" s="32">
        <f t="shared" si="330"/>
        <v>78.614695879099244</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231</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X1408" s="33" t="s">
        <v>85</v>
      </c>
    </row>
    <row r="1409" spans="1:102" x14ac:dyDescent="0.25">
      <c r="A1409">
        <v>1408</v>
      </c>
      <c r="B1409">
        <v>89</v>
      </c>
      <c r="C1409" s="24" t="s">
        <v>4112</v>
      </c>
      <c r="D1409" s="12">
        <v>3.3299484758959612</v>
      </c>
      <c r="E1409" s="13">
        <v>0.42813623261519479</v>
      </c>
      <c r="F1409" s="7">
        <v>7.7777777777777786</v>
      </c>
      <c r="G1409" s="7">
        <f t="shared" si="326"/>
        <v>2.9018122432807663</v>
      </c>
      <c r="H1409" s="15">
        <f t="shared" si="327"/>
        <v>3.7580847085111562</v>
      </c>
      <c r="I1409" s="11">
        <f t="shared" si="328"/>
        <v>9.8559587621240299E-2</v>
      </c>
      <c r="J1409" s="32">
        <f t="shared" si="329"/>
        <v>1.2671946979873751E-2</v>
      </c>
      <c r="K1409" s="32">
        <f t="shared" si="330"/>
        <v>78.91447159526885</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231</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X1409" s="33" t="s">
        <v>85</v>
      </c>
    </row>
    <row r="1410" spans="1:102" x14ac:dyDescent="0.25">
      <c r="A1410">
        <v>1409</v>
      </c>
      <c r="B1410">
        <v>89</v>
      </c>
      <c r="C1410" s="24" t="s">
        <v>4112</v>
      </c>
      <c r="D1410" s="12">
        <v>2.589864035331479</v>
      </c>
      <c r="E1410" s="13">
        <v>0.38319416849292298</v>
      </c>
      <c r="F1410" s="7">
        <v>6.7586206896551726</v>
      </c>
      <c r="G1410" s="7">
        <f t="shared" ref="G1410:G1473" si="351">D1410-E1410</f>
        <v>2.2066698668385563</v>
      </c>
      <c r="H1410" s="15">
        <f t="shared" ref="H1410:H1473" si="352">D1410+E1410</f>
        <v>2.9730582038244018</v>
      </c>
      <c r="I1410" s="11">
        <f t="shared" ref="I1410:I1473" si="353">IFERROR(F1410/SQRT(F1410^2+U1410), "X")</f>
        <v>8.5746937448743774E-2</v>
      </c>
      <c r="J1410" s="32">
        <f t="shared" ref="J1410:J1473" si="354">IFERROR(SQRT((1-I1410^2)/U1410), "X")</f>
        <v>1.2687046867416171E-2</v>
      </c>
      <c r="K1410" s="32">
        <f t="shared" ref="K1410:K1473" si="355">IFERROR(1/J1410, "X")</f>
        <v>78.820549056871172</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231</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X1410" s="33" t="s">
        <v>85</v>
      </c>
    </row>
    <row r="1411" spans="1:102" x14ac:dyDescent="0.25">
      <c r="A1411">
        <v>1410</v>
      </c>
      <c r="B1411">
        <v>89</v>
      </c>
      <c r="C1411" s="24" t="s">
        <v>4112</v>
      </c>
      <c r="D1411" s="12">
        <v>2.3718711365578131</v>
      </c>
      <c r="E1411" s="13">
        <v>0.9388656582208007</v>
      </c>
      <c r="F1411" s="7">
        <v>2.526315789473685</v>
      </c>
      <c r="G1411" s="7">
        <f t="shared" si="351"/>
        <v>1.4330054783370123</v>
      </c>
      <c r="H1411" s="15">
        <f t="shared" si="352"/>
        <v>3.3107367947786139</v>
      </c>
      <c r="I1411" s="11">
        <f t="shared" si="353"/>
        <v>3.2158546561407972E-2</v>
      </c>
      <c r="J1411" s="32">
        <f t="shared" si="354"/>
        <v>1.2729424680557318E-2</v>
      </c>
      <c r="K1411" s="32">
        <f t="shared" si="355"/>
        <v>78.558145799580487</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231</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X1411" s="33" t="s">
        <v>85</v>
      </c>
    </row>
    <row r="1412" spans="1:102" x14ac:dyDescent="0.25">
      <c r="A1412">
        <v>1411</v>
      </c>
      <c r="B1412">
        <v>89</v>
      </c>
      <c r="C1412" s="24" t="s">
        <v>4112</v>
      </c>
      <c r="D1412" s="12">
        <v>2.1763181955584132</v>
      </c>
      <c r="E1412" s="13">
        <v>0.69246488040494969</v>
      </c>
      <c r="F1412" s="7">
        <v>3.1428571428571428</v>
      </c>
      <c r="G1412" s="7">
        <f t="shared" si="351"/>
        <v>1.4838533151534636</v>
      </c>
      <c r="H1412" s="15">
        <f t="shared" si="352"/>
        <v>2.8687830759633628</v>
      </c>
      <c r="I1412" s="11">
        <f t="shared" si="353"/>
        <v>3.9995438796819105E-2</v>
      </c>
      <c r="J1412" s="32">
        <f t="shared" si="354"/>
        <v>1.2725821435351533E-2</v>
      </c>
      <c r="K1412" s="32">
        <f t="shared" si="355"/>
        <v>78.580389099446492</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231</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X1412" s="33" t="s">
        <v>85</v>
      </c>
    </row>
    <row r="1413" spans="1:102" x14ac:dyDescent="0.25">
      <c r="A1413">
        <v>1412</v>
      </c>
      <c r="B1413">
        <v>89</v>
      </c>
      <c r="C1413" s="24" t="s">
        <v>4112</v>
      </c>
      <c r="D1413" s="12">
        <v>3.056947547855327</v>
      </c>
      <c r="E1413" s="13">
        <v>0.42988324891715518</v>
      </c>
      <c r="F1413" s="7">
        <v>7.1111111111111116</v>
      </c>
      <c r="G1413" s="7">
        <f t="shared" si="351"/>
        <v>2.6270642989381718</v>
      </c>
      <c r="H1413" s="15">
        <f t="shared" si="352"/>
        <v>3.4868307967724821</v>
      </c>
      <c r="I1413" s="11">
        <f t="shared" si="353"/>
        <v>9.0198030964563858E-2</v>
      </c>
      <c r="J1413" s="32">
        <f t="shared" si="354"/>
        <v>1.2684098104391792E-2</v>
      </c>
      <c r="K1413" s="32">
        <f t="shared" si="355"/>
        <v>78.838873033767854</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231</v>
      </c>
      <c r="AZ1413">
        <v>1</v>
      </c>
      <c r="BA1413">
        <v>0</v>
      </c>
      <c r="BB1413">
        <v>0</v>
      </c>
      <c r="BC1413">
        <v>0</v>
      </c>
      <c r="BD1413">
        <v>0</v>
      </c>
      <c r="BE1413">
        <v>0</v>
      </c>
      <c r="BF1413" s="17">
        <v>0</v>
      </c>
      <c r="BG1413">
        <v>1</v>
      </c>
      <c r="BH1413">
        <v>0</v>
      </c>
      <c r="BI1413" s="17">
        <v>0</v>
      </c>
      <c r="BJ1413">
        <v>19538</v>
      </c>
      <c r="BK1413">
        <v>1876</v>
      </c>
      <c r="BL1413" s="90">
        <v>0.92100000000000004</v>
      </c>
      <c r="BM1413" s="90">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X1413" s="33" t="s">
        <v>85</v>
      </c>
    </row>
    <row r="1414" spans="1:102" x14ac:dyDescent="0.25">
      <c r="A1414">
        <v>1413</v>
      </c>
      <c r="B1414">
        <v>89</v>
      </c>
      <c r="C1414" s="24" t="s">
        <v>4112</v>
      </c>
      <c r="D1414" s="12">
        <v>2.3802670112758939</v>
      </c>
      <c r="E1414" s="13">
        <v>0.38562985098883201</v>
      </c>
      <c r="F1414" s="7">
        <v>6.1724137931034484</v>
      </c>
      <c r="G1414" s="7">
        <f t="shared" si="351"/>
        <v>1.9946371602870618</v>
      </c>
      <c r="H1414" s="15">
        <f t="shared" si="352"/>
        <v>2.765896862264726</v>
      </c>
      <c r="I1414" s="11">
        <f t="shared" si="353"/>
        <v>7.8370151737218535E-2</v>
      </c>
      <c r="J1414" s="32">
        <f t="shared" si="354"/>
        <v>1.269684022558289E-2</v>
      </c>
      <c r="K1414" s="32">
        <f t="shared" si="355"/>
        <v>78.759752996268944</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231</v>
      </c>
      <c r="AZ1414">
        <v>1</v>
      </c>
      <c r="BA1414">
        <v>0</v>
      </c>
      <c r="BB1414">
        <v>0</v>
      </c>
      <c r="BC1414">
        <v>0</v>
      </c>
      <c r="BD1414">
        <v>0</v>
      </c>
      <c r="BE1414">
        <v>0</v>
      </c>
      <c r="BF1414" s="17">
        <v>0</v>
      </c>
      <c r="BG1414">
        <v>1</v>
      </c>
      <c r="BH1414">
        <v>0</v>
      </c>
      <c r="BI1414" s="17">
        <v>0</v>
      </c>
      <c r="BJ1414">
        <v>19538</v>
      </c>
      <c r="BK1414">
        <v>1876</v>
      </c>
      <c r="BL1414" s="90">
        <v>0.92100000000000004</v>
      </c>
      <c r="BM1414" s="90">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X1414" s="33" t="s">
        <v>85</v>
      </c>
    </row>
    <row r="1415" spans="1:102" x14ac:dyDescent="0.25">
      <c r="A1415">
        <v>1414</v>
      </c>
      <c r="B1415">
        <v>89</v>
      </c>
      <c r="C1415" s="24" t="s">
        <v>4112</v>
      </c>
      <c r="D1415" s="12">
        <v>1.5381701627520841</v>
      </c>
      <c r="E1415" s="13">
        <v>1.339696593364718</v>
      </c>
      <c r="F1415" s="7">
        <v>1.1481481481481479</v>
      </c>
      <c r="G1415" s="7">
        <f t="shared" si="351"/>
        <v>0.19847356938736604</v>
      </c>
      <c r="H1415" s="15">
        <f t="shared" si="352"/>
        <v>2.8778667561168021</v>
      </c>
      <c r="I1415" s="11">
        <f t="shared" si="353"/>
        <v>1.4231921486535931E-2</v>
      </c>
      <c r="J1415" s="32">
        <f t="shared" si="354"/>
        <v>1.2395544520531298E-2</v>
      </c>
      <c r="K1415" s="32">
        <f t="shared" si="355"/>
        <v>80.67414854939652</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231</v>
      </c>
      <c r="AZ1415">
        <v>1</v>
      </c>
      <c r="BA1415">
        <v>0</v>
      </c>
      <c r="BB1415">
        <v>0</v>
      </c>
      <c r="BC1415">
        <v>0</v>
      </c>
      <c r="BD1415">
        <v>0</v>
      </c>
      <c r="BE1415">
        <v>0</v>
      </c>
      <c r="BF1415" s="17">
        <v>0</v>
      </c>
      <c r="BG1415">
        <v>1</v>
      </c>
      <c r="BH1415">
        <v>0</v>
      </c>
      <c r="BI1415" s="17">
        <v>0</v>
      </c>
      <c r="BJ1415">
        <v>22873</v>
      </c>
      <c r="BK1415">
        <v>1435</v>
      </c>
      <c r="BL1415" s="90">
        <v>0.91900000000000004</v>
      </c>
      <c r="BM1415" s="90">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X1415" s="33" t="s">
        <v>85</v>
      </c>
    </row>
    <row r="1416" spans="1:102" x14ac:dyDescent="0.25">
      <c r="A1416">
        <v>1415</v>
      </c>
      <c r="B1416">
        <v>89</v>
      </c>
      <c r="C1416" s="24" t="s">
        <v>4112</v>
      </c>
      <c r="D1416" s="12">
        <v>4.5944549199430584</v>
      </c>
      <c r="E1416" s="13">
        <v>1.1241751399860671</v>
      </c>
      <c r="F1416" s="7">
        <v>4.0869565217391308</v>
      </c>
      <c r="G1416" s="7">
        <f t="shared" si="351"/>
        <v>3.4702797799569911</v>
      </c>
      <c r="H1416" s="15">
        <f t="shared" si="352"/>
        <v>5.7186300599291258</v>
      </c>
      <c r="I1416" s="11">
        <f t="shared" si="353"/>
        <v>5.0600279991548494E-2</v>
      </c>
      <c r="J1416" s="32">
        <f t="shared" si="354"/>
        <v>1.2380919572400163E-2</v>
      </c>
      <c r="K1416" s="32">
        <f t="shared" si="355"/>
        <v>80.769444801921139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231</v>
      </c>
      <c r="AZ1416">
        <v>1</v>
      </c>
      <c r="BA1416">
        <v>0</v>
      </c>
      <c r="BB1416">
        <v>0</v>
      </c>
      <c r="BC1416">
        <v>0</v>
      </c>
      <c r="BD1416">
        <v>0</v>
      </c>
      <c r="BE1416">
        <v>0</v>
      </c>
      <c r="BF1416" s="17">
        <v>0</v>
      </c>
      <c r="BG1416">
        <v>1</v>
      </c>
      <c r="BH1416">
        <v>0</v>
      </c>
      <c r="BI1416" s="17">
        <v>0</v>
      </c>
      <c r="BJ1416">
        <v>22873</v>
      </c>
      <c r="BK1416">
        <v>1435</v>
      </c>
      <c r="BL1416" s="90">
        <v>0.91900000000000004</v>
      </c>
      <c r="BM1416" s="90">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X1416" s="33" t="s">
        <v>85</v>
      </c>
    </row>
    <row r="1417" spans="1:102" x14ac:dyDescent="0.25">
      <c r="A1417">
        <v>1416</v>
      </c>
      <c r="B1417">
        <v>89</v>
      </c>
      <c r="C1417" s="24" t="s">
        <v>4112</v>
      </c>
      <c r="D1417" s="12">
        <v>4.8808848170151631</v>
      </c>
      <c r="E1417" s="13">
        <v>0.62754233361623524</v>
      </c>
      <c r="F1417" s="7">
        <v>7.7777777777777777</v>
      </c>
      <c r="G1417" s="7">
        <f t="shared" si="351"/>
        <v>4.253342483398928</v>
      </c>
      <c r="H1417" s="15">
        <f t="shared" si="352"/>
        <v>5.5084271506313982</v>
      </c>
      <c r="I1417" s="11">
        <f t="shared" si="353"/>
        <v>9.5974463691500686E-2</v>
      </c>
      <c r="J1417" s="32">
        <f t="shared" si="354"/>
        <v>1.2339573903192945E-2</v>
      </c>
      <c r="K1417" s="32">
        <f t="shared" si="355"/>
        <v>81.04007543901038</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231</v>
      </c>
      <c r="AZ1417">
        <v>1</v>
      </c>
      <c r="BA1417">
        <v>0</v>
      </c>
      <c r="BB1417">
        <v>0</v>
      </c>
      <c r="BC1417">
        <v>0</v>
      </c>
      <c r="BD1417">
        <v>0</v>
      </c>
      <c r="BE1417">
        <v>0</v>
      </c>
      <c r="BF1417" s="17">
        <v>0</v>
      </c>
      <c r="BG1417">
        <v>1</v>
      </c>
      <c r="BH1417">
        <v>0</v>
      </c>
      <c r="BI1417" s="17">
        <v>0</v>
      </c>
      <c r="BJ1417">
        <v>22873</v>
      </c>
      <c r="BK1417">
        <v>1435</v>
      </c>
      <c r="BL1417" s="90">
        <v>0.91900000000000004</v>
      </c>
      <c r="BM1417" s="90">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X1417" s="33" t="s">
        <v>85</v>
      </c>
    </row>
    <row r="1418" spans="1:102" x14ac:dyDescent="0.25">
      <c r="A1418">
        <v>1417</v>
      </c>
      <c r="B1418">
        <v>89</v>
      </c>
      <c r="C1418" s="24" t="s">
        <v>4112</v>
      </c>
      <c r="D1418" s="12">
        <v>4.0007702094714936</v>
      </c>
      <c r="E1418" s="13">
        <v>0.43046261747478098</v>
      </c>
      <c r="F1418" s="7">
        <v>9.2941176470588225</v>
      </c>
      <c r="G1418" s="7">
        <f t="shared" si="351"/>
        <v>3.5703075919967127</v>
      </c>
      <c r="H1418" s="15">
        <f t="shared" si="352"/>
        <v>4.4312328269462746</v>
      </c>
      <c r="I1418" s="11">
        <f t="shared" si="353"/>
        <v>0.11446009232003097</v>
      </c>
      <c r="J1418" s="32">
        <f t="shared" si="354"/>
        <v>1.2315326388864095E-2</v>
      </c>
      <c r="K1418" s="32">
        <f t="shared" si="355"/>
        <v>81.199634376254238</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231</v>
      </c>
      <c r="AZ1418">
        <v>1</v>
      </c>
      <c r="BA1418">
        <v>0</v>
      </c>
      <c r="BB1418">
        <v>0</v>
      </c>
      <c r="BC1418">
        <v>0</v>
      </c>
      <c r="BD1418">
        <v>0</v>
      </c>
      <c r="BE1418">
        <v>0</v>
      </c>
      <c r="BF1418" s="17">
        <v>0</v>
      </c>
      <c r="BG1418">
        <v>1</v>
      </c>
      <c r="BH1418">
        <v>0</v>
      </c>
      <c r="BI1418" s="17">
        <v>0</v>
      </c>
      <c r="BJ1418">
        <v>22873</v>
      </c>
      <c r="BK1418">
        <v>1435</v>
      </c>
      <c r="BL1418" s="90">
        <v>0.91900000000000004</v>
      </c>
      <c r="BM1418" s="90">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X1418" s="33" t="s">
        <v>85</v>
      </c>
    </row>
    <row r="1419" spans="1:102" x14ac:dyDescent="0.25">
      <c r="A1419">
        <v>1418</v>
      </c>
      <c r="B1419">
        <v>89</v>
      </c>
      <c r="C1419" s="24" t="s">
        <v>4112</v>
      </c>
      <c r="D1419" s="12">
        <v>1.390334845092611</v>
      </c>
      <c r="E1419" s="13">
        <v>1.340680029196446</v>
      </c>
      <c r="F1419" s="7">
        <v>1.037037037037037</v>
      </c>
      <c r="G1419" s="7">
        <f t="shared" si="351"/>
        <v>4.9654815896164939E-2</v>
      </c>
      <c r="H1419" s="15">
        <f t="shared" si="352"/>
        <v>2.7310148742890572</v>
      </c>
      <c r="I1419" s="11">
        <f t="shared" si="353"/>
        <v>1.2856854220391076E-2</v>
      </c>
      <c r="J1419" s="32">
        <f t="shared" si="354"/>
        <v>1.2397680855377109E-2</v>
      </c>
      <c r="K1419" s="32">
        <f t="shared" si="355"/>
        <v>80.660246998234442</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231</v>
      </c>
      <c r="AZ1419">
        <v>1</v>
      </c>
      <c r="BA1419">
        <v>0</v>
      </c>
      <c r="BB1419">
        <v>0</v>
      </c>
      <c r="BC1419">
        <v>0</v>
      </c>
      <c r="BD1419">
        <v>0</v>
      </c>
      <c r="BE1419">
        <v>0</v>
      </c>
      <c r="BF1419" s="17">
        <v>0</v>
      </c>
      <c r="BG1419">
        <v>1</v>
      </c>
      <c r="BH1419">
        <v>0</v>
      </c>
      <c r="BI1419" s="17">
        <v>0</v>
      </c>
      <c r="BJ1419">
        <v>22873</v>
      </c>
      <c r="BK1419">
        <v>1435</v>
      </c>
      <c r="BL1419" s="90">
        <v>0.91900000000000004</v>
      </c>
      <c r="BM1419" s="90">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X1419" s="33" t="s">
        <v>85</v>
      </c>
    </row>
    <row r="1420" spans="1:102" x14ac:dyDescent="0.25">
      <c r="A1420">
        <v>1419</v>
      </c>
      <c r="B1420">
        <v>89</v>
      </c>
      <c r="C1420" s="24" t="s">
        <v>4112</v>
      </c>
      <c r="D1420" s="12">
        <v>4.3551627855565211</v>
      </c>
      <c r="E1420" s="13">
        <v>1.125491506379775</v>
      </c>
      <c r="F1420" s="7">
        <v>3.8695652173913042</v>
      </c>
      <c r="G1420" s="7">
        <f t="shared" si="351"/>
        <v>3.2296712791767463</v>
      </c>
      <c r="H1420" s="15">
        <f t="shared" si="352"/>
        <v>5.4806542919362959</v>
      </c>
      <c r="I1420" s="11">
        <f t="shared" si="353"/>
        <v>4.7922476619836757E-2</v>
      </c>
      <c r="J1420" s="32">
        <f t="shared" si="354"/>
        <v>1.2384460250070175E-2</v>
      </c>
      <c r="K1420" s="32">
        <f t="shared" si="355"/>
        <v>80.746353075365846</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231</v>
      </c>
      <c r="AZ1420">
        <v>1</v>
      </c>
      <c r="BA1420">
        <v>0</v>
      </c>
      <c r="BB1420">
        <v>0</v>
      </c>
      <c r="BC1420">
        <v>0</v>
      </c>
      <c r="BD1420">
        <v>0</v>
      </c>
      <c r="BE1420">
        <v>0</v>
      </c>
      <c r="BF1420" s="17">
        <v>0</v>
      </c>
      <c r="BG1420">
        <v>1</v>
      </c>
      <c r="BH1420">
        <v>0</v>
      </c>
      <c r="BI1420" s="17">
        <v>0</v>
      </c>
      <c r="BJ1420">
        <v>22873</v>
      </c>
      <c r="BK1420">
        <v>1435</v>
      </c>
      <c r="BL1420" s="90">
        <v>0.91900000000000004</v>
      </c>
      <c r="BM1420" s="90">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X1420" s="33" t="s">
        <v>85</v>
      </c>
    </row>
    <row r="1421" spans="1:102" x14ac:dyDescent="0.25">
      <c r="A1421">
        <v>1420</v>
      </c>
      <c r="B1421">
        <v>89</v>
      </c>
      <c r="C1421" s="24" t="s">
        <v>4112</v>
      </c>
      <c r="D1421" s="12">
        <v>4.7288673984255958</v>
      </c>
      <c r="E1421" s="13">
        <v>0.62896265890389691</v>
      </c>
      <c r="F1421" s="7">
        <v>7.518518518518519</v>
      </c>
      <c r="G1421" s="7">
        <f t="shared" si="351"/>
        <v>4.0999047395216985</v>
      </c>
      <c r="H1421" s="15">
        <f t="shared" si="352"/>
        <v>5.357830057329493</v>
      </c>
      <c r="I1421" s="11">
        <f t="shared" si="353"/>
        <v>9.2817480731005889E-2</v>
      </c>
      <c r="J1421" s="32">
        <f t="shared" si="354"/>
        <v>1.2345182166192899E-2</v>
      </c>
      <c r="K1421" s="32">
        <f t="shared" si="355"/>
        <v>81.003259938803126</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231</v>
      </c>
      <c r="AZ1421">
        <v>1</v>
      </c>
      <c r="BA1421">
        <v>0</v>
      </c>
      <c r="BB1421">
        <v>0</v>
      </c>
      <c r="BC1421">
        <v>0</v>
      </c>
      <c r="BD1421">
        <v>0</v>
      </c>
      <c r="BE1421">
        <v>0</v>
      </c>
      <c r="BF1421" s="17">
        <v>0</v>
      </c>
      <c r="BG1421">
        <v>1</v>
      </c>
      <c r="BH1421">
        <v>0</v>
      </c>
      <c r="BI1421" s="17">
        <v>0</v>
      </c>
      <c r="BJ1421">
        <v>22873</v>
      </c>
      <c r="BK1421">
        <v>1435</v>
      </c>
      <c r="BL1421" s="90">
        <v>0.91900000000000004</v>
      </c>
      <c r="BM1421" s="90">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X1421" s="33" t="s">
        <v>85</v>
      </c>
    </row>
    <row r="1422" spans="1:102" x14ac:dyDescent="0.25">
      <c r="A1422">
        <v>1421</v>
      </c>
      <c r="B1422">
        <v>89</v>
      </c>
      <c r="C1422" s="24" t="s">
        <v>4112</v>
      </c>
      <c r="D1422" s="12">
        <v>3.8875037491050262</v>
      </c>
      <c r="E1422" s="13">
        <v>0.43194486101166951</v>
      </c>
      <c r="F1422" s="7">
        <v>9</v>
      </c>
      <c r="G1422" s="7">
        <f t="shared" si="351"/>
        <v>3.4555588880933565</v>
      </c>
      <c r="H1422" s="15">
        <f t="shared" si="352"/>
        <v>4.3194486101166953</v>
      </c>
      <c r="I1422" s="11">
        <f t="shared" si="353"/>
        <v>0.11090002556177427</v>
      </c>
      <c r="J1422" s="32">
        <f t="shared" si="354"/>
        <v>1.2322225062419362E-2</v>
      </c>
      <c r="K1422" s="32">
        <f t="shared" si="355"/>
        <v>81.154174261093928</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231</v>
      </c>
      <c r="AZ1422">
        <v>1</v>
      </c>
      <c r="BA1422">
        <v>0</v>
      </c>
      <c r="BB1422">
        <v>0</v>
      </c>
      <c r="BC1422">
        <v>0</v>
      </c>
      <c r="BD1422">
        <v>0</v>
      </c>
      <c r="BE1422">
        <v>0</v>
      </c>
      <c r="BF1422" s="17">
        <v>0</v>
      </c>
      <c r="BG1422">
        <v>1</v>
      </c>
      <c r="BH1422">
        <v>0</v>
      </c>
      <c r="BI1422" s="17">
        <v>0</v>
      </c>
      <c r="BJ1422">
        <v>22873</v>
      </c>
      <c r="BK1422">
        <v>1435</v>
      </c>
      <c r="BL1422" s="90">
        <v>0.91900000000000004</v>
      </c>
      <c r="BM1422" s="90">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X1422" s="33" t="s">
        <v>85</v>
      </c>
    </row>
    <row r="1423" spans="1:102" x14ac:dyDescent="0.25">
      <c r="A1423">
        <v>1422</v>
      </c>
      <c r="B1423">
        <v>89</v>
      </c>
      <c r="C1423" s="24" t="s">
        <v>4112</v>
      </c>
      <c r="D1423" s="12">
        <v>1.143462467922252</v>
      </c>
      <c r="E1423" s="13">
        <v>1.342325505821774</v>
      </c>
      <c r="F1423" s="7">
        <v>0.85185185185185186</v>
      </c>
      <c r="G1423" s="7">
        <f t="shared" si="351"/>
        <v>-0.19886303789952198</v>
      </c>
      <c r="H1423" s="15">
        <f t="shared" si="352"/>
        <v>2.485787973744026</v>
      </c>
      <c r="I1423" s="11">
        <f t="shared" si="353"/>
        <v>1.0562895063906431E-2</v>
      </c>
      <c r="J1423" s="32">
        <f t="shared" si="354"/>
        <v>1.2399920292411899E-2</v>
      </c>
      <c r="K1423" s="32">
        <f t="shared" si="355"/>
        <v>80.645679683275674</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231</v>
      </c>
      <c r="AZ1423">
        <v>1</v>
      </c>
      <c r="BA1423">
        <v>0</v>
      </c>
      <c r="BB1423">
        <v>0</v>
      </c>
      <c r="BC1423">
        <v>0</v>
      </c>
      <c r="BD1423">
        <v>0</v>
      </c>
      <c r="BE1423">
        <v>0</v>
      </c>
      <c r="BF1423" s="17">
        <v>0</v>
      </c>
      <c r="BG1423">
        <v>1</v>
      </c>
      <c r="BH1423">
        <v>0</v>
      </c>
      <c r="BI1423" s="17">
        <v>0</v>
      </c>
      <c r="BJ1423">
        <v>22873</v>
      </c>
      <c r="BK1423">
        <v>1435</v>
      </c>
      <c r="BL1423" s="90">
        <v>0.91900000000000004</v>
      </c>
      <c r="BM1423" s="90">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X1423" s="33" t="s">
        <v>85</v>
      </c>
    </row>
    <row r="1424" spans="1:102" x14ac:dyDescent="0.25">
      <c r="A1424">
        <v>1423</v>
      </c>
      <c r="B1424">
        <v>89</v>
      </c>
      <c r="C1424" s="24" t="s">
        <v>4112</v>
      </c>
      <c r="D1424" s="12">
        <v>3.97114984456024</v>
      </c>
      <c r="E1424" s="13">
        <v>1.1276104496899451</v>
      </c>
      <c r="F1424" s="7">
        <v>3.5217391304347831</v>
      </c>
      <c r="G1424" s="7">
        <f t="shared" si="351"/>
        <v>2.8435393948702949</v>
      </c>
      <c r="H1424" s="15">
        <f t="shared" si="352"/>
        <v>5.0987602942501855</v>
      </c>
      <c r="I1424" s="11">
        <f t="shared" si="353"/>
        <v>4.3630134610473811E-2</v>
      </c>
      <c r="J1424" s="32">
        <f t="shared" si="354"/>
        <v>1.2388803654825895E-2</v>
      </c>
      <c r="K1424" s="32">
        <f t="shared" si="355"/>
        <v>80.718044119656639</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231</v>
      </c>
      <c r="AZ1424">
        <v>1</v>
      </c>
      <c r="BA1424">
        <v>0</v>
      </c>
      <c r="BB1424">
        <v>0</v>
      </c>
      <c r="BC1424">
        <v>0</v>
      </c>
      <c r="BD1424">
        <v>0</v>
      </c>
      <c r="BE1424">
        <v>0</v>
      </c>
      <c r="BF1424" s="17">
        <v>0</v>
      </c>
      <c r="BG1424">
        <v>1</v>
      </c>
      <c r="BH1424">
        <v>0</v>
      </c>
      <c r="BI1424" s="17">
        <v>0</v>
      </c>
      <c r="BJ1424">
        <v>22873</v>
      </c>
      <c r="BK1424">
        <v>1435</v>
      </c>
      <c r="BL1424" s="90">
        <v>0.91900000000000004</v>
      </c>
      <c r="BM1424" s="90">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X1424" s="33" t="s">
        <v>85</v>
      </c>
    </row>
    <row r="1425" spans="1:102" x14ac:dyDescent="0.25">
      <c r="A1425">
        <v>1424</v>
      </c>
      <c r="B1425">
        <v>89</v>
      </c>
      <c r="C1425" s="24" t="s">
        <v>4112</v>
      </c>
      <c r="D1425" s="12">
        <v>4.4228311186168989</v>
      </c>
      <c r="E1425" s="13">
        <v>0.63183301694527128</v>
      </c>
      <c r="F1425" s="7">
        <v>7</v>
      </c>
      <c r="G1425" s="7">
        <f t="shared" si="351"/>
        <v>3.7909981016716277</v>
      </c>
      <c r="H1425" s="15">
        <f t="shared" si="352"/>
        <v>5.0546641355621702</v>
      </c>
      <c r="I1425" s="11">
        <f t="shared" si="353"/>
        <v>8.647908694379515E-2</v>
      </c>
      <c r="J1425" s="32">
        <f t="shared" si="354"/>
        <v>1.2354155277685019E-2</v>
      </c>
      <c r="K1425" s="32">
        <f t="shared" si="355"/>
        <v>80.944425379392257</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231</v>
      </c>
      <c r="AZ1425">
        <v>1</v>
      </c>
      <c r="BA1425">
        <v>0</v>
      </c>
      <c r="BB1425">
        <v>0</v>
      </c>
      <c r="BC1425">
        <v>0</v>
      </c>
      <c r="BD1425">
        <v>0</v>
      </c>
      <c r="BE1425">
        <v>0</v>
      </c>
      <c r="BF1425" s="17">
        <v>0</v>
      </c>
      <c r="BG1425">
        <v>1</v>
      </c>
      <c r="BH1425">
        <v>0</v>
      </c>
      <c r="BI1425" s="17">
        <v>0</v>
      </c>
      <c r="BJ1425">
        <v>22873</v>
      </c>
      <c r="BK1425">
        <v>1435</v>
      </c>
      <c r="BL1425" s="90">
        <v>0.91900000000000004</v>
      </c>
      <c r="BM1425" s="90">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X1425" s="33" t="s">
        <v>85</v>
      </c>
    </row>
    <row r="1426" spans="1:102" x14ac:dyDescent="0.25">
      <c r="A1426">
        <v>1425</v>
      </c>
      <c r="B1426">
        <v>89</v>
      </c>
      <c r="C1426" s="24" t="s">
        <v>4112</v>
      </c>
      <c r="D1426" s="12">
        <v>3.6932333398746349</v>
      </c>
      <c r="E1426" s="13">
        <v>0.43449803998525133</v>
      </c>
      <c r="F1426" s="7">
        <v>8.4999999999999982</v>
      </c>
      <c r="G1426" s="7">
        <f t="shared" si="351"/>
        <v>3.2587352998893837</v>
      </c>
      <c r="H1426" s="15">
        <f t="shared" si="352"/>
        <v>4.1277313798598865</v>
      </c>
      <c r="I1426" s="11">
        <f t="shared" si="353"/>
        <v>0.1048244978740621</v>
      </c>
      <c r="J1426" s="32">
        <f t="shared" si="354"/>
        <v>1.2332293867536722E-2</v>
      </c>
      <c r="K1426" s="32">
        <f t="shared" si="355"/>
        <v>81.08791525252083</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231</v>
      </c>
      <c r="AZ1426">
        <v>1</v>
      </c>
      <c r="BA1426">
        <v>0</v>
      </c>
      <c r="BB1426">
        <v>0</v>
      </c>
      <c r="BC1426">
        <v>0</v>
      </c>
      <c r="BD1426">
        <v>0</v>
      </c>
      <c r="BE1426">
        <v>0</v>
      </c>
      <c r="BF1426" s="17">
        <v>0</v>
      </c>
      <c r="BG1426">
        <v>1</v>
      </c>
      <c r="BH1426">
        <v>0</v>
      </c>
      <c r="BI1426" s="17">
        <v>0</v>
      </c>
      <c r="BJ1426">
        <v>22873</v>
      </c>
      <c r="BK1426">
        <v>1435</v>
      </c>
      <c r="BL1426" s="90">
        <v>0.91900000000000004</v>
      </c>
      <c r="BM1426" s="90">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X1426" s="33" t="s">
        <v>85</v>
      </c>
    </row>
    <row r="1427" spans="1:102" x14ac:dyDescent="0.25">
      <c r="A1427">
        <v>1426</v>
      </c>
      <c r="B1427">
        <v>89</v>
      </c>
      <c r="C1427" s="24" t="s">
        <v>4112</v>
      </c>
      <c r="D1427" s="12">
        <v>4.1153206785629726</v>
      </c>
      <c r="E1427" s="13">
        <v>1.077822082480778</v>
      </c>
      <c r="F1427" s="7">
        <v>3.8181818181818188</v>
      </c>
      <c r="G1427" s="7">
        <f t="shared" si="351"/>
        <v>3.0374985960821945</v>
      </c>
      <c r="H1427" s="15">
        <f t="shared" si="352"/>
        <v>5.1931427610437506</v>
      </c>
      <c r="I1427" s="11">
        <f t="shared" si="353"/>
        <v>4.7447935274824424E-2</v>
      </c>
      <c r="J1427" s="32">
        <f t="shared" si="354"/>
        <v>1.2426840191025442E-2</v>
      </c>
      <c r="K1427" s="32">
        <f t="shared" si="355"/>
        <v>80.47097931799199</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231</v>
      </c>
      <c r="AZ1427">
        <v>1</v>
      </c>
      <c r="BA1427">
        <v>0</v>
      </c>
      <c r="BB1427">
        <v>0</v>
      </c>
      <c r="BC1427">
        <v>0</v>
      </c>
      <c r="BD1427">
        <v>0</v>
      </c>
      <c r="BE1427">
        <v>0</v>
      </c>
      <c r="BF1427" s="17">
        <v>0</v>
      </c>
      <c r="BG1427">
        <v>1</v>
      </c>
      <c r="BH1427">
        <v>0</v>
      </c>
      <c r="BI1427" s="17">
        <v>0</v>
      </c>
      <c r="BJ1427">
        <v>31669</v>
      </c>
      <c r="BK1427">
        <v>1404</v>
      </c>
      <c r="BL1427" s="90">
        <v>0.92700000000000005</v>
      </c>
      <c r="BM1427" s="90">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X1427" s="33" t="s">
        <v>85</v>
      </c>
    </row>
    <row r="1428" spans="1:102" x14ac:dyDescent="0.25">
      <c r="A1428">
        <v>1427</v>
      </c>
      <c r="B1428">
        <v>89</v>
      </c>
      <c r="C1428" s="24" t="s">
        <v>4112</v>
      </c>
      <c r="D1428" s="12">
        <v>3.5374328443582792</v>
      </c>
      <c r="E1428" s="13">
        <v>0.83522719936237166</v>
      </c>
      <c r="F1428" s="7">
        <v>4.235294117647058</v>
      </c>
      <c r="G1428" s="7">
        <f t="shared" si="351"/>
        <v>2.7022056449959075</v>
      </c>
      <c r="H1428" s="15">
        <f t="shared" si="352"/>
        <v>4.3726600437206509</v>
      </c>
      <c r="I1428" s="11">
        <f t="shared" si="353"/>
        <v>5.2617677231538242E-2</v>
      </c>
      <c r="J1428" s="32">
        <f t="shared" si="354"/>
        <v>1.242361823522431E-2</v>
      </c>
      <c r="K1428" s="32">
        <f t="shared" si="355"/>
        <v>80.491848756647258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231</v>
      </c>
      <c r="AZ1428">
        <v>1</v>
      </c>
      <c r="BA1428">
        <v>0</v>
      </c>
      <c r="BB1428">
        <v>0</v>
      </c>
      <c r="BC1428">
        <v>0</v>
      </c>
      <c r="BD1428">
        <v>0</v>
      </c>
      <c r="BE1428">
        <v>0</v>
      </c>
      <c r="BF1428" s="17">
        <v>0</v>
      </c>
      <c r="BG1428">
        <v>1</v>
      </c>
      <c r="BH1428">
        <v>0</v>
      </c>
      <c r="BI1428" s="17">
        <v>0</v>
      </c>
      <c r="BJ1428">
        <v>31669</v>
      </c>
      <c r="BK1428">
        <v>1404</v>
      </c>
      <c r="BL1428" s="90">
        <v>0.92700000000000005</v>
      </c>
      <c r="BM1428" s="90">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X1428" s="33" t="s">
        <v>85</v>
      </c>
    </row>
    <row r="1429" spans="1:102" x14ac:dyDescent="0.25">
      <c r="A1429">
        <v>1428</v>
      </c>
      <c r="B1429">
        <v>89</v>
      </c>
      <c r="C1429" s="24" t="s">
        <v>4112</v>
      </c>
      <c r="D1429" s="12">
        <v>5.6948060928972746</v>
      </c>
      <c r="E1429" s="13">
        <v>0.48222148367275319</v>
      </c>
      <c r="F1429" s="7">
        <v>11.80952380952381</v>
      </c>
      <c r="G1429" s="7">
        <f t="shared" si="351"/>
        <v>5.2125846092245212</v>
      </c>
      <c r="H1429" s="15">
        <f t="shared" si="352"/>
        <v>6.177027576570028</v>
      </c>
      <c r="I1429" s="11">
        <f t="shared" si="353"/>
        <v>0.14536007042141241</v>
      </c>
      <c r="J1429" s="32">
        <f t="shared" si="354"/>
        <v>1.2308715640522824E-2</v>
      </c>
      <c r="K1429" s="32">
        <f t="shared" si="355"/>
        <v>81.243244966013705</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231</v>
      </c>
      <c r="AZ1429">
        <v>1</v>
      </c>
      <c r="BA1429">
        <v>0</v>
      </c>
      <c r="BB1429">
        <v>0</v>
      </c>
      <c r="BC1429">
        <v>0</v>
      </c>
      <c r="BD1429">
        <v>0</v>
      </c>
      <c r="BE1429">
        <v>0</v>
      </c>
      <c r="BF1429" s="17">
        <v>0</v>
      </c>
      <c r="BG1429">
        <v>1</v>
      </c>
      <c r="BH1429">
        <v>0</v>
      </c>
      <c r="BI1429" s="17">
        <v>0</v>
      </c>
      <c r="BJ1429">
        <v>31669</v>
      </c>
      <c r="BK1429">
        <v>1404</v>
      </c>
      <c r="BL1429" s="90">
        <v>0.92700000000000005</v>
      </c>
      <c r="BM1429" s="90">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X1429" s="33" t="s">
        <v>85</v>
      </c>
    </row>
    <row r="1430" spans="1:102" x14ac:dyDescent="0.25">
      <c r="A1430">
        <v>1429</v>
      </c>
      <c r="B1430">
        <v>89</v>
      </c>
      <c r="C1430" s="24" t="s">
        <v>4112</v>
      </c>
      <c r="D1430" s="12">
        <v>5.4202582729393711</v>
      </c>
      <c r="E1430" s="13">
        <v>0.43653086761927817</v>
      </c>
      <c r="F1430" s="7">
        <v>12.41666666666667</v>
      </c>
      <c r="G1430" s="7">
        <f t="shared" si="351"/>
        <v>4.9837274053200931</v>
      </c>
      <c r="H1430" s="15">
        <f t="shared" si="352"/>
        <v>5.8567891405586492</v>
      </c>
      <c r="I1430" s="11">
        <f t="shared" si="353"/>
        <v>0.15266321324194931</v>
      </c>
      <c r="J1430" s="32">
        <f t="shared" si="354"/>
        <v>1.2295023885257661E-2</v>
      </c>
      <c r="K1430" s="32">
        <f t="shared" si="355"/>
        <v>81.333717553737273</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231</v>
      </c>
      <c r="AZ1430">
        <v>1</v>
      </c>
      <c r="BA1430">
        <v>0</v>
      </c>
      <c r="BB1430">
        <v>0</v>
      </c>
      <c r="BC1430">
        <v>0</v>
      </c>
      <c r="BD1430">
        <v>0</v>
      </c>
      <c r="BE1430">
        <v>0</v>
      </c>
      <c r="BF1430" s="17">
        <v>0</v>
      </c>
      <c r="BG1430">
        <v>1</v>
      </c>
      <c r="BH1430">
        <v>0</v>
      </c>
      <c r="BI1430" s="17">
        <v>0</v>
      </c>
      <c r="BJ1430">
        <v>31669</v>
      </c>
      <c r="BK1430">
        <v>1404</v>
      </c>
      <c r="BL1430" s="90">
        <v>0.92700000000000005</v>
      </c>
      <c r="BM1430" s="90">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X1430" s="33" t="s">
        <v>85</v>
      </c>
    </row>
    <row r="1431" spans="1:102" x14ac:dyDescent="0.25">
      <c r="A1431">
        <v>1430</v>
      </c>
      <c r="B1431">
        <v>89</v>
      </c>
      <c r="C1431" s="24" t="s">
        <v>4112</v>
      </c>
      <c r="D1431" s="12">
        <v>4.0192289915667478</v>
      </c>
      <c r="E1431" s="13">
        <v>1.127344717146771</v>
      </c>
      <c r="F1431" s="7">
        <v>3.5652173913043481</v>
      </c>
      <c r="G1431" s="7">
        <f t="shared" si="351"/>
        <v>2.8918842744199766</v>
      </c>
      <c r="H1431" s="15">
        <f t="shared" si="352"/>
        <v>5.146573708713519</v>
      </c>
      <c r="I1431" s="11">
        <f t="shared" si="353"/>
        <v>4.4317623773070566E-2</v>
      </c>
      <c r="J1431" s="32">
        <f t="shared" si="354"/>
        <v>1.2430553009519793E-2</v>
      </c>
      <c r="K1431" s="32">
        <f t="shared" si="355"/>
        <v>80.446943851505381</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231</v>
      </c>
      <c r="AZ1431">
        <v>1</v>
      </c>
      <c r="BA1431">
        <v>0</v>
      </c>
      <c r="BB1431">
        <v>0</v>
      </c>
      <c r="BC1431">
        <v>0</v>
      </c>
      <c r="BD1431">
        <v>0</v>
      </c>
      <c r="BE1431">
        <v>0</v>
      </c>
      <c r="BF1431" s="17">
        <v>0</v>
      </c>
      <c r="BG1431">
        <v>1</v>
      </c>
      <c r="BH1431">
        <v>0</v>
      </c>
      <c r="BI1431" s="17">
        <v>0</v>
      </c>
      <c r="BJ1431">
        <v>31669</v>
      </c>
      <c r="BK1431">
        <v>1404</v>
      </c>
      <c r="BL1431" s="90">
        <v>0.92700000000000005</v>
      </c>
      <c r="BM1431" s="90">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X1431" s="33" t="s">
        <v>85</v>
      </c>
    </row>
    <row r="1432" spans="1:102" x14ac:dyDescent="0.25">
      <c r="A1432">
        <v>1431</v>
      </c>
      <c r="B1432">
        <v>89</v>
      </c>
      <c r="C1432" s="24" t="s">
        <v>4112</v>
      </c>
      <c r="D1432" s="12">
        <v>3.585713300628468</v>
      </c>
      <c r="E1432" s="13">
        <v>0.8350291248038898</v>
      </c>
      <c r="F1432" s="7">
        <v>4.2941176470588234</v>
      </c>
      <c r="G1432" s="7">
        <f t="shared" si="351"/>
        <v>2.7506841758245781</v>
      </c>
      <c r="H1432" s="15">
        <f t="shared" si="352"/>
        <v>4.4207424254323575</v>
      </c>
      <c r="I1432" s="11">
        <f t="shared" si="353"/>
        <v>5.3354647856083397E-2</v>
      </c>
      <c r="J1432" s="32">
        <f t="shared" si="354"/>
        <v>1.2425054980183805E-2</v>
      </c>
      <c r="K1432" s="32">
        <f t="shared" si="355"/>
        <v>80.482541251918619</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231</v>
      </c>
      <c r="AZ1432">
        <v>1</v>
      </c>
      <c r="BA1432">
        <v>0</v>
      </c>
      <c r="BB1432">
        <v>0</v>
      </c>
      <c r="BC1432">
        <v>0</v>
      </c>
      <c r="BD1432">
        <v>0</v>
      </c>
      <c r="BE1432">
        <v>0</v>
      </c>
      <c r="BF1432" s="17">
        <v>0</v>
      </c>
      <c r="BG1432">
        <v>1</v>
      </c>
      <c r="BH1432">
        <v>0</v>
      </c>
      <c r="BI1432" s="17">
        <v>0</v>
      </c>
      <c r="BJ1432">
        <v>31669</v>
      </c>
      <c r="BK1432">
        <v>1404</v>
      </c>
      <c r="BL1432" s="90">
        <v>0.92700000000000005</v>
      </c>
      <c r="BM1432" s="90">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X1432" s="33" t="s">
        <v>85</v>
      </c>
    </row>
    <row r="1433" spans="1:102" x14ac:dyDescent="0.25">
      <c r="A1433">
        <v>1432</v>
      </c>
      <c r="B1433">
        <v>89</v>
      </c>
      <c r="C1433" s="24" t="s">
        <v>4112</v>
      </c>
      <c r="D1433" s="12">
        <v>5.6524349454410761</v>
      </c>
      <c r="E1433" s="13">
        <v>0.48252493436692118</v>
      </c>
      <c r="F1433" s="7">
        <v>11.71428571428571</v>
      </c>
      <c r="G1433" s="7">
        <f t="shared" si="351"/>
        <v>5.1699100110741547</v>
      </c>
      <c r="H1433" s="15">
        <f t="shared" si="352"/>
        <v>6.1349598798079974</v>
      </c>
      <c r="I1433" s="11">
        <f t="shared" si="353"/>
        <v>0.14423414969083709</v>
      </c>
      <c r="J1433" s="32">
        <f t="shared" si="354"/>
        <v>1.2312671315071463E-2</v>
      </c>
      <c r="K1433" s="32">
        <f t="shared" si="355"/>
        <v>81.217144063282092</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231</v>
      </c>
      <c r="AZ1433">
        <v>1</v>
      </c>
      <c r="BA1433">
        <v>0</v>
      </c>
      <c r="BB1433">
        <v>0</v>
      </c>
      <c r="BC1433">
        <v>0</v>
      </c>
      <c r="BD1433">
        <v>0</v>
      </c>
      <c r="BE1433">
        <v>0</v>
      </c>
      <c r="BF1433" s="17">
        <v>0</v>
      </c>
      <c r="BG1433">
        <v>1</v>
      </c>
      <c r="BH1433">
        <v>0</v>
      </c>
      <c r="BI1433" s="17">
        <v>0</v>
      </c>
      <c r="BJ1433">
        <v>31669</v>
      </c>
      <c r="BK1433">
        <v>1404</v>
      </c>
      <c r="BL1433" s="90">
        <v>0.92700000000000005</v>
      </c>
      <c r="BM1433" s="90">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X1433" s="33" t="s">
        <v>85</v>
      </c>
    </row>
    <row r="1434" spans="1:102" x14ac:dyDescent="0.25">
      <c r="A1434">
        <v>1433</v>
      </c>
      <c r="B1434">
        <v>89</v>
      </c>
      <c r="C1434" s="24" t="s">
        <v>4112</v>
      </c>
      <c r="D1434" s="12">
        <v>5.3785778047359623</v>
      </c>
      <c r="E1434" s="13">
        <v>0.43708532950450252</v>
      </c>
      <c r="F1434" s="7">
        <v>12.305555555555561</v>
      </c>
      <c r="G1434" s="7">
        <f t="shared" si="351"/>
        <v>4.9414924752314597</v>
      </c>
      <c r="H1434" s="15">
        <f t="shared" si="352"/>
        <v>5.8156631342404648</v>
      </c>
      <c r="I1434" s="11">
        <f t="shared" si="353"/>
        <v>0.15135141256459131</v>
      </c>
      <c r="J1434" s="32">
        <f t="shared" si="354"/>
        <v>1.2299437589899063E-2</v>
      </c>
      <c r="K1434" s="32">
        <f t="shared" si="355"/>
        <v>81.304530608883439</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231</v>
      </c>
      <c r="AZ1434">
        <v>1</v>
      </c>
      <c r="BA1434">
        <v>0</v>
      </c>
      <c r="BB1434">
        <v>0</v>
      </c>
      <c r="BC1434">
        <v>0</v>
      </c>
      <c r="BD1434">
        <v>0</v>
      </c>
      <c r="BE1434">
        <v>0</v>
      </c>
      <c r="BF1434" s="17">
        <v>0</v>
      </c>
      <c r="BG1434">
        <v>1</v>
      </c>
      <c r="BH1434">
        <v>0</v>
      </c>
      <c r="BI1434" s="17">
        <v>0</v>
      </c>
      <c r="BJ1434">
        <v>31669</v>
      </c>
      <c r="BK1434">
        <v>1404</v>
      </c>
      <c r="BL1434" s="90">
        <v>0.92700000000000005</v>
      </c>
      <c r="BM1434" s="90">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X1434" s="33" t="s">
        <v>85</v>
      </c>
    </row>
    <row r="1435" spans="1:102" x14ac:dyDescent="0.25">
      <c r="A1435">
        <v>1434</v>
      </c>
      <c r="B1435">
        <v>89</v>
      </c>
      <c r="C1435" s="24" t="s">
        <v>4112</v>
      </c>
      <c r="D1435" s="12">
        <v>4.2113237609042287</v>
      </c>
      <c r="E1435" s="13">
        <v>1.322159785400165</v>
      </c>
      <c r="F1435" s="7">
        <v>3.1851851851851851</v>
      </c>
      <c r="G1435" s="7">
        <f t="shared" si="351"/>
        <v>2.8891639755040637</v>
      </c>
      <c r="H1435" s="15">
        <f t="shared" si="352"/>
        <v>5.5334835463043941</v>
      </c>
      <c r="I1435" s="11">
        <f t="shared" si="353"/>
        <v>3.9607586040185508E-2</v>
      </c>
      <c r="J1435" s="32">
        <f t="shared" si="354"/>
        <v>1.2434939803314055E-2</v>
      </c>
      <c r="K1435" s="32">
        <f t="shared" si="355"/>
        <v>80.418563806275003</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231</v>
      </c>
      <c r="AZ1435">
        <v>1</v>
      </c>
      <c r="BA1435">
        <v>0</v>
      </c>
      <c r="BB1435">
        <v>0</v>
      </c>
      <c r="BC1435">
        <v>0</v>
      </c>
      <c r="BD1435">
        <v>0</v>
      </c>
      <c r="BE1435">
        <v>0</v>
      </c>
      <c r="BF1435" s="17">
        <v>0</v>
      </c>
      <c r="BG1435">
        <v>1</v>
      </c>
      <c r="BH1435">
        <v>0</v>
      </c>
      <c r="BI1435" s="17">
        <v>0</v>
      </c>
      <c r="BJ1435">
        <v>31669</v>
      </c>
      <c r="BK1435">
        <v>1404</v>
      </c>
      <c r="BL1435" s="90">
        <v>0.92700000000000005</v>
      </c>
      <c r="BM1435" s="90">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X1435" s="33" t="s">
        <v>85</v>
      </c>
    </row>
    <row r="1436" spans="1:102" x14ac:dyDescent="0.25">
      <c r="A1436">
        <v>1435</v>
      </c>
      <c r="B1436">
        <v>89</v>
      </c>
      <c r="C1436" s="24" t="s">
        <v>4112</v>
      </c>
      <c r="D1436" s="12">
        <v>3.3440854621105132</v>
      </c>
      <c r="E1436" s="13">
        <v>0.83602136552762829</v>
      </c>
      <c r="F1436" s="7">
        <v>4</v>
      </c>
      <c r="G1436" s="7">
        <f t="shared" si="351"/>
        <v>2.5080640965828849</v>
      </c>
      <c r="H1436" s="15">
        <f t="shared" si="352"/>
        <v>4.1801068276381415</v>
      </c>
      <c r="I1436" s="11">
        <f t="shared" si="353"/>
        <v>4.9717260214455564E-2</v>
      </c>
      <c r="J1436" s="32">
        <f t="shared" si="354"/>
        <v>1.2429315053613891E-2</v>
      </c>
      <c r="K1436" s="32">
        <f t="shared" si="355"/>
        <v>80.454956342042721</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231</v>
      </c>
      <c r="AZ1436">
        <v>1</v>
      </c>
      <c r="BA1436">
        <v>0</v>
      </c>
      <c r="BB1436">
        <v>0</v>
      </c>
      <c r="BC1436">
        <v>0</v>
      </c>
      <c r="BD1436">
        <v>0</v>
      </c>
      <c r="BE1436">
        <v>0</v>
      </c>
      <c r="BF1436" s="17">
        <v>0</v>
      </c>
      <c r="BG1436">
        <v>1</v>
      </c>
      <c r="BH1436">
        <v>0</v>
      </c>
      <c r="BI1436" s="17">
        <v>0</v>
      </c>
      <c r="BJ1436">
        <v>31669</v>
      </c>
      <c r="BK1436">
        <v>1404</v>
      </c>
      <c r="BL1436" s="90">
        <v>0.92700000000000005</v>
      </c>
      <c r="BM1436" s="90">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X1436" s="33" t="s">
        <v>85</v>
      </c>
    </row>
    <row r="1437" spans="1:102" x14ac:dyDescent="0.25">
      <c r="A1437">
        <v>1436</v>
      </c>
      <c r="B1437">
        <v>89</v>
      </c>
      <c r="C1437" s="24" t="s">
        <v>4112</v>
      </c>
      <c r="D1437" s="12">
        <v>5.4824385220634708</v>
      </c>
      <c r="E1437" s="13">
        <v>0.48374457547618871</v>
      </c>
      <c r="F1437" s="7">
        <v>11.33333333333333</v>
      </c>
      <c r="G1437" s="7">
        <f t="shared" si="351"/>
        <v>4.9986939465872817</v>
      </c>
      <c r="H1437" s="15">
        <f t="shared" si="352"/>
        <v>5.9661830975396599</v>
      </c>
      <c r="I1437" s="11">
        <f t="shared" si="353"/>
        <v>0.13965777451211497</v>
      </c>
      <c r="J1437" s="32">
        <f t="shared" si="354"/>
        <v>1.2322744809892502E-2</v>
      </c>
      <c r="K1437" s="32">
        <f t="shared" si="355"/>
        <v>81.150751348613184</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231</v>
      </c>
      <c r="AZ1437">
        <v>1</v>
      </c>
      <c r="BA1437">
        <v>0</v>
      </c>
      <c r="BB1437">
        <v>0</v>
      </c>
      <c r="BC1437">
        <v>0</v>
      </c>
      <c r="BD1437">
        <v>0</v>
      </c>
      <c r="BE1437">
        <v>0</v>
      </c>
      <c r="BF1437" s="17">
        <v>0</v>
      </c>
      <c r="BG1437">
        <v>1</v>
      </c>
      <c r="BH1437">
        <v>0</v>
      </c>
      <c r="BI1437" s="17">
        <v>0</v>
      </c>
      <c r="BJ1437">
        <v>31669</v>
      </c>
      <c r="BK1437">
        <v>1404</v>
      </c>
      <c r="BL1437" s="90">
        <v>0.92700000000000005</v>
      </c>
      <c r="BM1437" s="90">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X1437" s="33" t="s">
        <v>85</v>
      </c>
    </row>
    <row r="1438" spans="1:102" x14ac:dyDescent="0.25">
      <c r="A1438">
        <v>1437</v>
      </c>
      <c r="B1438">
        <v>89</v>
      </c>
      <c r="C1438" s="24" t="s">
        <v>4112</v>
      </c>
      <c r="D1438" s="12">
        <v>5.2634437270888226</v>
      </c>
      <c r="E1438" s="13">
        <v>0.43862031059073531</v>
      </c>
      <c r="F1438" s="7">
        <v>12</v>
      </c>
      <c r="G1438" s="7">
        <f t="shared" si="351"/>
        <v>4.824823416498087</v>
      </c>
      <c r="H1438" s="15">
        <f t="shared" si="352"/>
        <v>5.7020640376795582</v>
      </c>
      <c r="I1438" s="11">
        <f t="shared" si="353"/>
        <v>0.14769860031110146</v>
      </c>
      <c r="J1438" s="32">
        <f t="shared" si="354"/>
        <v>1.230821669259179E-2</v>
      </c>
      <c r="K1438" s="32">
        <f t="shared" si="355"/>
        <v>81.24653838779841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231</v>
      </c>
      <c r="AZ1438">
        <v>1</v>
      </c>
      <c r="BA1438">
        <v>0</v>
      </c>
      <c r="BB1438">
        <v>0</v>
      </c>
      <c r="BC1438">
        <v>0</v>
      </c>
      <c r="BD1438">
        <v>0</v>
      </c>
      <c r="BE1438">
        <v>0</v>
      </c>
      <c r="BF1438" s="17">
        <v>0</v>
      </c>
      <c r="BG1438">
        <v>1</v>
      </c>
      <c r="BH1438">
        <v>0</v>
      </c>
      <c r="BI1438" s="17">
        <v>0</v>
      </c>
      <c r="BJ1438">
        <v>31669</v>
      </c>
      <c r="BK1438">
        <v>1404</v>
      </c>
      <c r="BL1438" s="90">
        <v>0.92700000000000005</v>
      </c>
      <c r="BM1438" s="90">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X1438" s="33" t="s">
        <v>85</v>
      </c>
    </row>
    <row r="1439" spans="1:102" x14ac:dyDescent="0.25">
      <c r="A1439">
        <v>1438</v>
      </c>
      <c r="B1439">
        <v>90</v>
      </c>
      <c r="C1439" s="24" t="s">
        <v>4122</v>
      </c>
      <c r="D1439" s="12">
        <v>7.6568622986941781</v>
      </c>
      <c r="E1439" s="13">
        <v>1.4446909997536179</v>
      </c>
      <c r="F1439" s="7">
        <v>5.3000000000000007</v>
      </c>
      <c r="G1439" s="7">
        <f t="shared" si="351"/>
        <v>6.21217129894056</v>
      </c>
      <c r="H1439" s="15">
        <f t="shared" si="352"/>
        <v>9.1015532984477954</v>
      </c>
      <c r="I1439" s="11">
        <f t="shared" si="353"/>
        <v>0.13350125944584387</v>
      </c>
      <c r="J1439" s="32">
        <f t="shared" si="354"/>
        <v>2.5188916876574308E-2</v>
      </c>
      <c r="K1439" s="32">
        <f t="shared" si="355"/>
        <v>39.699999999999996</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231</v>
      </c>
      <c r="AZ1439">
        <v>1</v>
      </c>
      <c r="BA1439">
        <v>0</v>
      </c>
      <c r="BB1439">
        <v>0</v>
      </c>
      <c r="BC1439">
        <v>0</v>
      </c>
      <c r="BD1439">
        <v>0</v>
      </c>
      <c r="BE1439">
        <v>0</v>
      </c>
      <c r="BF1439" s="17">
        <v>0</v>
      </c>
      <c r="BG1439">
        <v>1</v>
      </c>
      <c r="BH1439">
        <v>0</v>
      </c>
      <c r="BI1439" s="17">
        <v>0</v>
      </c>
      <c r="BJ1439">
        <v>26357</v>
      </c>
      <c r="BK1439">
        <v>1346</v>
      </c>
      <c r="BL1439" s="90">
        <v>0.92800000000000005</v>
      </c>
      <c r="BM1439" s="90">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X1439" s="33" t="s">
        <v>85</v>
      </c>
    </row>
    <row r="1440" spans="1:102" x14ac:dyDescent="0.25">
      <c r="A1440">
        <v>1439</v>
      </c>
      <c r="B1440">
        <v>90</v>
      </c>
      <c r="C1440" s="24" t="s">
        <v>4122</v>
      </c>
      <c r="D1440" s="12">
        <v>7.9704382534185436</v>
      </c>
      <c r="E1440" s="13">
        <v>0.73265866953429526</v>
      </c>
      <c r="F1440" s="7">
        <v>10.878787878787881</v>
      </c>
      <c r="G1440" s="7">
        <f t="shared" si="351"/>
        <v>7.2377795838842482</v>
      </c>
      <c r="H1440" s="15">
        <f t="shared" si="352"/>
        <v>8.7030969229528381</v>
      </c>
      <c r="I1440" s="11">
        <f t="shared" si="353"/>
        <v>0.26650026981793479</v>
      </c>
      <c r="J1440" s="32">
        <f t="shared" si="354"/>
        <v>2.4497239286885367E-2</v>
      </c>
      <c r="K1440" s="32">
        <f t="shared" si="355"/>
        <v>40.820926321087597</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231</v>
      </c>
      <c r="AZ1440">
        <v>1</v>
      </c>
      <c r="BA1440">
        <v>0</v>
      </c>
      <c r="BB1440">
        <v>0</v>
      </c>
      <c r="BC1440">
        <v>0</v>
      </c>
      <c r="BD1440">
        <v>0</v>
      </c>
      <c r="BE1440">
        <v>0</v>
      </c>
      <c r="BF1440" s="17">
        <v>0</v>
      </c>
      <c r="BG1440">
        <v>1</v>
      </c>
      <c r="BH1440">
        <v>0</v>
      </c>
      <c r="BI1440" s="17">
        <v>0</v>
      </c>
      <c r="BJ1440">
        <v>26357</v>
      </c>
      <c r="BK1440">
        <v>1346</v>
      </c>
      <c r="BL1440" s="90">
        <v>0.92800000000000005</v>
      </c>
      <c r="BM1440" s="90">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X1440" s="33" t="s">
        <v>85</v>
      </c>
    </row>
    <row r="1441" spans="1:102" x14ac:dyDescent="0.25">
      <c r="A1441">
        <v>1440</v>
      </c>
      <c r="B1441">
        <v>90</v>
      </c>
      <c r="C1441" s="24" t="s">
        <v>4122</v>
      </c>
      <c r="D1441" s="12">
        <v>7.2512696422972533</v>
      </c>
      <c r="E1441" s="13">
        <v>0.77791398461426475</v>
      </c>
      <c r="F1441" s="7">
        <v>9.3214285714285712</v>
      </c>
      <c r="G1441" s="7">
        <f t="shared" si="351"/>
        <v>6.4733556576829887</v>
      </c>
      <c r="H1441" s="15">
        <f t="shared" si="352"/>
        <v>8.029183626911518</v>
      </c>
      <c r="I1441" s="11">
        <f t="shared" si="353"/>
        <v>0.23053577839832154</v>
      </c>
      <c r="J1441" s="32">
        <f t="shared" si="354"/>
        <v>2.4731807644264379E-2</v>
      </c>
      <c r="K1441" s="32">
        <f t="shared" si="355"/>
        <v>40.433761024819901</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231</v>
      </c>
      <c r="AZ1441">
        <v>1</v>
      </c>
      <c r="BA1441">
        <v>0</v>
      </c>
      <c r="BB1441">
        <v>0</v>
      </c>
      <c r="BC1441">
        <v>0</v>
      </c>
      <c r="BD1441">
        <v>0</v>
      </c>
      <c r="BE1441">
        <v>0</v>
      </c>
      <c r="BF1441" s="17">
        <v>0</v>
      </c>
      <c r="BG1441">
        <v>1</v>
      </c>
      <c r="BH1441">
        <v>0</v>
      </c>
      <c r="BI1441" s="17">
        <v>0</v>
      </c>
      <c r="BJ1441">
        <v>26357</v>
      </c>
      <c r="BK1441">
        <v>1346</v>
      </c>
      <c r="BL1441" s="90">
        <v>0.92800000000000005</v>
      </c>
      <c r="BM1441" s="90">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X1441" s="33" t="s">
        <v>85</v>
      </c>
    </row>
    <row r="1442" spans="1:102" x14ac:dyDescent="0.25">
      <c r="A1442">
        <v>1441</v>
      </c>
      <c r="B1442">
        <v>90</v>
      </c>
      <c r="C1442" s="24" t="s">
        <v>4122</v>
      </c>
      <c r="D1442" s="12">
        <v>10.905365064094161</v>
      </c>
      <c r="E1442" s="13">
        <v>1.8965852285381151</v>
      </c>
      <c r="F1442" s="7">
        <v>5.75</v>
      </c>
      <c r="G1442" s="7">
        <f t="shared" si="351"/>
        <v>9.0087798355560462</v>
      </c>
      <c r="H1442" s="15">
        <f t="shared" si="352"/>
        <v>12.801950292632275</v>
      </c>
      <c r="I1442" s="11">
        <f t="shared" si="353"/>
        <v>0.14488350667597027</v>
      </c>
      <c r="J1442" s="32">
        <f t="shared" si="354"/>
        <v>2.5197131595820918E-2</v>
      </c>
      <c r="K1442" s="32">
        <f t="shared" si="355"/>
        <v>39.687057084142687</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231</v>
      </c>
      <c r="AZ1442">
        <v>1</v>
      </c>
      <c r="BA1442">
        <v>0</v>
      </c>
      <c r="BB1442">
        <v>0</v>
      </c>
      <c r="BC1442">
        <v>0</v>
      </c>
      <c r="BD1442">
        <v>0</v>
      </c>
      <c r="BE1442">
        <v>0</v>
      </c>
      <c r="BF1442" s="17">
        <v>0</v>
      </c>
      <c r="BG1442">
        <v>1</v>
      </c>
      <c r="BH1442">
        <v>0</v>
      </c>
      <c r="BI1442" s="17">
        <v>0</v>
      </c>
      <c r="BJ1442">
        <v>26357</v>
      </c>
      <c r="BK1442">
        <v>1346</v>
      </c>
      <c r="BL1442" s="90">
        <v>0.92800000000000005</v>
      </c>
      <c r="BM1442" s="90">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X1442" s="33" t="s">
        <v>85</v>
      </c>
    </row>
    <row r="1443" spans="1:102" x14ac:dyDescent="0.25">
      <c r="A1443">
        <v>1442</v>
      </c>
      <c r="B1443">
        <v>90</v>
      </c>
      <c r="C1443" s="24" t="s">
        <v>4122</v>
      </c>
      <c r="D1443" s="12">
        <v>9.046656055817671</v>
      </c>
      <c r="E1443" s="13">
        <v>0.78666574398414535</v>
      </c>
      <c r="F1443" s="7">
        <v>11.5</v>
      </c>
      <c r="G1443" s="7">
        <f t="shared" si="351"/>
        <v>8.2599903118335263</v>
      </c>
      <c r="H1443" s="15">
        <f t="shared" si="352"/>
        <v>9.8333217998018156</v>
      </c>
      <c r="I1443" s="11">
        <f t="shared" si="353"/>
        <v>0.28105265129997881</v>
      </c>
      <c r="J1443" s="32">
        <f t="shared" si="354"/>
        <v>2.4439360982606857E-2</v>
      </c>
      <c r="K1443" s="32">
        <f t="shared" si="355"/>
        <v>40.917600125129525</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231</v>
      </c>
      <c r="AZ1443">
        <v>1</v>
      </c>
      <c r="BA1443">
        <v>0</v>
      </c>
      <c r="BB1443">
        <v>0</v>
      </c>
      <c r="BC1443">
        <v>0</v>
      </c>
      <c r="BD1443">
        <v>0</v>
      </c>
      <c r="BE1443">
        <v>0</v>
      </c>
      <c r="BF1443" s="17">
        <v>0</v>
      </c>
      <c r="BG1443">
        <v>1</v>
      </c>
      <c r="BH1443">
        <v>0</v>
      </c>
      <c r="BI1443" s="17">
        <v>0</v>
      </c>
      <c r="BJ1443">
        <v>26357</v>
      </c>
      <c r="BK1443">
        <v>1346</v>
      </c>
      <c r="BL1443" s="90">
        <v>0.92800000000000005</v>
      </c>
      <c r="BM1443" s="90">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X1443" s="33" t="s">
        <v>85</v>
      </c>
    </row>
    <row r="1444" spans="1:102" x14ac:dyDescent="0.25">
      <c r="A1444">
        <v>1443</v>
      </c>
      <c r="B1444">
        <v>90</v>
      </c>
      <c r="C1444" s="24" t="s">
        <v>4122</v>
      </c>
      <c r="D1444" s="12">
        <v>7.9218830688083894</v>
      </c>
      <c r="E1444" s="13">
        <v>0.79218830688083897</v>
      </c>
      <c r="F1444" s="7">
        <v>9.9999999999999982</v>
      </c>
      <c r="G1444" s="7">
        <f t="shared" si="351"/>
        <v>7.1296947619275501</v>
      </c>
      <c r="H1444" s="15">
        <f t="shared" si="352"/>
        <v>8.7140713756892278</v>
      </c>
      <c r="I1444" s="11">
        <f t="shared" si="353"/>
        <v>0.24678196820164194</v>
      </c>
      <c r="J1444" s="32">
        <f t="shared" si="354"/>
        <v>2.4678196820164203E-2</v>
      </c>
      <c r="K1444" s="32">
        <f t="shared" si="355"/>
        <v>40.521599178709614</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231</v>
      </c>
      <c r="AZ1444">
        <v>1</v>
      </c>
      <c r="BA1444">
        <v>0</v>
      </c>
      <c r="BB1444">
        <v>0</v>
      </c>
      <c r="BC1444">
        <v>0</v>
      </c>
      <c r="BD1444">
        <v>0</v>
      </c>
      <c r="BE1444">
        <v>0</v>
      </c>
      <c r="BF1444" s="17">
        <v>0</v>
      </c>
      <c r="BG1444">
        <v>1</v>
      </c>
      <c r="BH1444">
        <v>0</v>
      </c>
      <c r="BI1444" s="17">
        <v>0</v>
      </c>
      <c r="BJ1444">
        <v>26357</v>
      </c>
      <c r="BK1444">
        <v>1346</v>
      </c>
      <c r="BL1444" s="90">
        <v>0.92800000000000005</v>
      </c>
      <c r="BM1444" s="90">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X1444" s="33" t="s">
        <v>85</v>
      </c>
    </row>
    <row r="1445" spans="1:102" x14ac:dyDescent="0.25">
      <c r="A1445">
        <v>1444</v>
      </c>
      <c r="B1445">
        <v>90</v>
      </c>
      <c r="C1445" s="24" t="s">
        <v>4122</v>
      </c>
      <c r="D1445" s="12">
        <v>7.2846680565308084</v>
      </c>
      <c r="E1445" s="13">
        <v>2.7980844190648129</v>
      </c>
      <c r="F1445" s="7">
        <v>2.603448275862069</v>
      </c>
      <c r="G1445" s="7">
        <f t="shared" si="351"/>
        <v>4.486583637465996</v>
      </c>
      <c r="H1445" s="15">
        <f t="shared" si="352"/>
        <v>10.082752475595621</v>
      </c>
      <c r="I1445" s="11">
        <f t="shared" si="353"/>
        <v>6.6325254849382717E-2</v>
      </c>
      <c r="J1445" s="32">
        <f t="shared" si="354"/>
        <v>2.5475925703736413E-2</v>
      </c>
      <c r="K1445" s="32">
        <f t="shared" si="355"/>
        <v>39.252744399915386</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231</v>
      </c>
      <c r="AZ1445">
        <v>1</v>
      </c>
      <c r="BA1445">
        <v>0</v>
      </c>
      <c r="BB1445">
        <v>0</v>
      </c>
      <c r="BC1445">
        <v>0</v>
      </c>
      <c r="BD1445">
        <v>0</v>
      </c>
      <c r="BE1445">
        <v>0</v>
      </c>
      <c r="BF1445" s="17">
        <v>0</v>
      </c>
      <c r="BG1445">
        <v>1</v>
      </c>
      <c r="BH1445">
        <v>0</v>
      </c>
      <c r="BI1445" s="17">
        <v>0</v>
      </c>
      <c r="BJ1445">
        <v>26357</v>
      </c>
      <c r="BK1445">
        <v>1346</v>
      </c>
      <c r="BL1445" s="90">
        <v>0.92800000000000005</v>
      </c>
      <c r="BM1445" s="90">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X1445" s="33" t="s">
        <v>85</v>
      </c>
    </row>
    <row r="1446" spans="1:102" x14ac:dyDescent="0.25">
      <c r="A1446">
        <v>1445</v>
      </c>
      <c r="B1446">
        <v>90</v>
      </c>
      <c r="C1446" s="24" t="s">
        <v>4122</v>
      </c>
      <c r="D1446" s="12">
        <v>7.2279155884504176</v>
      </c>
      <c r="E1446" s="13">
        <v>1.3019226836339259</v>
      </c>
      <c r="F1446" s="7">
        <v>5.5517241379310347</v>
      </c>
      <c r="G1446" s="7">
        <f t="shared" si="351"/>
        <v>5.9259929048164919</v>
      </c>
      <c r="H1446" s="15">
        <f t="shared" si="352"/>
        <v>8.5298382720843442</v>
      </c>
      <c r="I1446" s="11">
        <f t="shared" si="353"/>
        <v>0.14034451897206907</v>
      </c>
      <c r="J1446" s="32">
        <f t="shared" si="354"/>
        <v>2.5279447516708096E-2</v>
      </c>
      <c r="K1446" s="32">
        <f t="shared" si="355"/>
        <v>39.55782654423377</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231</v>
      </c>
      <c r="AZ1446">
        <v>1</v>
      </c>
      <c r="BA1446">
        <v>0</v>
      </c>
      <c r="BB1446">
        <v>0</v>
      </c>
      <c r="BC1446">
        <v>0</v>
      </c>
      <c r="BD1446">
        <v>0</v>
      </c>
      <c r="BE1446">
        <v>0</v>
      </c>
      <c r="BF1446" s="17">
        <v>0</v>
      </c>
      <c r="BG1446">
        <v>1</v>
      </c>
      <c r="BH1446">
        <v>0</v>
      </c>
      <c r="BI1446" s="17">
        <v>0</v>
      </c>
      <c r="BJ1446">
        <v>26357</v>
      </c>
      <c r="BK1446">
        <v>1346</v>
      </c>
      <c r="BL1446" s="90">
        <v>0.92800000000000005</v>
      </c>
      <c r="BM1446" s="90">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X1446" s="33" t="s">
        <v>85</v>
      </c>
    </row>
    <row r="1447" spans="1:102" x14ac:dyDescent="0.25">
      <c r="A1447">
        <v>1446</v>
      </c>
      <c r="B1447">
        <v>90</v>
      </c>
      <c r="C1447" s="24" t="s">
        <v>4122</v>
      </c>
      <c r="D1447" s="12">
        <v>7.9218830688083894</v>
      </c>
      <c r="E1447" s="13">
        <v>0.77852988779668653</v>
      </c>
      <c r="F1447" s="7">
        <v>10.17543859649123</v>
      </c>
      <c r="G1447" s="7">
        <f t="shared" si="351"/>
        <v>7.1433531810117028</v>
      </c>
      <c r="H1447" s="15">
        <f t="shared" si="352"/>
        <v>8.7004129566050761</v>
      </c>
      <c r="I1447" s="11">
        <f t="shared" si="353"/>
        <v>0.25145324169736732</v>
      </c>
      <c r="J1447" s="32">
        <f t="shared" si="354"/>
        <v>2.4711784097844719E-2</v>
      </c>
      <c r="K1447" s="32">
        <f t="shared" si="355"/>
        <v>40.466523826874024</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231</v>
      </c>
      <c r="AZ1447">
        <v>1</v>
      </c>
      <c r="BA1447">
        <v>0</v>
      </c>
      <c r="BB1447">
        <v>0</v>
      </c>
      <c r="BC1447">
        <v>0</v>
      </c>
      <c r="BD1447">
        <v>0</v>
      </c>
      <c r="BE1447">
        <v>0</v>
      </c>
      <c r="BF1447" s="17">
        <v>0</v>
      </c>
      <c r="BG1447">
        <v>1</v>
      </c>
      <c r="BH1447">
        <v>0</v>
      </c>
      <c r="BI1447" s="17">
        <v>0</v>
      </c>
      <c r="BJ1447">
        <v>26357</v>
      </c>
      <c r="BK1447">
        <v>1346</v>
      </c>
      <c r="BL1447" s="90">
        <v>0.92800000000000005</v>
      </c>
      <c r="BM1447" s="90">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X1447" s="33" t="s">
        <v>85</v>
      </c>
    </row>
    <row r="1448" spans="1:102" x14ac:dyDescent="0.25">
      <c r="A1448">
        <v>1447</v>
      </c>
      <c r="B1448">
        <v>90</v>
      </c>
      <c r="C1448" s="24" t="s">
        <v>4122</v>
      </c>
      <c r="D1448" s="12">
        <v>4.833200847823016</v>
      </c>
      <c r="E1448" s="13">
        <v>1.464606317522126</v>
      </c>
      <c r="F1448" s="7">
        <v>3.3</v>
      </c>
      <c r="G1448" s="7">
        <f t="shared" si="351"/>
        <v>3.3685945303008902</v>
      </c>
      <c r="H1448" s="15">
        <f t="shared" si="352"/>
        <v>6.2978071653451417</v>
      </c>
      <c r="I1448" s="11">
        <f t="shared" si="353"/>
        <v>9.278709123312523E-2</v>
      </c>
      <c r="J1448" s="32">
        <f t="shared" si="354"/>
        <v>2.8117300373674312E-2</v>
      </c>
      <c r="K1448" s="32">
        <f t="shared" si="355"/>
        <v>35.565292069656898</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231</v>
      </c>
      <c r="AZ1448">
        <v>1</v>
      </c>
      <c r="BA1448">
        <v>0</v>
      </c>
      <c r="BB1448">
        <v>0</v>
      </c>
      <c r="BC1448">
        <v>0</v>
      </c>
      <c r="BD1448">
        <v>0</v>
      </c>
      <c r="BE1448">
        <v>0</v>
      </c>
      <c r="BF1448" s="17">
        <v>0</v>
      </c>
      <c r="BG1448">
        <v>1</v>
      </c>
      <c r="BH1448">
        <v>0</v>
      </c>
      <c r="BI1448" s="17">
        <v>0</v>
      </c>
      <c r="BJ1448">
        <v>26357</v>
      </c>
      <c r="BK1448">
        <v>1346</v>
      </c>
      <c r="BL1448" s="90">
        <v>0.92800000000000005</v>
      </c>
      <c r="BM1448" s="90">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X1448" s="33" t="s">
        <v>85</v>
      </c>
    </row>
    <row r="1449" spans="1:102" x14ac:dyDescent="0.25">
      <c r="A1449">
        <v>1448</v>
      </c>
      <c r="B1449">
        <v>90</v>
      </c>
      <c r="C1449" s="24" t="s">
        <v>4122</v>
      </c>
      <c r="D1449" s="12">
        <v>9.046656055817671</v>
      </c>
      <c r="E1449" s="13">
        <v>0.76481391776236352</v>
      </c>
      <c r="F1449" s="7">
        <v>11.828571428571429</v>
      </c>
      <c r="G1449" s="7">
        <f t="shared" si="351"/>
        <v>8.2818421380553069</v>
      </c>
      <c r="H1449" s="15">
        <f t="shared" si="352"/>
        <v>9.811469973580035</v>
      </c>
      <c r="I1449" s="11">
        <f t="shared" si="353"/>
        <v>0.31682112741525387</v>
      </c>
      <c r="J1449" s="32">
        <f t="shared" si="354"/>
        <v>2.6784394829791988E-2</v>
      </c>
      <c r="K1449" s="32">
        <f t="shared" si="355"/>
        <v>37.335172452271017</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231</v>
      </c>
      <c r="AZ1449">
        <v>1</v>
      </c>
      <c r="BA1449">
        <v>0</v>
      </c>
      <c r="BB1449">
        <v>0</v>
      </c>
      <c r="BC1449">
        <v>0</v>
      </c>
      <c r="BD1449">
        <v>0</v>
      </c>
      <c r="BE1449">
        <v>0</v>
      </c>
      <c r="BF1449" s="17">
        <v>0</v>
      </c>
      <c r="BG1449">
        <v>1</v>
      </c>
      <c r="BH1449">
        <v>0</v>
      </c>
      <c r="BI1449" s="17">
        <v>0</v>
      </c>
      <c r="BJ1449">
        <v>26357</v>
      </c>
      <c r="BK1449">
        <v>1346</v>
      </c>
      <c r="BL1449" s="90">
        <v>0.92800000000000005</v>
      </c>
      <c r="BM1449" s="90">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X1449" s="33" t="s">
        <v>85</v>
      </c>
    </row>
    <row r="1450" spans="1:102" x14ac:dyDescent="0.25">
      <c r="A1450">
        <v>1449</v>
      </c>
      <c r="B1450">
        <v>90</v>
      </c>
      <c r="C1450" s="24" t="s">
        <v>4122</v>
      </c>
      <c r="D1450" s="12">
        <v>8.2383111716979087</v>
      </c>
      <c r="E1450" s="13">
        <v>0.8400909418507736</v>
      </c>
      <c r="F1450" s="7">
        <v>9.806451612903226</v>
      </c>
      <c r="G1450" s="7">
        <f t="shared" si="351"/>
        <v>7.3982202298471353</v>
      </c>
      <c r="H1450" s="15">
        <f t="shared" si="352"/>
        <v>9.0784021135486821</v>
      </c>
      <c r="I1450" s="11">
        <f t="shared" si="353"/>
        <v>0.26688135059160811</v>
      </c>
      <c r="J1450" s="32">
        <f t="shared" si="354"/>
        <v>2.72148745669074E-2</v>
      </c>
      <c r="K1450" s="32">
        <f t="shared" si="355"/>
        <v>36.744611757864753</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231</v>
      </c>
      <c r="AZ1450">
        <v>1</v>
      </c>
      <c r="BA1450">
        <v>0</v>
      </c>
      <c r="BB1450">
        <v>0</v>
      </c>
      <c r="BC1450">
        <v>0</v>
      </c>
      <c r="BD1450">
        <v>0</v>
      </c>
      <c r="BE1450">
        <v>0</v>
      </c>
      <c r="BF1450" s="17">
        <v>0</v>
      </c>
      <c r="BG1450">
        <v>1</v>
      </c>
      <c r="BH1450">
        <v>0</v>
      </c>
      <c r="BI1450" s="17">
        <v>0</v>
      </c>
      <c r="BJ1450">
        <v>26357</v>
      </c>
      <c r="BK1450">
        <v>1346</v>
      </c>
      <c r="BL1450" s="90">
        <v>0.92800000000000005</v>
      </c>
      <c r="BM1450" s="90">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X1450" s="33" t="s">
        <v>85</v>
      </c>
    </row>
    <row r="1451" spans="1:102" x14ac:dyDescent="0.25">
      <c r="A1451">
        <v>1450</v>
      </c>
      <c r="B1451">
        <v>90</v>
      </c>
      <c r="C1451" s="24" t="s">
        <v>4122</v>
      </c>
      <c r="D1451" s="12">
        <v>7.4709263010233951</v>
      </c>
      <c r="E1451" s="13">
        <v>2.024380029954727</v>
      </c>
      <c r="F1451" s="7">
        <v>3.6904761904761898</v>
      </c>
      <c r="G1451" s="7">
        <f t="shared" si="351"/>
        <v>5.4465462710686676</v>
      </c>
      <c r="H1451" s="15">
        <f t="shared" si="352"/>
        <v>9.4953063309781225</v>
      </c>
      <c r="I1451" s="11">
        <f t="shared" si="353"/>
        <v>0.1039006325537985</v>
      </c>
      <c r="J1451" s="32">
        <f t="shared" si="354"/>
        <v>2.8153719788771216E-2</v>
      </c>
      <c r="K1451" s="32">
        <f t="shared" si="355"/>
        <v>35.519285107001686</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231</v>
      </c>
      <c r="AZ1451">
        <v>1</v>
      </c>
      <c r="BA1451">
        <v>0</v>
      </c>
      <c r="BB1451">
        <v>0</v>
      </c>
      <c r="BC1451">
        <v>0</v>
      </c>
      <c r="BD1451">
        <v>0</v>
      </c>
      <c r="BE1451">
        <v>0</v>
      </c>
      <c r="BF1451" s="17">
        <v>0</v>
      </c>
      <c r="BG1451">
        <v>1</v>
      </c>
      <c r="BH1451">
        <v>0</v>
      </c>
      <c r="BI1451" s="17">
        <v>0</v>
      </c>
      <c r="BJ1451">
        <v>26357</v>
      </c>
      <c r="BK1451">
        <v>1346</v>
      </c>
      <c r="BL1451" s="90">
        <v>0.92800000000000005</v>
      </c>
      <c r="BM1451" s="90">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X1451" s="33" t="s">
        <v>85</v>
      </c>
    </row>
    <row r="1452" spans="1:102" x14ac:dyDescent="0.25">
      <c r="A1452">
        <v>1451</v>
      </c>
      <c r="B1452">
        <v>90</v>
      </c>
      <c r="C1452" s="24" t="s">
        <v>4122</v>
      </c>
      <c r="D1452" s="12">
        <v>10.241502538451799</v>
      </c>
      <c r="E1452" s="13">
        <v>0.83735555345832313</v>
      </c>
      <c r="F1452" s="7">
        <v>12.23076923076923</v>
      </c>
      <c r="G1452" s="7">
        <f t="shared" si="351"/>
        <v>9.404146984993476</v>
      </c>
      <c r="H1452" s="15">
        <f t="shared" si="352"/>
        <v>11.078858091910122</v>
      </c>
      <c r="I1452" s="11">
        <f t="shared" si="353"/>
        <v>0.3271625715313366</v>
      </c>
      <c r="J1452" s="32">
        <f t="shared" si="354"/>
        <v>2.6749141068599849E-2</v>
      </c>
      <c r="K1452" s="32">
        <f t="shared" si="355"/>
        <v>37.384377966957416</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231</v>
      </c>
      <c r="AZ1452">
        <v>1</v>
      </c>
      <c r="BA1452">
        <v>0</v>
      </c>
      <c r="BB1452">
        <v>0</v>
      </c>
      <c r="BC1452">
        <v>0</v>
      </c>
      <c r="BD1452">
        <v>0</v>
      </c>
      <c r="BE1452">
        <v>0</v>
      </c>
      <c r="BF1452" s="17">
        <v>0</v>
      </c>
      <c r="BG1452">
        <v>1</v>
      </c>
      <c r="BH1452">
        <v>0</v>
      </c>
      <c r="BI1452" s="17">
        <v>0</v>
      </c>
      <c r="BJ1452">
        <v>26357</v>
      </c>
      <c r="BK1452">
        <v>1346</v>
      </c>
      <c r="BL1452" s="90">
        <v>0.92800000000000005</v>
      </c>
      <c r="BM1452" s="90">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X1452" s="33" t="s">
        <v>85</v>
      </c>
    </row>
    <row r="1453" spans="1:102" x14ac:dyDescent="0.25">
      <c r="A1453">
        <v>1452</v>
      </c>
      <c r="B1453">
        <v>90</v>
      </c>
      <c r="C1453" s="24" t="s">
        <v>4122</v>
      </c>
      <c r="D1453" s="12">
        <v>8.9338220753653275</v>
      </c>
      <c r="E1453" s="13">
        <v>0.85210821583216234</v>
      </c>
      <c r="F1453" s="7">
        <v>10.484375</v>
      </c>
      <c r="G1453" s="7">
        <f t="shared" si="351"/>
        <v>8.0817138595331652</v>
      </c>
      <c r="H1453" s="15">
        <f t="shared" si="352"/>
        <v>9.7859302911974897</v>
      </c>
      <c r="I1453" s="11">
        <f t="shared" si="353"/>
        <v>0.28451496527239201</v>
      </c>
      <c r="J1453" s="32">
        <f t="shared" si="354"/>
        <v>2.7137045868007581E-2</v>
      </c>
      <c r="K1453" s="32">
        <f t="shared" si="355"/>
        <v>36.849994832301199</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231</v>
      </c>
      <c r="AZ1453">
        <v>1</v>
      </c>
      <c r="BA1453">
        <v>0</v>
      </c>
      <c r="BB1453">
        <v>0</v>
      </c>
      <c r="BC1453">
        <v>0</v>
      </c>
      <c r="BD1453">
        <v>0</v>
      </c>
      <c r="BE1453">
        <v>0</v>
      </c>
      <c r="BF1453" s="17">
        <v>0</v>
      </c>
      <c r="BG1453">
        <v>1</v>
      </c>
      <c r="BH1453">
        <v>0</v>
      </c>
      <c r="BI1453" s="17">
        <v>0</v>
      </c>
      <c r="BJ1453">
        <v>26357</v>
      </c>
      <c r="BK1453">
        <v>1346</v>
      </c>
      <c r="BL1453" s="90">
        <v>0.92800000000000005</v>
      </c>
      <c r="BM1453" s="90">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X1453" s="33" t="s">
        <v>85</v>
      </c>
    </row>
    <row r="1454" spans="1:102" x14ac:dyDescent="0.25">
      <c r="A1454">
        <v>1453</v>
      </c>
      <c r="B1454">
        <v>90</v>
      </c>
      <c r="C1454" s="24" t="s">
        <v>4122</v>
      </c>
      <c r="D1454" s="12">
        <v>7.5174404457248878</v>
      </c>
      <c r="E1454" s="13">
        <v>2.7949458067438679</v>
      </c>
      <c r="F1454" s="7">
        <v>2.6896551724137931</v>
      </c>
      <c r="G1454" s="7">
        <f t="shared" si="351"/>
        <v>4.7224946389810203</v>
      </c>
      <c r="H1454" s="15">
        <f t="shared" si="352"/>
        <v>10.312386252468755</v>
      </c>
      <c r="I1454" s="11">
        <f t="shared" si="353"/>
        <v>7.6159238235334756E-2</v>
      </c>
      <c r="J1454" s="32">
        <f t="shared" si="354"/>
        <v>2.8315614215701383E-2</v>
      </c>
      <c r="K1454" s="32">
        <f t="shared" si="355"/>
        <v>35.316203716516476</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231</v>
      </c>
      <c r="AZ1454">
        <v>1</v>
      </c>
      <c r="BA1454">
        <v>0</v>
      </c>
      <c r="BB1454">
        <v>0</v>
      </c>
      <c r="BC1454">
        <v>0</v>
      </c>
      <c r="BD1454">
        <v>0</v>
      </c>
      <c r="BE1454">
        <v>0</v>
      </c>
      <c r="BF1454" s="17">
        <v>0</v>
      </c>
      <c r="BG1454">
        <v>1</v>
      </c>
      <c r="BH1454">
        <v>0</v>
      </c>
      <c r="BI1454" s="17">
        <v>0</v>
      </c>
      <c r="BJ1454">
        <v>26357</v>
      </c>
      <c r="BK1454">
        <v>1346</v>
      </c>
      <c r="BL1454" s="90">
        <v>0.92800000000000005</v>
      </c>
      <c r="BM1454" s="90">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X1454" s="33" t="s">
        <v>85</v>
      </c>
    </row>
    <row r="1455" spans="1:102" x14ac:dyDescent="0.25">
      <c r="A1455">
        <v>1454</v>
      </c>
      <c r="B1455">
        <v>90</v>
      </c>
      <c r="C1455" s="24" t="s">
        <v>4122</v>
      </c>
      <c r="D1455" s="12">
        <v>10.390477881717411</v>
      </c>
      <c r="E1455" s="13">
        <v>1.2854199441299889</v>
      </c>
      <c r="F1455" s="7">
        <v>8.0833333333333339</v>
      </c>
      <c r="G1455" s="7">
        <f t="shared" si="351"/>
        <v>9.1050579375874214</v>
      </c>
      <c r="H1455" s="15">
        <f t="shared" si="352"/>
        <v>11.6758978258474</v>
      </c>
      <c r="I1455" s="11">
        <f t="shared" si="353"/>
        <v>0.22373226471866162</v>
      </c>
      <c r="J1455" s="32">
        <f t="shared" si="354"/>
        <v>2.7678218315710715E-2</v>
      </c>
      <c r="K1455" s="32">
        <f t="shared" si="355"/>
        <v>36.129493184623804</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231</v>
      </c>
      <c r="AZ1455">
        <v>1</v>
      </c>
      <c r="BA1455">
        <v>0</v>
      </c>
      <c r="BB1455">
        <v>0</v>
      </c>
      <c r="BC1455">
        <v>0</v>
      </c>
      <c r="BD1455">
        <v>0</v>
      </c>
      <c r="BE1455">
        <v>0</v>
      </c>
      <c r="BF1455" s="17">
        <v>0</v>
      </c>
      <c r="BG1455">
        <v>1</v>
      </c>
      <c r="BH1455">
        <v>0</v>
      </c>
      <c r="BI1455" s="17">
        <v>0</v>
      </c>
      <c r="BJ1455">
        <v>26357</v>
      </c>
      <c r="BK1455">
        <v>1346</v>
      </c>
      <c r="BL1455" s="90">
        <v>0.92800000000000005</v>
      </c>
      <c r="BM1455" s="90">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X1455" s="33" t="s">
        <v>85</v>
      </c>
    </row>
    <row r="1456" spans="1:102" x14ac:dyDescent="0.25">
      <c r="A1456">
        <v>1455</v>
      </c>
      <c r="B1456">
        <v>90</v>
      </c>
      <c r="C1456" s="24" t="s">
        <v>4122</v>
      </c>
      <c r="D1456" s="12">
        <v>8.9555415120525339</v>
      </c>
      <c r="E1456" s="13">
        <v>0.85164139193367339</v>
      </c>
      <c r="F1456" s="7">
        <v>10.515625</v>
      </c>
      <c r="G1456" s="7">
        <f t="shared" si="351"/>
        <v>8.1039001201188601</v>
      </c>
      <c r="H1456" s="15">
        <f t="shared" si="352"/>
        <v>9.8071829039862077</v>
      </c>
      <c r="I1456" s="11">
        <f t="shared" si="353"/>
        <v>0.28613777472451407</v>
      </c>
      <c r="J1456" s="32">
        <f t="shared" si="354"/>
        <v>2.72107244908899E-2</v>
      </c>
      <c r="K1456" s="32">
        <f t="shared" si="355"/>
        <v>36.75021590604095</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231</v>
      </c>
      <c r="AZ1456">
        <v>1</v>
      </c>
      <c r="BA1456">
        <v>0</v>
      </c>
      <c r="BB1456">
        <v>0</v>
      </c>
      <c r="BC1456">
        <v>0</v>
      </c>
      <c r="BD1456">
        <v>0</v>
      </c>
      <c r="BE1456">
        <v>0</v>
      </c>
      <c r="BF1456" s="17">
        <v>0</v>
      </c>
      <c r="BG1456">
        <v>1</v>
      </c>
      <c r="BH1456">
        <v>0</v>
      </c>
      <c r="BI1456" s="17">
        <v>0</v>
      </c>
      <c r="BJ1456">
        <v>26357</v>
      </c>
      <c r="BK1456">
        <v>1346</v>
      </c>
      <c r="BL1456" s="90">
        <v>0.92800000000000005</v>
      </c>
      <c r="BM1456" s="90">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X1456" s="33" t="s">
        <v>85</v>
      </c>
    </row>
    <row r="1457" spans="1:102" x14ac:dyDescent="0.25">
      <c r="A1457">
        <v>1456</v>
      </c>
      <c r="B1457">
        <v>91</v>
      </c>
      <c r="C1457" s="24" t="s">
        <v>4130</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466</v>
      </c>
      <c r="AZ1457">
        <v>0</v>
      </c>
      <c r="BA1457">
        <v>0</v>
      </c>
      <c r="BB1457">
        <v>1</v>
      </c>
      <c r="BC1457">
        <v>0</v>
      </c>
      <c r="BD1457">
        <v>0</v>
      </c>
      <c r="BE1457">
        <v>0</v>
      </c>
      <c r="BF1457" s="17">
        <v>0</v>
      </c>
      <c r="BG1457">
        <v>1</v>
      </c>
      <c r="BH1457">
        <v>0</v>
      </c>
      <c r="BI1457" s="17">
        <v>0</v>
      </c>
      <c r="BJ1457">
        <v>1680</v>
      </c>
      <c r="BK1457">
        <v>44</v>
      </c>
      <c r="BL1457" s="90">
        <v>4.7E-2</v>
      </c>
      <c r="BM1457" s="90">
        <f t="shared" ref="BM1457:BM1476" si="366">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X1457" s="33" t="s">
        <v>85</v>
      </c>
    </row>
    <row r="1458" spans="1:102" x14ac:dyDescent="0.25">
      <c r="A1458">
        <v>1457</v>
      </c>
      <c r="B1458">
        <v>91</v>
      </c>
      <c r="C1458" s="24" t="s">
        <v>4130</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466</v>
      </c>
      <c r="AZ1458">
        <v>0</v>
      </c>
      <c r="BA1458">
        <v>0</v>
      </c>
      <c r="BB1458">
        <v>1</v>
      </c>
      <c r="BC1458">
        <v>0</v>
      </c>
      <c r="BD1458">
        <v>0</v>
      </c>
      <c r="BE1458">
        <v>0</v>
      </c>
      <c r="BF1458" s="17">
        <v>0</v>
      </c>
      <c r="BG1458">
        <v>1</v>
      </c>
      <c r="BH1458">
        <v>0</v>
      </c>
      <c r="BI1458" s="17">
        <v>0</v>
      </c>
      <c r="BJ1458">
        <v>1710</v>
      </c>
      <c r="BK1458">
        <v>29</v>
      </c>
      <c r="BL1458" s="90">
        <v>0.57999999999999996</v>
      </c>
      <c r="BM1458" s="90">
        <f t="shared" si="366"/>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X1458" s="33" t="s">
        <v>85</v>
      </c>
    </row>
    <row r="1459" spans="1:102" x14ac:dyDescent="0.25">
      <c r="A1459">
        <v>1458</v>
      </c>
      <c r="B1459">
        <v>91</v>
      </c>
      <c r="C1459" s="24" t="s">
        <v>4130</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466</v>
      </c>
      <c r="AZ1459">
        <v>0</v>
      </c>
      <c r="BA1459">
        <v>0</v>
      </c>
      <c r="BB1459">
        <v>1</v>
      </c>
      <c r="BC1459">
        <v>0</v>
      </c>
      <c r="BD1459">
        <v>0</v>
      </c>
      <c r="BE1459">
        <v>0</v>
      </c>
      <c r="BF1459" s="17">
        <v>0</v>
      </c>
      <c r="BG1459">
        <v>1</v>
      </c>
      <c r="BH1459">
        <v>0</v>
      </c>
      <c r="BI1459" s="17">
        <v>0</v>
      </c>
      <c r="BJ1459">
        <v>1836</v>
      </c>
      <c r="BK1459">
        <v>62</v>
      </c>
      <c r="BL1459" s="90">
        <v>0.79</v>
      </c>
      <c r="BM1459" s="90">
        <f t="shared" si="366"/>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X1459" s="33" t="s">
        <v>85</v>
      </c>
    </row>
    <row r="1460" spans="1:102" x14ac:dyDescent="0.25">
      <c r="A1460">
        <v>1459</v>
      </c>
      <c r="B1460">
        <v>91</v>
      </c>
      <c r="C1460" s="24" t="s">
        <v>4130</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466</v>
      </c>
      <c r="AZ1460">
        <v>0</v>
      </c>
      <c r="BA1460">
        <v>0</v>
      </c>
      <c r="BB1460">
        <v>1</v>
      </c>
      <c r="BC1460">
        <v>0</v>
      </c>
      <c r="BD1460">
        <v>0</v>
      </c>
      <c r="BE1460">
        <v>0</v>
      </c>
      <c r="BF1460" s="17">
        <v>0</v>
      </c>
      <c r="BG1460">
        <v>1</v>
      </c>
      <c r="BH1460">
        <v>0</v>
      </c>
      <c r="BI1460" s="17">
        <v>0</v>
      </c>
      <c r="BJ1460">
        <v>1867</v>
      </c>
      <c r="BK1460">
        <v>134</v>
      </c>
      <c r="BL1460" s="90">
        <v>0.79</v>
      </c>
      <c r="BM1460" s="90">
        <f t="shared" si="366"/>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X1460" s="33" t="s">
        <v>85</v>
      </c>
    </row>
    <row r="1461" spans="1:102" x14ac:dyDescent="0.25">
      <c r="A1461">
        <v>1460</v>
      </c>
      <c r="B1461">
        <v>91</v>
      </c>
      <c r="C1461" s="24" t="s">
        <v>4130</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466</v>
      </c>
      <c r="AZ1461">
        <v>0</v>
      </c>
      <c r="BA1461">
        <v>0</v>
      </c>
      <c r="BB1461">
        <v>1</v>
      </c>
      <c r="BC1461">
        <v>0</v>
      </c>
      <c r="BD1461">
        <v>0</v>
      </c>
      <c r="BE1461">
        <v>0</v>
      </c>
      <c r="BF1461" s="17">
        <v>0</v>
      </c>
      <c r="BG1461">
        <v>1</v>
      </c>
      <c r="BH1461">
        <v>0</v>
      </c>
      <c r="BI1461" s="17">
        <v>0</v>
      </c>
      <c r="BJ1461">
        <v>1958</v>
      </c>
      <c r="BK1461">
        <v>377</v>
      </c>
      <c r="BL1461" s="90">
        <v>0.72199999999999998</v>
      </c>
      <c r="BM1461" s="90">
        <f t="shared" si="366"/>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X1461" s="33" t="s">
        <v>85</v>
      </c>
    </row>
    <row r="1462" spans="1:102" x14ac:dyDescent="0.25">
      <c r="A1462">
        <v>1461</v>
      </c>
      <c r="B1462">
        <v>91</v>
      </c>
      <c r="C1462" s="24" t="s">
        <v>4130</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466</v>
      </c>
      <c r="AZ1462">
        <v>0</v>
      </c>
      <c r="BA1462">
        <v>0</v>
      </c>
      <c r="BB1462">
        <v>1</v>
      </c>
      <c r="BC1462">
        <v>0</v>
      </c>
      <c r="BD1462">
        <v>0</v>
      </c>
      <c r="BE1462">
        <v>0</v>
      </c>
      <c r="BF1462" s="17">
        <v>0</v>
      </c>
      <c r="BG1462">
        <v>1</v>
      </c>
      <c r="BH1462">
        <v>0</v>
      </c>
      <c r="BI1462" s="17">
        <v>0</v>
      </c>
      <c r="BJ1462">
        <v>2337</v>
      </c>
      <c r="BK1462">
        <v>814</v>
      </c>
      <c r="BL1462" s="90">
        <v>0.70699999999999996</v>
      </c>
      <c r="BM1462" s="90">
        <f t="shared" si="366"/>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X1462" s="33" t="s">
        <v>85</v>
      </c>
    </row>
    <row r="1463" spans="1:102" x14ac:dyDescent="0.25">
      <c r="A1463">
        <v>1462</v>
      </c>
      <c r="B1463">
        <v>91</v>
      </c>
      <c r="C1463" s="24" t="s">
        <v>4130</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475</v>
      </c>
      <c r="AZ1463">
        <v>0</v>
      </c>
      <c r="BA1463">
        <v>0</v>
      </c>
      <c r="BB1463">
        <v>1</v>
      </c>
      <c r="BC1463">
        <v>0</v>
      </c>
      <c r="BD1463">
        <v>0</v>
      </c>
      <c r="BE1463">
        <v>0</v>
      </c>
      <c r="BF1463" s="17">
        <v>0</v>
      </c>
      <c r="BG1463">
        <v>0</v>
      </c>
      <c r="BH1463">
        <v>1</v>
      </c>
      <c r="BI1463" s="17">
        <v>0</v>
      </c>
      <c r="BJ1463" t="s">
        <v>98</v>
      </c>
      <c r="BK1463" t="s">
        <v>98</v>
      </c>
      <c r="BL1463" s="90" t="s">
        <v>98</v>
      </c>
      <c r="BM1463" s="90">
        <f t="shared" si="366"/>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X1463" s="33" t="s">
        <v>85</v>
      </c>
    </row>
    <row r="1464" spans="1:102" x14ac:dyDescent="0.25">
      <c r="A1464">
        <v>1463</v>
      </c>
      <c r="B1464">
        <v>91</v>
      </c>
      <c r="C1464" s="24" t="s">
        <v>4130</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475</v>
      </c>
      <c r="AZ1464">
        <v>0</v>
      </c>
      <c r="BA1464">
        <v>0</v>
      </c>
      <c r="BB1464">
        <v>1</v>
      </c>
      <c r="BC1464">
        <v>0</v>
      </c>
      <c r="BD1464">
        <v>0</v>
      </c>
      <c r="BE1464">
        <v>0</v>
      </c>
      <c r="BF1464" s="17">
        <v>0</v>
      </c>
      <c r="BG1464">
        <v>0</v>
      </c>
      <c r="BH1464">
        <v>1</v>
      </c>
      <c r="BI1464" s="17">
        <v>0</v>
      </c>
      <c r="BJ1464">
        <v>971</v>
      </c>
      <c r="BK1464">
        <v>5</v>
      </c>
      <c r="BL1464" s="90">
        <v>0.35199999999999998</v>
      </c>
      <c r="BM1464" s="90">
        <f t="shared" si="366"/>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X1464" s="33" t="s">
        <v>85</v>
      </c>
    </row>
    <row r="1465" spans="1:102" x14ac:dyDescent="0.25">
      <c r="A1465">
        <v>1464</v>
      </c>
      <c r="B1465">
        <v>91</v>
      </c>
      <c r="C1465" s="24" t="s">
        <v>4130</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475</v>
      </c>
      <c r="AZ1465">
        <v>0</v>
      </c>
      <c r="BA1465">
        <v>0</v>
      </c>
      <c r="BB1465">
        <v>1</v>
      </c>
      <c r="BC1465">
        <v>0</v>
      </c>
      <c r="BD1465">
        <v>0</v>
      </c>
      <c r="BE1465">
        <v>0</v>
      </c>
      <c r="BF1465" s="17">
        <v>0</v>
      </c>
      <c r="BG1465">
        <v>0</v>
      </c>
      <c r="BH1465">
        <v>1</v>
      </c>
      <c r="BI1465" s="17">
        <v>0</v>
      </c>
      <c r="BJ1465">
        <v>543</v>
      </c>
      <c r="BK1465">
        <v>34</v>
      </c>
      <c r="BL1465" s="90">
        <v>0.61</v>
      </c>
      <c r="BM1465" s="90">
        <f t="shared" si="366"/>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X1465" s="33" t="s">
        <v>85</v>
      </c>
    </row>
    <row r="1466" spans="1:102" x14ac:dyDescent="0.25">
      <c r="A1466">
        <v>1465</v>
      </c>
      <c r="B1466">
        <v>91</v>
      </c>
      <c r="C1466" s="24" t="s">
        <v>4130</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475</v>
      </c>
      <c r="AZ1466">
        <v>0</v>
      </c>
      <c r="BA1466">
        <v>0</v>
      </c>
      <c r="BB1466">
        <v>1</v>
      </c>
      <c r="BC1466">
        <v>0</v>
      </c>
      <c r="BD1466">
        <v>0</v>
      </c>
      <c r="BE1466">
        <v>0</v>
      </c>
      <c r="BF1466" s="17">
        <v>0</v>
      </c>
      <c r="BG1466">
        <v>0</v>
      </c>
      <c r="BH1466">
        <v>1</v>
      </c>
      <c r="BI1466" s="17">
        <v>0</v>
      </c>
      <c r="BJ1466">
        <v>557</v>
      </c>
      <c r="BK1466">
        <v>49</v>
      </c>
      <c r="BL1466" s="90">
        <v>0.61199999999999999</v>
      </c>
      <c r="BM1466" s="90">
        <f t="shared" si="366"/>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X1466" s="33" t="s">
        <v>85</v>
      </c>
    </row>
    <row r="1467" spans="1:102" x14ac:dyDescent="0.25">
      <c r="A1467">
        <v>1466</v>
      </c>
      <c r="B1467">
        <v>91</v>
      </c>
      <c r="C1467" s="24" t="s">
        <v>4130</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475</v>
      </c>
      <c r="AZ1467">
        <v>0</v>
      </c>
      <c r="BA1467">
        <v>0</v>
      </c>
      <c r="BB1467">
        <v>1</v>
      </c>
      <c r="BC1467">
        <v>0</v>
      </c>
      <c r="BD1467">
        <v>0</v>
      </c>
      <c r="BE1467">
        <v>0</v>
      </c>
      <c r="BF1467" s="17">
        <v>0</v>
      </c>
      <c r="BG1467">
        <v>0</v>
      </c>
      <c r="BH1467">
        <v>1</v>
      </c>
      <c r="BI1467" s="17">
        <v>0</v>
      </c>
      <c r="BJ1467">
        <v>570</v>
      </c>
      <c r="BK1467">
        <v>54</v>
      </c>
      <c r="BL1467" s="90">
        <v>0.623</v>
      </c>
      <c r="BM1467" s="90">
        <f t="shared" si="366"/>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X1467" s="33" t="s">
        <v>85</v>
      </c>
    </row>
    <row r="1468" spans="1:102" x14ac:dyDescent="0.25">
      <c r="A1468">
        <v>1467</v>
      </c>
      <c r="B1468">
        <v>91</v>
      </c>
      <c r="C1468" s="24" t="s">
        <v>4130</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475</v>
      </c>
      <c r="AZ1468">
        <v>0</v>
      </c>
      <c r="BA1468">
        <v>0</v>
      </c>
      <c r="BB1468">
        <v>1</v>
      </c>
      <c r="BC1468">
        <v>0</v>
      </c>
      <c r="BD1468">
        <v>0</v>
      </c>
      <c r="BE1468">
        <v>0</v>
      </c>
      <c r="BF1468" s="17">
        <v>0</v>
      </c>
      <c r="BG1468">
        <v>0</v>
      </c>
      <c r="BH1468">
        <v>1</v>
      </c>
      <c r="BI1468" s="17">
        <v>0</v>
      </c>
      <c r="BJ1468">
        <v>679</v>
      </c>
      <c r="BK1468">
        <v>66</v>
      </c>
      <c r="BL1468" s="90">
        <v>0.60899999999999999</v>
      </c>
      <c r="BM1468" s="90">
        <f t="shared" si="366"/>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X1468" s="33" t="s">
        <v>85</v>
      </c>
    </row>
    <row r="1469" spans="1:102" x14ac:dyDescent="0.25">
      <c r="A1469">
        <v>1468</v>
      </c>
      <c r="B1469">
        <v>91</v>
      </c>
      <c r="C1469" s="24" t="s">
        <v>4130</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466</v>
      </c>
      <c r="AZ1469">
        <v>0</v>
      </c>
      <c r="BA1469">
        <v>0</v>
      </c>
      <c r="BB1469">
        <v>1</v>
      </c>
      <c r="BC1469">
        <v>0</v>
      </c>
      <c r="BD1469">
        <v>0</v>
      </c>
      <c r="BE1469">
        <v>0</v>
      </c>
      <c r="BF1469" s="17">
        <v>0</v>
      </c>
      <c r="BG1469">
        <v>1</v>
      </c>
      <c r="BH1469">
        <v>0</v>
      </c>
      <c r="BI1469" s="17">
        <v>0</v>
      </c>
      <c r="BJ1469">
        <v>1836</v>
      </c>
      <c r="BK1469">
        <v>62</v>
      </c>
      <c r="BL1469" s="90">
        <v>0.79</v>
      </c>
      <c r="BM1469" s="90">
        <f t="shared" si="366"/>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X1469" s="33" t="s">
        <v>85</v>
      </c>
    </row>
    <row r="1470" spans="1:102" x14ac:dyDescent="0.25">
      <c r="A1470">
        <v>1469</v>
      </c>
      <c r="B1470">
        <v>91</v>
      </c>
      <c r="C1470" s="24" t="s">
        <v>4130</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466</v>
      </c>
      <c r="AZ1470">
        <v>0</v>
      </c>
      <c r="BA1470">
        <v>0</v>
      </c>
      <c r="BB1470">
        <v>1</v>
      </c>
      <c r="BC1470">
        <v>0</v>
      </c>
      <c r="BD1470">
        <v>0</v>
      </c>
      <c r="BE1470">
        <v>0</v>
      </c>
      <c r="BF1470" s="17">
        <v>0</v>
      </c>
      <c r="BG1470">
        <v>1</v>
      </c>
      <c r="BH1470">
        <v>0</v>
      </c>
      <c r="BI1470" s="17">
        <v>0</v>
      </c>
      <c r="BJ1470">
        <v>1867</v>
      </c>
      <c r="BK1470">
        <v>134</v>
      </c>
      <c r="BL1470" s="90">
        <v>0.79</v>
      </c>
      <c r="BM1470" s="90">
        <f t="shared" si="366"/>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X1470" s="33" t="s">
        <v>85</v>
      </c>
    </row>
    <row r="1471" spans="1:102" x14ac:dyDescent="0.25">
      <c r="A1471">
        <v>1470</v>
      </c>
      <c r="B1471">
        <v>91</v>
      </c>
      <c r="C1471" s="24" t="s">
        <v>4130</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466</v>
      </c>
      <c r="AZ1471">
        <v>0</v>
      </c>
      <c r="BA1471">
        <v>0</v>
      </c>
      <c r="BB1471">
        <v>1</v>
      </c>
      <c r="BC1471">
        <v>0</v>
      </c>
      <c r="BD1471">
        <v>0</v>
      </c>
      <c r="BE1471">
        <v>0</v>
      </c>
      <c r="BF1471" s="17">
        <v>0</v>
      </c>
      <c r="BG1471">
        <v>1</v>
      </c>
      <c r="BH1471">
        <v>0</v>
      </c>
      <c r="BI1471" s="17">
        <v>0</v>
      </c>
      <c r="BJ1471">
        <v>1958</v>
      </c>
      <c r="BK1471">
        <v>377</v>
      </c>
      <c r="BL1471" s="90">
        <v>0.72199999999999998</v>
      </c>
      <c r="BM1471" s="90">
        <f t="shared" si="366"/>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X1471" s="33" t="s">
        <v>85</v>
      </c>
    </row>
    <row r="1472" spans="1:102" x14ac:dyDescent="0.25">
      <c r="A1472">
        <v>1471</v>
      </c>
      <c r="B1472">
        <v>91</v>
      </c>
      <c r="C1472" s="24" t="s">
        <v>4130</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466</v>
      </c>
      <c r="AZ1472">
        <v>0</v>
      </c>
      <c r="BA1472">
        <v>0</v>
      </c>
      <c r="BB1472">
        <v>1</v>
      </c>
      <c r="BC1472">
        <v>0</v>
      </c>
      <c r="BD1472">
        <v>0</v>
      </c>
      <c r="BE1472">
        <v>0</v>
      </c>
      <c r="BF1472" s="17">
        <v>0</v>
      </c>
      <c r="BG1472">
        <v>1</v>
      </c>
      <c r="BH1472">
        <v>0</v>
      </c>
      <c r="BI1472" s="17">
        <v>0</v>
      </c>
      <c r="BJ1472">
        <v>2337</v>
      </c>
      <c r="BK1472">
        <v>814</v>
      </c>
      <c r="BL1472" s="90">
        <v>0.70699999999999996</v>
      </c>
      <c r="BM1472" s="90">
        <f t="shared" si="366"/>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X1472" s="33" t="s">
        <v>85</v>
      </c>
    </row>
    <row r="1473" spans="1:102" x14ac:dyDescent="0.25">
      <c r="A1473">
        <v>1472</v>
      </c>
      <c r="B1473">
        <v>91</v>
      </c>
      <c r="C1473" s="24" t="s">
        <v>4130</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475</v>
      </c>
      <c r="AZ1473">
        <v>0</v>
      </c>
      <c r="BA1473">
        <v>0</v>
      </c>
      <c r="BB1473">
        <v>1</v>
      </c>
      <c r="BC1473">
        <v>0</v>
      </c>
      <c r="BD1473">
        <v>0</v>
      </c>
      <c r="BE1473">
        <v>0</v>
      </c>
      <c r="BF1473" s="17">
        <v>0</v>
      </c>
      <c r="BG1473">
        <v>0</v>
      </c>
      <c r="BH1473">
        <v>1</v>
      </c>
      <c r="BI1473" s="17">
        <v>0</v>
      </c>
      <c r="BJ1473">
        <v>543</v>
      </c>
      <c r="BK1473">
        <v>34</v>
      </c>
      <c r="BL1473" s="90">
        <v>0.61</v>
      </c>
      <c r="BM1473" s="90">
        <f t="shared" si="366"/>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X1473" s="33" t="s">
        <v>85</v>
      </c>
    </row>
    <row r="1474" spans="1:102" x14ac:dyDescent="0.25">
      <c r="A1474">
        <v>1473</v>
      </c>
      <c r="B1474">
        <v>91</v>
      </c>
      <c r="C1474" s="24" t="s">
        <v>4130</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475</v>
      </c>
      <c r="AZ1474">
        <v>0</v>
      </c>
      <c r="BA1474">
        <v>0</v>
      </c>
      <c r="BB1474">
        <v>1</v>
      </c>
      <c r="BC1474">
        <v>0</v>
      </c>
      <c r="BD1474">
        <v>0</v>
      </c>
      <c r="BE1474">
        <v>0</v>
      </c>
      <c r="BF1474" s="17">
        <v>0</v>
      </c>
      <c r="BG1474">
        <v>0</v>
      </c>
      <c r="BH1474">
        <v>1</v>
      </c>
      <c r="BI1474" s="17">
        <v>0</v>
      </c>
      <c r="BJ1474">
        <v>557</v>
      </c>
      <c r="BK1474">
        <v>49</v>
      </c>
      <c r="BL1474" s="90">
        <v>0.61199999999999999</v>
      </c>
      <c r="BM1474" s="90">
        <f t="shared" si="366"/>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X1474" s="33" t="s">
        <v>85</v>
      </c>
    </row>
    <row r="1475" spans="1:102" x14ac:dyDescent="0.25">
      <c r="A1475">
        <v>1474</v>
      </c>
      <c r="B1475">
        <v>91</v>
      </c>
      <c r="C1475" s="24" t="s">
        <v>4130</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475</v>
      </c>
      <c r="AZ1475">
        <v>0</v>
      </c>
      <c r="BA1475">
        <v>0</v>
      </c>
      <c r="BB1475">
        <v>1</v>
      </c>
      <c r="BC1475">
        <v>0</v>
      </c>
      <c r="BD1475">
        <v>0</v>
      </c>
      <c r="BE1475">
        <v>0</v>
      </c>
      <c r="BF1475" s="17">
        <v>0</v>
      </c>
      <c r="BG1475">
        <v>0</v>
      </c>
      <c r="BH1475">
        <v>1</v>
      </c>
      <c r="BI1475" s="17">
        <v>0</v>
      </c>
      <c r="BJ1475">
        <v>570</v>
      </c>
      <c r="BK1475">
        <v>54</v>
      </c>
      <c r="BL1475" s="90">
        <v>0.623</v>
      </c>
      <c r="BM1475" s="90">
        <f t="shared" si="366"/>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X1475" s="33" t="s">
        <v>85</v>
      </c>
    </row>
    <row r="1476" spans="1:102" x14ac:dyDescent="0.25">
      <c r="A1476">
        <v>1475</v>
      </c>
      <c r="B1476">
        <v>91</v>
      </c>
      <c r="C1476" s="24" t="s">
        <v>4130</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475</v>
      </c>
      <c r="AZ1476">
        <v>0</v>
      </c>
      <c r="BA1476">
        <v>0</v>
      </c>
      <c r="BB1476">
        <v>1</v>
      </c>
      <c r="BC1476">
        <v>0</v>
      </c>
      <c r="BD1476">
        <v>0</v>
      </c>
      <c r="BE1476">
        <v>0</v>
      </c>
      <c r="BF1476" s="17">
        <v>0</v>
      </c>
      <c r="BG1476">
        <v>0</v>
      </c>
      <c r="BH1476">
        <v>1</v>
      </c>
      <c r="BI1476" s="17">
        <v>0</v>
      </c>
      <c r="BJ1476">
        <v>679</v>
      </c>
      <c r="BK1476">
        <v>66</v>
      </c>
      <c r="BL1476" s="90">
        <v>0.60899999999999999</v>
      </c>
      <c r="BM1476" s="90">
        <f t="shared" si="366"/>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X1476" s="33" t="s">
        <v>85</v>
      </c>
    </row>
    <row r="1477" spans="1:102" x14ac:dyDescent="0.25">
      <c r="A1477">
        <v>1476</v>
      </c>
      <c r="B1477">
        <v>92</v>
      </c>
      <c r="C1477" s="24" t="s">
        <v>4138</v>
      </c>
      <c r="D1477" s="12">
        <v>8.9878754520200665E-2</v>
      </c>
      <c r="E1477" s="13">
        <v>0.33954196152075811</v>
      </c>
      <c r="F1477" s="7">
        <v>0.26470588235294118</v>
      </c>
      <c r="G1477" s="7">
        <f t="shared" si="367"/>
        <v>-0.24966320700055744</v>
      </c>
      <c r="H1477" s="15">
        <f t="shared" si="368"/>
        <v>0.42942071604095877</v>
      </c>
      <c r="I1477" s="11">
        <f t="shared" si="369"/>
        <v>1.8919115867174158E-3</v>
      </c>
      <c r="J1477" s="32">
        <f t="shared" si="370"/>
        <v>7.1472215498213495E-3</v>
      </c>
      <c r="K1477" s="32">
        <f t="shared" si="371"/>
        <v>139.91450985942862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231</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X1477" s="33" t="s">
        <v>85</v>
      </c>
    </row>
    <row r="1478" spans="1:102" x14ac:dyDescent="0.25">
      <c r="A1478">
        <v>1477</v>
      </c>
      <c r="B1478">
        <v>92</v>
      </c>
      <c r="C1478" s="24" t="s">
        <v>4138</v>
      </c>
      <c r="D1478" s="12">
        <v>1.740792815250503</v>
      </c>
      <c r="E1478" s="13">
        <v>0.55526663584525648</v>
      </c>
      <c r="F1478" s="7">
        <v>3.1350574712643682</v>
      </c>
      <c r="G1478" s="7">
        <f t="shared" si="367"/>
        <v>1.1855261794052465</v>
      </c>
      <c r="H1478" s="15">
        <f t="shared" si="368"/>
        <v>2.2960594510957595</v>
      </c>
      <c r="I1478" s="11">
        <f t="shared" si="369"/>
        <v>2.2401367561900039E-2</v>
      </c>
      <c r="J1478" s="32">
        <f t="shared" si="370"/>
        <v>7.1454407988462074E-3</v>
      </c>
      <c r="K1478" s="32">
        <f t="shared" si="371"/>
        <v>139.94937865295483</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231</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X1478" s="33" t="s">
        <v>85</v>
      </c>
    </row>
    <row r="1479" spans="1:102" x14ac:dyDescent="0.25">
      <c r="A1479">
        <v>1478</v>
      </c>
      <c r="B1479">
        <v>92</v>
      </c>
      <c r="C1479" s="24" t="s">
        <v>4138</v>
      </c>
      <c r="D1479" s="12">
        <v>-2.0204102886728799</v>
      </c>
      <c r="E1479" s="13">
        <v>0.49500052072485567</v>
      </c>
      <c r="F1479" s="7">
        <v>-4.0816326530612246</v>
      </c>
      <c r="G1479" s="7">
        <f t="shared" si="367"/>
        <v>-2.5154108093977356</v>
      </c>
      <c r="H1479" s="15">
        <f t="shared" si="368"/>
        <v>-1.5254097679480241</v>
      </c>
      <c r="I1479" s="11">
        <f t="shared" si="369"/>
        <v>-2.9159979723664135E-2</v>
      </c>
      <c r="J1479" s="32">
        <f t="shared" si="370"/>
        <v>7.1441950322977139E-3</v>
      </c>
      <c r="K1479" s="32">
        <f t="shared" si="371"/>
        <v>139.97378227766276</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231</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X1479" s="33" t="s">
        <v>85</v>
      </c>
    </row>
    <row r="1480" spans="1:102" x14ac:dyDescent="0.25">
      <c r="A1480">
        <v>1479</v>
      </c>
      <c r="B1480">
        <v>92</v>
      </c>
      <c r="C1480" s="24" t="s">
        <v>4138</v>
      </c>
      <c r="D1480" s="12">
        <v>5.4675246754662288</v>
      </c>
      <c r="E1480" s="13">
        <v>0.28109482107327433</v>
      </c>
      <c r="F1480" s="7">
        <v>19.45081967213115</v>
      </c>
      <c r="G1480" s="7">
        <f t="shared" si="367"/>
        <v>5.1864298543929541</v>
      </c>
      <c r="H1480" s="15">
        <f t="shared" si="368"/>
        <v>5.7486194965395034</v>
      </c>
      <c r="I1480" s="11">
        <f t="shared" si="369"/>
        <v>0.15105714250687799</v>
      </c>
      <c r="J1480" s="32">
        <f t="shared" si="370"/>
        <v>7.7661067786932644E-3</v>
      </c>
      <c r="K1480" s="32">
        <f t="shared" si="371"/>
        <v>128.76464726747696</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231</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X1480" s="33" t="s">
        <v>85</v>
      </c>
    </row>
    <row r="1481" spans="1:102" x14ac:dyDescent="0.25">
      <c r="A1481">
        <v>1480</v>
      </c>
      <c r="B1481">
        <v>92</v>
      </c>
      <c r="C1481" s="24" t="s">
        <v>4138</v>
      </c>
      <c r="D1481" s="12">
        <v>5.0248538778627783</v>
      </c>
      <c r="E1481" s="13">
        <v>0.4011067569171165</v>
      </c>
      <c r="F1481" s="7">
        <v>12.527472527472529</v>
      </c>
      <c r="G1481" s="7">
        <f t="shared" si="367"/>
        <v>4.6237471209456622</v>
      </c>
      <c r="H1481" s="15">
        <f t="shared" si="368"/>
        <v>5.4259606347798943</v>
      </c>
      <c r="I1481" s="11">
        <f t="shared" si="369"/>
        <v>9.7945821136354749E-2</v>
      </c>
      <c r="J1481" s="32">
        <f t="shared" si="370"/>
        <v>7.8184822135160346E-3</v>
      </c>
      <c r="K1481" s="32">
        <f t="shared" si="371"/>
        <v>127.90206240685325</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231</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X1481" s="33" t="s">
        <v>85</v>
      </c>
    </row>
    <row r="1482" spans="1:102" x14ac:dyDescent="0.25">
      <c r="A1482">
        <v>1481</v>
      </c>
      <c r="B1482">
        <v>92</v>
      </c>
      <c r="C1482" s="24" t="s">
        <v>4138</v>
      </c>
      <c r="D1482" s="12">
        <v>3.2666451474046898</v>
      </c>
      <c r="E1482" s="13">
        <v>0.44768781387624512</v>
      </c>
      <c r="F1482" s="7">
        <v>7.2967032967032974</v>
      </c>
      <c r="G1482" s="7">
        <f t="shared" si="367"/>
        <v>2.8189573335284446</v>
      </c>
      <c r="H1482" s="15">
        <f t="shared" si="368"/>
        <v>3.714332961280935</v>
      </c>
      <c r="I1482" s="11">
        <f t="shared" si="369"/>
        <v>5.7230820058297535E-2</v>
      </c>
      <c r="J1482" s="32">
        <f t="shared" si="370"/>
        <v>7.8433804597968001E-3</v>
      </c>
      <c r="K1482" s="32">
        <f t="shared" si="371"/>
        <v>127.49604652302015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231</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X1482" s="33" t="s">
        <v>85</v>
      </c>
    </row>
    <row r="1483" spans="1:102" x14ac:dyDescent="0.25">
      <c r="A1483">
        <v>1482</v>
      </c>
      <c r="B1483">
        <v>92</v>
      </c>
      <c r="C1483" s="24" t="s">
        <v>4138</v>
      </c>
      <c r="D1483" s="12">
        <v>-1.3599930290932321</v>
      </c>
      <c r="E1483" s="13">
        <v>0.38273725021385502</v>
      </c>
      <c r="F1483" s="7">
        <v>-3.5533333333333341</v>
      </c>
      <c r="G1483" s="7">
        <f t="shared" si="367"/>
        <v>-1.7427302793070871</v>
      </c>
      <c r="H1483" s="15">
        <f t="shared" si="368"/>
        <v>-0.97725577887937698</v>
      </c>
      <c r="I1483" s="11">
        <f t="shared" si="369"/>
        <v>-2.5388319833514514E-2</v>
      </c>
      <c r="J1483" s="32">
        <f t="shared" si="370"/>
        <v>7.1449305347601796E-3</v>
      </c>
      <c r="K1483" s="32">
        <f t="shared" si="371"/>
        <v>139.95937331160704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231</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X1483" s="33" t="s">
        <v>85</v>
      </c>
    </row>
    <row r="1484" spans="1:102" x14ac:dyDescent="0.25">
      <c r="A1484">
        <v>1483</v>
      </c>
      <c r="B1484">
        <v>92</v>
      </c>
      <c r="C1484" s="24" t="s">
        <v>4138</v>
      </c>
      <c r="D1484" s="12">
        <v>0.64775270735424328</v>
      </c>
      <c r="E1484" s="13">
        <v>0.58707713729827615</v>
      </c>
      <c r="F1484" s="7">
        <v>1.103351955307263</v>
      </c>
      <c r="G1484" s="7">
        <f t="shared" si="367"/>
        <v>6.0675570055967132E-2</v>
      </c>
      <c r="H1484" s="15">
        <f t="shared" si="368"/>
        <v>1.2348298446525194</v>
      </c>
      <c r="I1484" s="11">
        <f t="shared" si="369"/>
        <v>7.8856697933211393E-3</v>
      </c>
      <c r="J1484" s="32">
        <f t="shared" si="370"/>
        <v>7.1470121164783976E-3</v>
      </c>
      <c r="K1484" s="32">
        <f t="shared" si="371"/>
        <v>139.91860986136646</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231</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X1484" s="33" t="s">
        <v>85</v>
      </c>
    </row>
    <row r="1485" spans="1:102" x14ac:dyDescent="0.25">
      <c r="A1485">
        <v>1484</v>
      </c>
      <c r="B1485">
        <v>92</v>
      </c>
      <c r="C1485" s="24" t="s">
        <v>4138</v>
      </c>
      <c r="D1485" s="12">
        <v>-3.1237903301331689</v>
      </c>
      <c r="E1485" s="13">
        <v>0.51301272088365868</v>
      </c>
      <c r="F1485" s="7">
        <v>-6.0891089108910892</v>
      </c>
      <c r="G1485" s="7">
        <f t="shared" si="367"/>
        <v>-3.6368030510168277</v>
      </c>
      <c r="H1485" s="15">
        <f t="shared" si="368"/>
        <v>-2.6107776092495101</v>
      </c>
      <c r="I1485" s="11">
        <f t="shared" si="369"/>
        <v>-4.3479132716505234E-2</v>
      </c>
      <c r="J1485" s="32">
        <f t="shared" si="370"/>
        <v>7.1404754542553307E-3</v>
      </c>
      <c r="K1485" s="32">
        <f t="shared" si="371"/>
        <v>140.04669666696424</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231</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X1485" s="33" t="s">
        <v>85</v>
      </c>
    </row>
    <row r="1486" spans="1:102" x14ac:dyDescent="0.25">
      <c r="A1486">
        <v>1485</v>
      </c>
      <c r="B1486">
        <v>92</v>
      </c>
      <c r="C1486" s="24" t="s">
        <v>4138</v>
      </c>
      <c r="D1486" s="12">
        <v>4.1583558054389291</v>
      </c>
      <c r="E1486" s="13">
        <v>0.3124640237985184</v>
      </c>
      <c r="F1486" s="7">
        <v>13.30827067669173</v>
      </c>
      <c r="G1486" s="7">
        <f t="shared" si="367"/>
        <v>3.8458917816404106</v>
      </c>
      <c r="H1486" s="15">
        <f t="shared" si="368"/>
        <v>4.4708198292374473</v>
      </c>
      <c r="I1486" s="11">
        <f t="shared" si="369"/>
        <v>0.1039863835901436</v>
      </c>
      <c r="J1486" s="32">
        <f t="shared" si="370"/>
        <v>7.8136661115757611E-3</v>
      </c>
      <c r="K1486" s="32">
        <f t="shared" si="371"/>
        <v>127.98089727925841</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231</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X1486" s="33" t="s">
        <v>85</v>
      </c>
    </row>
    <row r="1487" spans="1:102" x14ac:dyDescent="0.25">
      <c r="A1487">
        <v>1486</v>
      </c>
      <c r="B1487">
        <v>92</v>
      </c>
      <c r="C1487" s="24" t="s">
        <v>4138</v>
      </c>
      <c r="D1487" s="12">
        <v>4.0804067271065447</v>
      </c>
      <c r="E1487" s="13">
        <v>0.4227855052791073</v>
      </c>
      <c r="F1487" s="7">
        <v>9.6512455516014235</v>
      </c>
      <c r="G1487" s="7">
        <f t="shared" si="367"/>
        <v>3.6576212218274375</v>
      </c>
      <c r="H1487" s="15">
        <f t="shared" si="368"/>
        <v>4.5031922323856524</v>
      </c>
      <c r="I1487" s="11">
        <f t="shared" si="369"/>
        <v>7.5605646277003252E-2</v>
      </c>
      <c r="J1487" s="32">
        <f t="shared" si="370"/>
        <v>7.8337708716216484E-3</v>
      </c>
      <c r="K1487" s="32">
        <f t="shared" si="371"/>
        <v>127.65244431932085</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231</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X1487" s="33" t="s">
        <v>85</v>
      </c>
    </row>
    <row r="1488" spans="1:102" x14ac:dyDescent="0.25">
      <c r="A1488">
        <v>1487</v>
      </c>
      <c r="B1488">
        <v>92</v>
      </c>
      <c r="C1488" s="24" t="s">
        <v>4138</v>
      </c>
      <c r="D1488" s="12">
        <v>2.4743870437876851</v>
      </c>
      <c r="E1488" s="13">
        <v>0.4642562517286275</v>
      </c>
      <c r="F1488" s="7">
        <v>5.3297872340425529</v>
      </c>
      <c r="G1488" s="7">
        <f t="shared" si="367"/>
        <v>2.0101307920590576</v>
      </c>
      <c r="H1488" s="15">
        <f t="shared" si="368"/>
        <v>2.9386432955163126</v>
      </c>
      <c r="I1488" s="11">
        <f t="shared" si="369"/>
        <v>4.183552004497082E-2</v>
      </c>
      <c r="J1488" s="32">
        <f t="shared" si="370"/>
        <v>7.8493790104336471E-3</v>
      </c>
      <c r="K1488" s="32">
        <f t="shared" si="371"/>
        <v>127.39861314771116</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231</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X1488" s="33" t="s">
        <v>85</v>
      </c>
    </row>
    <row r="1489" spans="1:102" x14ac:dyDescent="0.25">
      <c r="A1489">
        <v>1488</v>
      </c>
      <c r="B1489">
        <v>92</v>
      </c>
      <c r="C1489" s="24" t="s">
        <v>4138</v>
      </c>
      <c r="D1489" s="12">
        <v>0.67194397515000226</v>
      </c>
      <c r="E1489" s="13">
        <v>0.58672181244805066</v>
      </c>
      <c r="F1489" s="7">
        <v>1.1452513966480451</v>
      </c>
      <c r="G1489" s="7">
        <f t="shared" si="367"/>
        <v>8.5222162701951598E-2</v>
      </c>
      <c r="H1489" s="15">
        <f t="shared" si="368"/>
        <v>1.2586657875980529</v>
      </c>
      <c r="I1489" s="11">
        <f t="shared" si="369"/>
        <v>8.1851059128980781E-3</v>
      </c>
      <c r="J1489" s="32">
        <f t="shared" si="370"/>
        <v>7.1469949190671013E-3</v>
      </c>
      <c r="K1489" s="32">
        <f t="shared" si="371"/>
        <v>139.91894653963601</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231</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X1489" s="33" t="s">
        <v>85</v>
      </c>
    </row>
    <row r="1490" spans="1:102" x14ac:dyDescent="0.25">
      <c r="A1490">
        <v>1489</v>
      </c>
      <c r="B1490">
        <v>92</v>
      </c>
      <c r="C1490" s="24" t="s">
        <v>4138</v>
      </c>
      <c r="D1490" s="12">
        <v>-3.0567176128227009</v>
      </c>
      <c r="E1490" s="13">
        <v>0.51283800480912434</v>
      </c>
      <c r="F1490" s="7">
        <v>-5.9603960396039604</v>
      </c>
      <c r="G1490" s="7">
        <f t="shared" si="367"/>
        <v>-3.5695556176318251</v>
      </c>
      <c r="H1490" s="15">
        <f t="shared" si="368"/>
        <v>-2.5438796080135768</v>
      </c>
      <c r="I1490" s="11">
        <f t="shared" si="369"/>
        <v>-4.2561744460865615E-2</v>
      </c>
      <c r="J1490" s="32">
        <f t="shared" si="370"/>
        <v>7.1407577916070232E-3</v>
      </c>
      <c r="K1490" s="32">
        <f t="shared" si="371"/>
        <v>140.04115938162224</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231</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X1490" s="33" t="s">
        <v>85</v>
      </c>
    </row>
    <row r="1491" spans="1:102" x14ac:dyDescent="0.25">
      <c r="A1491">
        <v>1490</v>
      </c>
      <c r="B1491">
        <v>92</v>
      </c>
      <c r="C1491" s="24" t="s">
        <v>4138</v>
      </c>
      <c r="D1491" s="12">
        <v>0.78926178657732216</v>
      </c>
      <c r="E1491" s="13">
        <v>0.45427489993477332</v>
      </c>
      <c r="F1491" s="7">
        <v>1.7374100719424459</v>
      </c>
      <c r="G1491" s="7">
        <f t="shared" si="367"/>
        <v>0.33498688664254883</v>
      </c>
      <c r="H1491" s="15">
        <f t="shared" si="368"/>
        <v>1.2435366865120954</v>
      </c>
      <c r="I1491" s="11">
        <f t="shared" si="369"/>
        <v>1.3648268823248655E-2</v>
      </c>
      <c r="J1491" s="32">
        <f t="shared" si="370"/>
        <v>7.8555253268387717E-3</v>
      </c>
      <c r="K1491" s="32">
        <f t="shared" si="371"/>
        <v>127.29893398515985</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231</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X1491" s="33" t="s">
        <v>85</v>
      </c>
    </row>
    <row r="1492" spans="1:102" x14ac:dyDescent="0.25">
      <c r="A1492">
        <v>1491</v>
      </c>
      <c r="B1492">
        <v>92</v>
      </c>
      <c r="C1492" s="24" t="s">
        <v>4138</v>
      </c>
      <c r="D1492" s="12">
        <v>0.20479030465558881</v>
      </c>
      <c r="E1492" s="13">
        <v>0.46452434958462818</v>
      </c>
      <c r="F1492" s="7">
        <v>0.44086021505376349</v>
      </c>
      <c r="G1492" s="7">
        <f t="shared" si="367"/>
        <v>-0.2597340449290394</v>
      </c>
      <c r="H1492" s="15">
        <f t="shared" si="368"/>
        <v>0.66931465424021697</v>
      </c>
      <c r="I1492" s="11">
        <f t="shared" si="369"/>
        <v>3.4634904093689997E-3</v>
      </c>
      <c r="J1492" s="32">
        <f t="shared" si="370"/>
        <v>7.856209952958949E-3</v>
      </c>
      <c r="K1492" s="32">
        <f t="shared" si="371"/>
        <v>127.2878405729676</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231</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X1492" s="33" t="s">
        <v>85</v>
      </c>
    </row>
    <row r="1493" spans="1:102" x14ac:dyDescent="0.25">
      <c r="A1493">
        <v>1492</v>
      </c>
      <c r="B1493">
        <v>92</v>
      </c>
      <c r="C1493" s="24" t="s">
        <v>4138</v>
      </c>
      <c r="D1493" s="12">
        <v>1.258093300309993</v>
      </c>
      <c r="E1493" s="13">
        <v>0.59755394238086934</v>
      </c>
      <c r="F1493" s="7">
        <v>2.105405405405405</v>
      </c>
      <c r="G1493" s="7">
        <f t="shared" si="367"/>
        <v>0.66053935792912366</v>
      </c>
      <c r="H1493" s="15">
        <f t="shared" si="368"/>
        <v>1.8556472426908623</v>
      </c>
      <c r="I1493" s="11">
        <f t="shared" si="369"/>
        <v>1.5046122411759051E-2</v>
      </c>
      <c r="J1493" s="32">
        <f t="shared" si="370"/>
        <v>7.1464252790126442E-3</v>
      </c>
      <c r="K1493" s="32">
        <f t="shared" si="371"/>
        <v>139.93009944940763</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231</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X1493" s="33" t="s">
        <v>85</v>
      </c>
    </row>
    <row r="1494" spans="1:102" x14ac:dyDescent="0.25">
      <c r="A1494">
        <v>1493</v>
      </c>
      <c r="B1494">
        <v>92</v>
      </c>
      <c r="C1494" s="24" t="s">
        <v>4138</v>
      </c>
      <c r="D1494" s="12">
        <v>-2.2247475073574718</v>
      </c>
      <c r="E1494" s="13">
        <v>0.52584941082994785</v>
      </c>
      <c r="F1494" s="7">
        <v>-4.2307692307692308</v>
      </c>
      <c r="G1494" s="7">
        <f t="shared" si="367"/>
        <v>-2.7505969181874197</v>
      </c>
      <c r="H1494" s="15">
        <f t="shared" si="368"/>
        <v>-1.698898096527524</v>
      </c>
      <c r="I1494" s="11">
        <f t="shared" si="369"/>
        <v>-3.022448434194545E-2</v>
      </c>
      <c r="J1494" s="32">
        <f t="shared" si="370"/>
        <v>7.1439690262780162E-3</v>
      </c>
      <c r="K1494" s="32">
        <f t="shared" si="371"/>
        <v>139.97821047678823</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231</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X1494" s="33" t="s">
        <v>85</v>
      </c>
    </row>
    <row r="1495" spans="1:102" x14ac:dyDescent="0.25">
      <c r="A1495">
        <v>1494</v>
      </c>
      <c r="B1495">
        <v>92</v>
      </c>
      <c r="C1495" s="24" t="s">
        <v>4138</v>
      </c>
      <c r="D1495" s="12">
        <v>3.9380026140558582</v>
      </c>
      <c r="E1495" s="13">
        <v>0.43940136529534313</v>
      </c>
      <c r="F1495" s="7">
        <v>8.962199312714775</v>
      </c>
      <c r="G1495" s="7">
        <f t="shared" si="367"/>
        <v>3.4986012487605151</v>
      </c>
      <c r="H1495" s="15">
        <f t="shared" si="368"/>
        <v>4.3774039793512012</v>
      </c>
      <c r="I1495" s="11">
        <f t="shared" si="369"/>
        <v>7.0235461697318702E-2</v>
      </c>
      <c r="J1495" s="32">
        <f t="shared" si="370"/>
        <v>7.8368555804907009E-3</v>
      </c>
      <c r="K1495" s="32">
        <f t="shared" si="371"/>
        <v>127.60219832166226</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231</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X1495" s="33" t="s">
        <v>85</v>
      </c>
    </row>
    <row r="1496" spans="1:102" x14ac:dyDescent="0.25">
      <c r="A1496">
        <v>1495</v>
      </c>
      <c r="B1496">
        <v>92</v>
      </c>
      <c r="C1496" s="24" t="s">
        <v>4138</v>
      </c>
      <c r="D1496" s="12">
        <v>2.8056418685278079</v>
      </c>
      <c r="E1496" s="13">
        <v>0.47335961226479722</v>
      </c>
      <c r="F1496" s="7">
        <v>5.9270833333333339</v>
      </c>
      <c r="G1496" s="7">
        <f t="shared" si="367"/>
        <v>2.3322822562630106</v>
      </c>
      <c r="H1496" s="15">
        <f t="shared" si="368"/>
        <v>3.2790014807926053</v>
      </c>
      <c r="I1496" s="11">
        <f t="shared" si="369"/>
        <v>4.6514289892701739E-2</v>
      </c>
      <c r="J1496" s="32">
        <f t="shared" si="370"/>
        <v>7.8477536550076755E-3</v>
      </c>
      <c r="K1496" s="32">
        <f t="shared" si="371"/>
        <v>127.4249987908192</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231</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X1496" s="33" t="s">
        <v>85</v>
      </c>
    </row>
    <row r="1497" spans="1:102" x14ac:dyDescent="0.25">
      <c r="A1497">
        <v>1496</v>
      </c>
      <c r="B1497">
        <v>93</v>
      </c>
      <c r="C1497" s="24" t="s">
        <v>4139</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327</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X1497" s="33" t="s">
        <v>85</v>
      </c>
    </row>
    <row r="1498" spans="1:102" x14ac:dyDescent="0.25">
      <c r="A1498">
        <v>1497</v>
      </c>
      <c r="B1498">
        <v>93</v>
      </c>
      <c r="C1498" s="24" t="s">
        <v>4139</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327</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X1498" s="33" t="s">
        <v>85</v>
      </c>
    </row>
    <row r="1499" spans="1:102" x14ac:dyDescent="0.25">
      <c r="A1499">
        <v>1498</v>
      </c>
      <c r="B1499">
        <v>93</v>
      </c>
      <c r="C1499" s="24" t="s">
        <v>4139</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327</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X1499" s="33" t="s">
        <v>85</v>
      </c>
    </row>
    <row r="1500" spans="1:102" x14ac:dyDescent="0.25">
      <c r="A1500">
        <v>1499</v>
      </c>
      <c r="B1500">
        <v>94</v>
      </c>
      <c r="C1500" s="24" t="s">
        <v>4142</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327</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X1500" s="33" t="s">
        <v>85</v>
      </c>
    </row>
    <row r="1501" spans="1:102" x14ac:dyDescent="0.25">
      <c r="A1501">
        <v>1500</v>
      </c>
      <c r="B1501">
        <v>94</v>
      </c>
      <c r="C1501" s="24" t="s">
        <v>4142</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327</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X1501" s="33" t="s">
        <v>85</v>
      </c>
    </row>
    <row r="1502" spans="1:102" x14ac:dyDescent="0.25">
      <c r="A1502">
        <v>1501</v>
      </c>
      <c r="B1502">
        <v>94</v>
      </c>
      <c r="C1502" s="24" t="s">
        <v>4142</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327</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X1502" s="33" t="s">
        <v>85</v>
      </c>
    </row>
    <row r="1503" spans="1:102" x14ac:dyDescent="0.25">
      <c r="A1503">
        <v>1502</v>
      </c>
      <c r="B1503">
        <v>94</v>
      </c>
      <c r="C1503" s="24" t="s">
        <v>4142</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327</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X1503" s="33" t="s">
        <v>85</v>
      </c>
    </row>
    <row r="1504" spans="1:102" x14ac:dyDescent="0.25">
      <c r="A1504">
        <v>1503</v>
      </c>
      <c r="B1504">
        <v>94</v>
      </c>
      <c r="C1504" s="24" t="s">
        <v>4142</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327</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X1504" s="33" t="s">
        <v>85</v>
      </c>
    </row>
    <row r="1505" spans="1:102" x14ac:dyDescent="0.25">
      <c r="A1505">
        <v>1504</v>
      </c>
      <c r="B1505">
        <v>94</v>
      </c>
      <c r="C1505" s="24" t="s">
        <v>4142</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327</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X1505" s="33" t="s">
        <v>85</v>
      </c>
    </row>
    <row r="1506" spans="1:102" x14ac:dyDescent="0.25">
      <c r="A1506">
        <v>1505</v>
      </c>
      <c r="B1506">
        <v>94</v>
      </c>
      <c r="C1506" s="24" t="s">
        <v>4142</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327</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X1506" s="33" t="s">
        <v>85</v>
      </c>
    </row>
    <row r="1507" spans="1:102" x14ac:dyDescent="0.25">
      <c r="A1507">
        <v>1506</v>
      </c>
      <c r="B1507">
        <v>94</v>
      </c>
      <c r="C1507" s="24" t="s">
        <v>4142</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327</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X1507" s="33" t="s">
        <v>85</v>
      </c>
    </row>
    <row r="1508" spans="1:102" x14ac:dyDescent="0.25">
      <c r="A1508">
        <v>1507</v>
      </c>
      <c r="B1508">
        <v>95</v>
      </c>
      <c r="C1508" s="24" t="s">
        <v>4145</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327</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X1508" s="33" t="s">
        <v>85</v>
      </c>
    </row>
    <row r="1509" spans="1:102" x14ac:dyDescent="0.25">
      <c r="A1509">
        <v>1508</v>
      </c>
      <c r="B1509">
        <v>95</v>
      </c>
      <c r="C1509" s="24" t="s">
        <v>4145</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327</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X1509" s="33" t="s">
        <v>85</v>
      </c>
    </row>
    <row r="1510" spans="1:102" x14ac:dyDescent="0.25">
      <c r="A1510">
        <v>1509</v>
      </c>
      <c r="B1510">
        <v>95</v>
      </c>
      <c r="C1510" s="24" t="s">
        <v>4145</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327</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X1510" s="33" t="s">
        <v>85</v>
      </c>
    </row>
    <row r="1511" spans="1:102" x14ac:dyDescent="0.25">
      <c r="A1511">
        <v>1510</v>
      </c>
      <c r="B1511">
        <v>95</v>
      </c>
      <c r="C1511" s="24" t="s">
        <v>4145</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327</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X1511" s="33" t="s">
        <v>85</v>
      </c>
    </row>
    <row r="1512" spans="1:102" x14ac:dyDescent="0.25">
      <c r="A1512">
        <v>1511</v>
      </c>
      <c r="B1512">
        <v>95</v>
      </c>
      <c r="C1512" s="24" t="s">
        <v>4145</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327</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X1512" s="33" t="s">
        <v>85</v>
      </c>
    </row>
    <row r="1513" spans="1:102" x14ac:dyDescent="0.25">
      <c r="A1513">
        <v>1512</v>
      </c>
      <c r="B1513">
        <v>95</v>
      </c>
      <c r="C1513" s="24" t="s">
        <v>4145</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327</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X1513" s="33" t="s">
        <v>85</v>
      </c>
    </row>
    <row r="1514" spans="1:102" x14ac:dyDescent="0.25">
      <c r="A1514">
        <v>1513</v>
      </c>
      <c r="B1514">
        <v>95</v>
      </c>
      <c r="C1514" s="24" t="s">
        <v>4145</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327</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X1514" s="33" t="s">
        <v>85</v>
      </c>
    </row>
    <row r="1515" spans="1:102" x14ac:dyDescent="0.25">
      <c r="A1515">
        <v>1514</v>
      </c>
      <c r="B1515">
        <v>95</v>
      </c>
      <c r="C1515" s="24" t="s">
        <v>4145</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327</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X1515" s="33" t="s">
        <v>85</v>
      </c>
    </row>
    <row r="1516" spans="1:102" x14ac:dyDescent="0.25">
      <c r="A1516">
        <v>1515</v>
      </c>
      <c r="B1516">
        <v>95</v>
      </c>
      <c r="C1516" s="24" t="s">
        <v>4145</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327</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X1516" s="33" t="s">
        <v>85</v>
      </c>
    </row>
    <row r="1517" spans="1:102" x14ac:dyDescent="0.25">
      <c r="A1517">
        <v>1516</v>
      </c>
      <c r="B1517">
        <v>95</v>
      </c>
      <c r="C1517" s="24" t="s">
        <v>4145</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327</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X1517" s="33" t="s">
        <v>85</v>
      </c>
    </row>
    <row r="1518" spans="1:102" x14ac:dyDescent="0.25">
      <c r="A1518">
        <v>1517</v>
      </c>
      <c r="B1518">
        <v>95</v>
      </c>
      <c r="C1518" s="24" t="s">
        <v>4145</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327</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X1518" s="33" t="s">
        <v>85</v>
      </c>
    </row>
    <row r="1519" spans="1:102" x14ac:dyDescent="0.25">
      <c r="A1519">
        <v>1518</v>
      </c>
      <c r="B1519">
        <v>95</v>
      </c>
      <c r="C1519" s="24" t="s">
        <v>4145</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327</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X1519" s="33" t="s">
        <v>85</v>
      </c>
    </row>
    <row r="1520" spans="1:102" x14ac:dyDescent="0.25">
      <c r="A1520">
        <v>1519</v>
      </c>
      <c r="B1520">
        <v>95</v>
      </c>
      <c r="C1520" s="24" t="s">
        <v>4145</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327</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X1520" s="33" t="s">
        <v>85</v>
      </c>
    </row>
    <row r="1521" spans="1:102" x14ac:dyDescent="0.25">
      <c r="A1521">
        <v>1520</v>
      </c>
      <c r="B1521">
        <v>95</v>
      </c>
      <c r="C1521" s="24" t="s">
        <v>4145</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327</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X1521" s="33" t="s">
        <v>85</v>
      </c>
    </row>
    <row r="1522" spans="1:102" x14ac:dyDescent="0.25">
      <c r="A1522">
        <v>1521</v>
      </c>
      <c r="B1522">
        <v>95</v>
      </c>
      <c r="C1522" s="24" t="s">
        <v>4145</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327</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X1522" s="33" t="s">
        <v>85</v>
      </c>
    </row>
    <row r="1523" spans="1:102" x14ac:dyDescent="0.25">
      <c r="A1523">
        <v>1522</v>
      </c>
      <c r="B1523">
        <v>95</v>
      </c>
      <c r="C1523" s="24" t="s">
        <v>4145</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327</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X1523" s="33" t="s">
        <v>85</v>
      </c>
    </row>
    <row r="1524" spans="1:102" x14ac:dyDescent="0.25">
      <c r="A1524">
        <v>1523</v>
      </c>
      <c r="B1524">
        <v>96</v>
      </c>
      <c r="C1524" s="24" t="s">
        <v>4149</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231</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X1524" s="33" t="s">
        <v>85</v>
      </c>
    </row>
    <row r="1525" spans="1:102" x14ac:dyDescent="0.25">
      <c r="A1525">
        <v>1524</v>
      </c>
      <c r="B1525">
        <v>96</v>
      </c>
      <c r="C1525" s="24" t="s">
        <v>4149</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231</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X1525" s="33" t="s">
        <v>85</v>
      </c>
    </row>
    <row r="1526" spans="1:102" x14ac:dyDescent="0.25">
      <c r="A1526">
        <v>1525</v>
      </c>
      <c r="B1526">
        <v>96</v>
      </c>
      <c r="C1526" s="24" t="s">
        <v>4149</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231</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X1526" s="33" t="s">
        <v>85</v>
      </c>
    </row>
    <row r="1527" spans="1:102" x14ac:dyDescent="0.25">
      <c r="A1527">
        <v>1526</v>
      </c>
      <c r="B1527">
        <v>96</v>
      </c>
      <c r="C1527" s="24" t="s">
        <v>4149</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231</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X1527" s="33" t="s">
        <v>85</v>
      </c>
    </row>
    <row r="1528" spans="1:102" x14ac:dyDescent="0.25">
      <c r="A1528">
        <v>1527</v>
      </c>
      <c r="B1528">
        <v>96</v>
      </c>
      <c r="C1528" s="24" t="s">
        <v>4149</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231</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X1528" s="33" t="s">
        <v>85</v>
      </c>
    </row>
    <row r="1529" spans="1:102" x14ac:dyDescent="0.25">
      <c r="A1529">
        <v>1528</v>
      </c>
      <c r="B1529">
        <v>96</v>
      </c>
      <c r="C1529" s="24" t="s">
        <v>4149</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231</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X1529" s="33" t="s">
        <v>85</v>
      </c>
    </row>
    <row r="1530" spans="1:102" x14ac:dyDescent="0.25">
      <c r="A1530">
        <v>1529</v>
      </c>
      <c r="B1530">
        <v>96</v>
      </c>
      <c r="C1530" s="24" t="s">
        <v>4149</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231</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X1530" s="33" t="s">
        <v>85</v>
      </c>
    </row>
    <row r="1531" spans="1:102" x14ac:dyDescent="0.25">
      <c r="A1531">
        <v>1530</v>
      </c>
      <c r="B1531">
        <v>96</v>
      </c>
      <c r="C1531" s="24" t="s">
        <v>4149</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231</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X1531" s="33" t="s">
        <v>85</v>
      </c>
    </row>
    <row r="1532" spans="1:102" x14ac:dyDescent="0.25">
      <c r="A1532">
        <v>1531</v>
      </c>
      <c r="B1532">
        <v>96</v>
      </c>
      <c r="C1532" s="24" t="s">
        <v>4149</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231</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X1532" s="33" t="s">
        <v>85</v>
      </c>
    </row>
    <row r="1533" spans="1:102" x14ac:dyDescent="0.25">
      <c r="A1533">
        <v>1532</v>
      </c>
      <c r="B1533">
        <v>96</v>
      </c>
      <c r="C1533" s="24" t="s">
        <v>4149</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231</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X1533" s="33" t="s">
        <v>85</v>
      </c>
    </row>
    <row r="1534" spans="1:102" x14ac:dyDescent="0.25">
      <c r="A1534">
        <v>1533</v>
      </c>
      <c r="B1534">
        <v>96</v>
      </c>
      <c r="C1534" s="24" t="s">
        <v>4149</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231</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X1534" s="33" t="s">
        <v>85</v>
      </c>
    </row>
    <row r="1535" spans="1:102" x14ac:dyDescent="0.25">
      <c r="A1535">
        <v>1534</v>
      </c>
      <c r="B1535">
        <v>96</v>
      </c>
      <c r="C1535" s="24" t="s">
        <v>4149</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231</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X1535" s="33" t="s">
        <v>85</v>
      </c>
    </row>
    <row r="1536" spans="1:102" x14ac:dyDescent="0.25">
      <c r="A1536">
        <v>1535</v>
      </c>
      <c r="B1536">
        <v>97</v>
      </c>
      <c r="C1536" s="24" t="s">
        <v>4154</v>
      </c>
      <c r="D1536" s="12">
        <v>6.5917731595733553</v>
      </c>
      <c r="E1536" s="13">
        <v>0.17531311594609991</v>
      </c>
      <c r="F1536" s="7">
        <v>37.6</v>
      </c>
      <c r="G1536" s="7">
        <f t="shared" si="367"/>
        <v>6.4164600436272554</v>
      </c>
      <c r="H1536" s="15">
        <f t="shared" si="368"/>
        <v>6.7670862755194552</v>
      </c>
      <c r="I1536" s="11">
        <f t="shared" si="369"/>
        <v>0.30581479048311855</v>
      </c>
      <c r="J1536" s="32">
        <f t="shared" si="370"/>
        <v>8.1333720873169833E-3</v>
      </c>
      <c r="K1536" s="32">
        <f t="shared" si="371"/>
        <v>122.95023383466986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231</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X1536" s="33" t="s">
        <v>85</v>
      </c>
    </row>
    <row r="1537" spans="1:102" x14ac:dyDescent="0.25">
      <c r="A1537">
        <v>1536</v>
      </c>
      <c r="B1537">
        <v>97</v>
      </c>
      <c r="C1537" s="24" t="s">
        <v>4154</v>
      </c>
      <c r="D1537" s="12">
        <v>5.8534448758668312</v>
      </c>
      <c r="E1537" s="13">
        <v>0.16012463186261849</v>
      </c>
      <c r="F1537" s="7">
        <v>36.555555555555557</v>
      </c>
      <c r="G1537" s="7">
        <f t="shared" si="367"/>
        <v>5.6933202440042123</v>
      </c>
      <c r="H1537" s="15">
        <f t="shared" si="368"/>
        <v>6.01356950772945</v>
      </c>
      <c r="I1537" s="11">
        <f t="shared" si="369"/>
        <v>0.26733993612448298</v>
      </c>
      <c r="J1537" s="32">
        <f t="shared" si="370"/>
        <v>7.3132505322806886E-3</v>
      </c>
      <c r="K1537" s="32">
        <f t="shared" si="371"/>
        <v>136.73810237814223</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231</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X1537" s="33" t="s">
        <v>85</v>
      </c>
    </row>
    <row r="1538" spans="1:102" x14ac:dyDescent="0.25">
      <c r="A1538">
        <v>1537</v>
      </c>
      <c r="B1538">
        <v>97</v>
      </c>
      <c r="C1538" s="24" t="s">
        <v>4154</v>
      </c>
      <c r="D1538" s="12">
        <v>8.273103706617114</v>
      </c>
      <c r="E1538" s="13">
        <v>0.1695308136601868</v>
      </c>
      <c r="F1538" s="7">
        <v>48.8</v>
      </c>
      <c r="G1538" s="7">
        <f t="shared" ref="G1538:G1601" si="387">D1538-E1538</f>
        <v>8.1035728929569277</v>
      </c>
      <c r="H1538" s="15">
        <f t="shared" ref="H1538:H1601" si="388">D1538+E1538</f>
        <v>8.4426345202773003</v>
      </c>
      <c r="I1538" s="11">
        <f t="shared" ref="I1538:I1601" si="389">IFERROR(F1538/SQRT(F1538^2+U1538), "X")</f>
        <v>0.33509308018177664</v>
      </c>
      <c r="J1538" s="32">
        <f t="shared" ref="J1538:J1601" si="390">IFERROR(SQRT((1-I1538^2)/U1538), "X")</f>
        <v>6.8666614791347671E-3</v>
      </c>
      <c r="K1538" s="32">
        <f t="shared" ref="K1538:K1601" si="391">IFERROR(1/J1538, "X")</f>
        <v>145.63117798054097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231</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X1538" s="33" t="s">
        <v>85</v>
      </c>
    </row>
    <row r="1539" spans="1:102" x14ac:dyDescent="0.25">
      <c r="A1539">
        <v>1538</v>
      </c>
      <c r="B1539">
        <v>97</v>
      </c>
      <c r="C1539" s="24" t="s">
        <v>4154</v>
      </c>
      <c r="D1539" s="12">
        <v>8.8348059874834295</v>
      </c>
      <c r="E1539" s="13">
        <v>0.20117205284592249</v>
      </c>
      <c r="F1539" s="7">
        <v>43.916666666666657</v>
      </c>
      <c r="G1539" s="7">
        <f t="shared" si="387"/>
        <v>8.6336339346375066</v>
      </c>
      <c r="H1539" s="15">
        <f t="shared" si="388"/>
        <v>9.0359780403293524</v>
      </c>
      <c r="I1539" s="11">
        <f t="shared" si="389"/>
        <v>0.34987336453693973</v>
      </c>
      <c r="J1539" s="32">
        <f t="shared" si="390"/>
        <v>7.9667559287348727E-3</v>
      </c>
      <c r="K1539" s="32">
        <f t="shared" si="391"/>
        <v>125.52160615253099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231</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X1539" s="33" t="s">
        <v>85</v>
      </c>
    </row>
    <row r="1540" spans="1:102" x14ac:dyDescent="0.25">
      <c r="A1540">
        <v>1539</v>
      </c>
      <c r="B1540">
        <v>97</v>
      </c>
      <c r="C1540" s="24" t="s">
        <v>4154</v>
      </c>
      <c r="D1540" s="12">
        <v>8.8205475295083602</v>
      </c>
      <c r="E1540" s="13">
        <v>0.1676910176712616</v>
      </c>
      <c r="F1540" s="7">
        <v>52.6</v>
      </c>
      <c r="G1540" s="7">
        <f t="shared" si="387"/>
        <v>8.6528565118370988</v>
      </c>
      <c r="H1540" s="15">
        <f t="shared" si="388"/>
        <v>8.9882385471796216</v>
      </c>
      <c r="I1540" s="11">
        <f t="shared" si="389"/>
        <v>0.33956153594473731</v>
      </c>
      <c r="J1540" s="32">
        <f t="shared" si="390"/>
        <v>6.4555425084550817E-3</v>
      </c>
      <c r="K1540" s="32">
        <f t="shared" si="391"/>
        <v>154.90564870268611</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231</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X1540" s="33" t="s">
        <v>85</v>
      </c>
    </row>
    <row r="1541" spans="1:102" x14ac:dyDescent="0.25">
      <c r="A1541">
        <v>1540</v>
      </c>
      <c r="B1541">
        <v>97</v>
      </c>
      <c r="C1541" s="24" t="s">
        <v>4154</v>
      </c>
      <c r="D1541" s="12">
        <v>6.6227411407328907</v>
      </c>
      <c r="E1541" s="13">
        <v>0.1752047920828807</v>
      </c>
      <c r="F1541" s="7">
        <v>37.799999999999997</v>
      </c>
      <c r="G1541" s="7">
        <f t="shared" si="387"/>
        <v>6.4475363486500097</v>
      </c>
      <c r="H1541" s="15">
        <f t="shared" si="388"/>
        <v>6.7979459328157716</v>
      </c>
      <c r="I1541" s="11">
        <f t="shared" si="389"/>
        <v>0.30728823261190608</v>
      </c>
      <c r="J1541" s="32">
        <f t="shared" si="390"/>
        <v>8.1293183230662994E-3</v>
      </c>
      <c r="K1541" s="32">
        <f t="shared" si="391"/>
        <v>123.01154417370752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231</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X1541" s="33" t="s">
        <v>85</v>
      </c>
    </row>
    <row r="1542" spans="1:102" x14ac:dyDescent="0.25">
      <c r="A1542">
        <v>1541</v>
      </c>
      <c r="B1542">
        <v>97</v>
      </c>
      <c r="C1542" s="24" t="s">
        <v>4154</v>
      </c>
      <c r="D1542" s="12">
        <v>6.1543947367277196</v>
      </c>
      <c r="E1542" s="13">
        <v>0.17685042346918739</v>
      </c>
      <c r="F1542" s="7">
        <v>34.799999999999997</v>
      </c>
      <c r="G1542" s="7">
        <f t="shared" si="387"/>
        <v>5.977544313258532</v>
      </c>
      <c r="H1542" s="15">
        <f t="shared" si="388"/>
        <v>6.3312451601969073</v>
      </c>
      <c r="I1542" s="11">
        <f t="shared" si="389"/>
        <v>0.2553579826748042</v>
      </c>
      <c r="J1542" s="32">
        <f t="shared" si="390"/>
        <v>7.3378730653679367E-3</v>
      </c>
      <c r="K1542" s="32">
        <f t="shared" si="391"/>
        <v>136.27927208493594</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231</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X1542" s="33" t="s">
        <v>85</v>
      </c>
    </row>
    <row r="1543" spans="1:102" x14ac:dyDescent="0.25">
      <c r="A1543">
        <v>1542</v>
      </c>
      <c r="B1543">
        <v>97</v>
      </c>
      <c r="C1543" s="24" t="s">
        <v>4154</v>
      </c>
      <c r="D1543" s="12">
        <v>8.5337963812986963</v>
      </c>
      <c r="E1543" s="13">
        <v>0.1686521023972074</v>
      </c>
      <c r="F1543" s="7">
        <v>50.6</v>
      </c>
      <c r="G1543" s="7">
        <f t="shared" si="387"/>
        <v>8.3651442789014894</v>
      </c>
      <c r="H1543" s="15">
        <f t="shared" si="388"/>
        <v>8.7024484836959033</v>
      </c>
      <c r="I1543" s="11">
        <f t="shared" si="389"/>
        <v>0.34599667636353343</v>
      </c>
      <c r="J1543" s="32">
        <f t="shared" si="390"/>
        <v>6.8378789795164709E-3</v>
      </c>
      <c r="K1543" s="32">
        <f t="shared" si="391"/>
        <v>146.24417937135141</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231</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X1543" s="33" t="s">
        <v>85</v>
      </c>
    </row>
    <row r="1544" spans="1:102" x14ac:dyDescent="0.25">
      <c r="A1544">
        <v>1543</v>
      </c>
      <c r="B1544">
        <v>97</v>
      </c>
      <c r="C1544" s="24" t="s">
        <v>4154</v>
      </c>
      <c r="D1544" s="12">
        <v>9.8148273784176787</v>
      </c>
      <c r="E1544" s="13">
        <v>0.23016345611029729</v>
      </c>
      <c r="F1544" s="7">
        <v>42.642857142857139</v>
      </c>
      <c r="G1544" s="7">
        <f t="shared" si="387"/>
        <v>9.5846639223073815</v>
      </c>
      <c r="H1544" s="15">
        <f t="shared" si="388"/>
        <v>10.044990834527976</v>
      </c>
      <c r="I1544" s="11">
        <f t="shared" si="389"/>
        <v>0.34092023238623392</v>
      </c>
      <c r="J1544" s="32">
        <f t="shared" si="390"/>
        <v>7.9947793189401595E-3</v>
      </c>
      <c r="K1544" s="32">
        <f t="shared" si="391"/>
        <v>125.08162640974142</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231</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X1544" s="33" t="s">
        <v>85</v>
      </c>
    </row>
    <row r="1545" spans="1:102" x14ac:dyDescent="0.25">
      <c r="A1545">
        <v>1544</v>
      </c>
      <c r="B1545">
        <v>97</v>
      </c>
      <c r="C1545" s="24" t="s">
        <v>4154</v>
      </c>
      <c r="D1545" s="12">
        <v>10.534229649286941</v>
      </c>
      <c r="E1545" s="13">
        <v>0.1944780858329897</v>
      </c>
      <c r="F1545" s="7">
        <v>54.166666666666657</v>
      </c>
      <c r="G1545" s="7">
        <f t="shared" si="387"/>
        <v>10.339751563453952</v>
      </c>
      <c r="H1545" s="15">
        <f t="shared" si="388"/>
        <v>10.728707735119929</v>
      </c>
      <c r="I1545" s="11">
        <f t="shared" si="389"/>
        <v>0.3484628096536489</v>
      </c>
      <c r="J1545" s="32">
        <f t="shared" si="390"/>
        <v>6.4331595628365967E-3</v>
      </c>
      <c r="K1545" s="32">
        <f t="shared" si="391"/>
        <v>155.44461321569744</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231</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X1545" s="33" t="s">
        <v>85</v>
      </c>
    </row>
    <row r="1546" spans="1:102" x14ac:dyDescent="0.25">
      <c r="A1546">
        <v>1545</v>
      </c>
      <c r="B1546">
        <v>97</v>
      </c>
      <c r="C1546" s="24" t="s">
        <v>4154</v>
      </c>
      <c r="D1546" s="12">
        <v>6.5917731595733553</v>
      </c>
      <c r="E1546" s="13">
        <v>0.17531311594609991</v>
      </c>
      <c r="F1546" s="7">
        <v>37.6</v>
      </c>
      <c r="G1546" s="7">
        <f t="shared" si="387"/>
        <v>6.4164600436272554</v>
      </c>
      <c r="H1546" s="15">
        <f t="shared" si="388"/>
        <v>6.7670862755194552</v>
      </c>
      <c r="I1546" s="11">
        <f t="shared" si="389"/>
        <v>0.30581479048311855</v>
      </c>
      <c r="J1546" s="32">
        <f t="shared" si="390"/>
        <v>8.1333720873169833E-3</v>
      </c>
      <c r="K1546" s="32">
        <f t="shared" si="391"/>
        <v>122.95023383466986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231</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X1546" s="33" t="s">
        <v>85</v>
      </c>
    </row>
    <row r="1547" spans="1:102" x14ac:dyDescent="0.25">
      <c r="A1547">
        <v>1546</v>
      </c>
      <c r="B1547">
        <v>97</v>
      </c>
      <c r="C1547" s="24" t="s">
        <v>4154</v>
      </c>
      <c r="D1547" s="12">
        <v>6.0280952775362504</v>
      </c>
      <c r="E1547" s="13">
        <v>0.15956722793478301</v>
      </c>
      <c r="F1547" s="7">
        <v>37.777777777777793</v>
      </c>
      <c r="G1547" s="7">
        <f t="shared" si="387"/>
        <v>5.8685280496014673</v>
      </c>
      <c r="H1547" s="15">
        <f t="shared" si="388"/>
        <v>6.1876625054710335</v>
      </c>
      <c r="I1547" s="11">
        <f t="shared" si="389"/>
        <v>0.27560955945714405</v>
      </c>
      <c r="J1547" s="32">
        <f t="shared" si="390"/>
        <v>7.2955471621008695E-3</v>
      </c>
      <c r="K1547" s="32">
        <f t="shared" si="391"/>
        <v>137.06991097183641</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231</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X1547" s="33" t="s">
        <v>85</v>
      </c>
    </row>
    <row r="1548" spans="1:102" x14ac:dyDescent="0.25">
      <c r="A1548">
        <v>1547</v>
      </c>
      <c r="B1548">
        <v>97</v>
      </c>
      <c r="C1548" s="24" t="s">
        <v>4154</v>
      </c>
      <c r="D1548" s="12">
        <v>8.4037635041231731</v>
      </c>
      <c r="E1548" s="13">
        <v>0.16908980893607989</v>
      </c>
      <c r="F1548" s="7">
        <v>49.7</v>
      </c>
      <c r="G1548" s="7">
        <f t="shared" si="387"/>
        <v>8.2346736951870927</v>
      </c>
      <c r="H1548" s="15">
        <f t="shared" si="388"/>
        <v>8.5728533130592535</v>
      </c>
      <c r="I1548" s="11">
        <f t="shared" si="389"/>
        <v>0.34056205332480521</v>
      </c>
      <c r="J1548" s="32">
        <f t="shared" si="390"/>
        <v>6.8523551976821979E-3</v>
      </c>
      <c r="K1548" s="32">
        <f t="shared" si="391"/>
        <v>145.93522535700558</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231</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X1548" s="33" t="s">
        <v>85</v>
      </c>
    </row>
    <row r="1549" spans="1:102" x14ac:dyDescent="0.25">
      <c r="A1549">
        <v>1548</v>
      </c>
      <c r="B1549">
        <v>97</v>
      </c>
      <c r="C1549" s="24" t="s">
        <v>4154</v>
      </c>
      <c r="D1549" s="12">
        <v>9.5938979837850944</v>
      </c>
      <c r="E1549" s="13">
        <v>0.21466553147884029</v>
      </c>
      <c r="F1549" s="7">
        <v>44.692307692307693</v>
      </c>
      <c r="G1549" s="7">
        <f t="shared" si="387"/>
        <v>9.3792324523062547</v>
      </c>
      <c r="H1549" s="15">
        <f t="shared" si="388"/>
        <v>9.8085635152639341</v>
      </c>
      <c r="I1549" s="11">
        <f t="shared" si="389"/>
        <v>0.355278659460949</v>
      </c>
      <c r="J1549" s="32">
        <f t="shared" si="390"/>
        <v>7.9494364423276023E-3</v>
      </c>
      <c r="K1549" s="32">
        <f t="shared" si="391"/>
        <v>125.7950808532031</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231</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X1549" s="33" t="s">
        <v>85</v>
      </c>
    </row>
    <row r="1550" spans="1:102" x14ac:dyDescent="0.25">
      <c r="A1550">
        <v>1549</v>
      </c>
      <c r="B1550">
        <v>97</v>
      </c>
      <c r="C1550" s="24" t="s">
        <v>4154</v>
      </c>
      <c r="D1550" s="12">
        <v>10.372982821504889</v>
      </c>
      <c r="E1550" s="13">
        <v>0.19510312516937109</v>
      </c>
      <c r="F1550" s="7">
        <v>53.166666666666657</v>
      </c>
      <c r="G1550" s="7">
        <f t="shared" si="387"/>
        <v>10.177879696335518</v>
      </c>
      <c r="H1550" s="15">
        <f t="shared" si="388"/>
        <v>10.568085946674261</v>
      </c>
      <c r="I1550" s="11">
        <f t="shared" si="389"/>
        <v>0.34279184640815874</v>
      </c>
      <c r="J1550" s="32">
        <f t="shared" si="390"/>
        <v>6.447495543727126E-3</v>
      </c>
      <c r="K1550" s="32">
        <f t="shared" si="391"/>
        <v>155.0989827318169</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231</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X1550" s="33" t="s">
        <v>85</v>
      </c>
    </row>
    <row r="1551" spans="1:102" x14ac:dyDescent="0.25">
      <c r="A1551">
        <v>1550</v>
      </c>
      <c r="B1551">
        <v>97</v>
      </c>
      <c r="C1551" s="24" t="s">
        <v>4154</v>
      </c>
      <c r="D1551" s="12">
        <v>6.6536731857242959</v>
      </c>
      <c r="E1551" s="13">
        <v>0.15758699650399649</v>
      </c>
      <c r="F1551" s="7">
        <v>42.222222222222229</v>
      </c>
      <c r="G1551" s="7">
        <f t="shared" si="387"/>
        <v>6.496086189220299</v>
      </c>
      <c r="H1551" s="15">
        <f t="shared" si="388"/>
        <v>6.8112601822282928</v>
      </c>
      <c r="I1551" s="11">
        <f t="shared" si="389"/>
        <v>0.33929342312851685</v>
      </c>
      <c r="J1551" s="32">
        <f t="shared" si="390"/>
        <v>8.0358968635701328E-3</v>
      </c>
      <c r="K1551" s="32">
        <f t="shared" si="391"/>
        <v>124.44161703137226</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231</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X1551" s="33" t="s">
        <v>85</v>
      </c>
    </row>
    <row r="1552" spans="1:102" x14ac:dyDescent="0.25">
      <c r="A1552">
        <v>1551</v>
      </c>
      <c r="B1552">
        <v>97</v>
      </c>
      <c r="C1552" s="24" t="s">
        <v>4154</v>
      </c>
      <c r="D1552" s="12">
        <v>5.7256986053634051</v>
      </c>
      <c r="E1552" s="13">
        <v>0.1605336057578525</v>
      </c>
      <c r="F1552" s="7">
        <v>35.666666666666671</v>
      </c>
      <c r="G1552" s="7">
        <f t="shared" si="387"/>
        <v>5.5651649996055523</v>
      </c>
      <c r="H1552" s="15">
        <f t="shared" si="388"/>
        <v>5.8862322111212579</v>
      </c>
      <c r="I1552" s="11">
        <f t="shared" si="389"/>
        <v>0.26128822349440156</v>
      </c>
      <c r="J1552" s="32">
        <f t="shared" si="390"/>
        <v>7.3258380418991069E-3</v>
      </c>
      <c r="K1552" s="32">
        <f t="shared" si="391"/>
        <v>136.50315421671073</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231</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X1552" s="33" t="s">
        <v>85</v>
      </c>
    </row>
    <row r="1553" spans="1:102" x14ac:dyDescent="0.25">
      <c r="A1553">
        <v>1552</v>
      </c>
      <c r="B1553">
        <v>97</v>
      </c>
      <c r="C1553" s="24" t="s">
        <v>4154</v>
      </c>
      <c r="D1553" s="12">
        <v>8.0245670900269026</v>
      </c>
      <c r="E1553" s="13">
        <v>0.20444756917265991</v>
      </c>
      <c r="F1553" s="7">
        <v>39.25</v>
      </c>
      <c r="G1553" s="7">
        <f t="shared" si="387"/>
        <v>7.8201195208542424</v>
      </c>
      <c r="H1553" s="15">
        <f t="shared" si="388"/>
        <v>8.2290146591995619</v>
      </c>
      <c r="I1553" s="11">
        <f t="shared" si="389"/>
        <v>0.27502370743721566</v>
      </c>
      <c r="J1553" s="32">
        <f t="shared" si="390"/>
        <v>7.0069734378908448E-3</v>
      </c>
      <c r="K1553" s="32">
        <f t="shared" si="391"/>
        <v>142.71496943208166</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231</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X1553" s="33" t="s">
        <v>85</v>
      </c>
    </row>
    <row r="1554" spans="1:102" x14ac:dyDescent="0.25">
      <c r="A1554">
        <v>1553</v>
      </c>
      <c r="B1554">
        <v>97</v>
      </c>
      <c r="C1554" s="24" t="s">
        <v>4154</v>
      </c>
      <c r="D1554" s="12">
        <v>9.4409692033879047</v>
      </c>
      <c r="E1554" s="13">
        <v>0.182194142521521</v>
      </c>
      <c r="F1554" s="7">
        <v>51.81818181818182</v>
      </c>
      <c r="G1554" s="7">
        <f t="shared" si="387"/>
        <v>9.2587750608663839</v>
      </c>
      <c r="H1554" s="15">
        <f t="shared" si="388"/>
        <v>9.6231633459094255</v>
      </c>
      <c r="I1554" s="11">
        <f t="shared" si="389"/>
        <v>0.403255872183996</v>
      </c>
      <c r="J1554" s="32">
        <f t="shared" si="390"/>
        <v>7.7821308667086952E-3</v>
      </c>
      <c r="K1554" s="32">
        <f t="shared" si="391"/>
        <v>128.49950959806091</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231</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X1554" s="33" t="s">
        <v>85</v>
      </c>
    </row>
    <row r="1555" spans="1:102" x14ac:dyDescent="0.25">
      <c r="A1555">
        <v>1554</v>
      </c>
      <c r="B1555">
        <v>97</v>
      </c>
      <c r="C1555" s="24" t="s">
        <v>4154</v>
      </c>
      <c r="D1555" s="12">
        <v>10.020346272835409</v>
      </c>
      <c r="E1555" s="13">
        <v>0.18010426307383909</v>
      </c>
      <c r="F1555" s="7">
        <v>55.63636363636364</v>
      </c>
      <c r="G1555" s="7">
        <f t="shared" si="387"/>
        <v>9.840242009761571</v>
      </c>
      <c r="H1555" s="15">
        <f t="shared" si="388"/>
        <v>10.200450535909248</v>
      </c>
      <c r="I1555" s="11">
        <f t="shared" si="389"/>
        <v>0.35672834950907006</v>
      </c>
      <c r="J1555" s="32">
        <f t="shared" si="390"/>
        <v>6.411784059803546E-3</v>
      </c>
      <c r="K1555" s="32">
        <f t="shared" si="391"/>
        <v>155.96283197825591</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231</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X1555" s="33" t="s">
        <v>85</v>
      </c>
    </row>
    <row r="1556" spans="1:102" x14ac:dyDescent="0.25">
      <c r="A1556">
        <v>1555</v>
      </c>
      <c r="B1556">
        <v>98</v>
      </c>
      <c r="C1556" s="24" t="s">
        <v>4160</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459</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X1556" s="33" t="s">
        <v>85</v>
      </c>
    </row>
    <row r="1557" spans="1:102" x14ac:dyDescent="0.25">
      <c r="A1557">
        <v>1556</v>
      </c>
      <c r="B1557">
        <v>98</v>
      </c>
      <c r="C1557" s="24" t="s">
        <v>4160</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459</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X1557" s="33" t="s">
        <v>85</v>
      </c>
    </row>
    <row r="1558" spans="1:102" x14ac:dyDescent="0.25">
      <c r="A1558">
        <v>1557</v>
      </c>
      <c r="B1558">
        <v>98</v>
      </c>
      <c r="C1558" s="24" t="s">
        <v>4160</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459</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X1558" s="33" t="s">
        <v>85</v>
      </c>
    </row>
    <row r="1559" spans="1:102" x14ac:dyDescent="0.25">
      <c r="A1559">
        <v>1558</v>
      </c>
      <c r="B1559">
        <v>98</v>
      </c>
      <c r="C1559" s="24" t="s">
        <v>4160</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459</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X1559" s="33" t="s">
        <v>85</v>
      </c>
    </row>
    <row r="1560" spans="1:102" x14ac:dyDescent="0.25">
      <c r="A1560">
        <v>1559</v>
      </c>
      <c r="B1560">
        <v>98</v>
      </c>
      <c r="C1560" s="24" t="s">
        <v>4160</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459</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X1560" s="33" t="s">
        <v>85</v>
      </c>
    </row>
    <row r="1561" spans="1:102" x14ac:dyDescent="0.25">
      <c r="A1561">
        <v>1560</v>
      </c>
      <c r="B1561">
        <v>99</v>
      </c>
      <c r="C1561" s="24" t="s">
        <v>4164</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398</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X1561" s="33" t="s">
        <v>85</v>
      </c>
    </row>
    <row r="1562" spans="1:102" x14ac:dyDescent="0.25">
      <c r="A1562">
        <v>1561</v>
      </c>
      <c r="B1562">
        <v>99</v>
      </c>
      <c r="C1562" s="24" t="s">
        <v>4164</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398</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X1562" s="33" t="s">
        <v>85</v>
      </c>
    </row>
    <row r="1563" spans="1:102" x14ac:dyDescent="0.25">
      <c r="A1563">
        <v>1562</v>
      </c>
      <c r="B1563">
        <v>99</v>
      </c>
      <c r="C1563" s="24" t="s">
        <v>4164</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459</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X1563" s="33" t="s">
        <v>85</v>
      </c>
    </row>
    <row r="1564" spans="1:102" x14ac:dyDescent="0.25">
      <c r="A1564">
        <v>1563</v>
      </c>
      <c r="B1564">
        <v>99</v>
      </c>
      <c r="C1564" s="24" t="s">
        <v>4164</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459</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X1564" s="33" t="s">
        <v>85</v>
      </c>
    </row>
    <row r="1565" spans="1:102" x14ac:dyDescent="0.25">
      <c r="A1565">
        <v>1564</v>
      </c>
      <c r="B1565">
        <v>99</v>
      </c>
      <c r="C1565" s="24" t="s">
        <v>4164</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459</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X1565" s="33" t="s">
        <v>85</v>
      </c>
    </row>
    <row r="1566" spans="1:102" x14ac:dyDescent="0.25">
      <c r="A1566">
        <v>1565</v>
      </c>
      <c r="B1566">
        <v>99</v>
      </c>
      <c r="C1566" s="24" t="s">
        <v>4164</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459</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X1566" s="33" t="s">
        <v>85</v>
      </c>
    </row>
    <row r="1567" spans="1:102" x14ac:dyDescent="0.25">
      <c r="A1567">
        <v>1566</v>
      </c>
      <c r="B1567">
        <v>99</v>
      </c>
      <c r="C1567" s="24" t="s">
        <v>4164</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459</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X1567" s="33" t="s">
        <v>85</v>
      </c>
    </row>
    <row r="1568" spans="1:102" x14ac:dyDescent="0.25">
      <c r="A1568">
        <v>1567</v>
      </c>
      <c r="B1568">
        <v>99</v>
      </c>
      <c r="C1568" s="24" t="s">
        <v>4164</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459</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X1568" s="33" t="s">
        <v>85</v>
      </c>
    </row>
    <row r="1569" spans="1:102" x14ac:dyDescent="0.25">
      <c r="A1569">
        <v>1568</v>
      </c>
      <c r="B1569">
        <v>99</v>
      </c>
      <c r="C1569" s="24" t="s">
        <v>4164</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459</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X1569" s="33" t="s">
        <v>85</v>
      </c>
    </row>
    <row r="1570" spans="1:102" x14ac:dyDescent="0.25">
      <c r="A1570">
        <v>1569</v>
      </c>
      <c r="B1570">
        <v>99</v>
      </c>
      <c r="C1570" s="24" t="s">
        <v>4164</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459</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X1570" s="33" t="s">
        <v>85</v>
      </c>
    </row>
    <row r="1571" spans="1:102" x14ac:dyDescent="0.25">
      <c r="A1571">
        <v>1570</v>
      </c>
      <c r="B1571">
        <v>99</v>
      </c>
      <c r="C1571" s="24" t="s">
        <v>4164</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459</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X1571" s="33" t="s">
        <v>85</v>
      </c>
    </row>
    <row r="1572" spans="1:102" x14ac:dyDescent="0.25">
      <c r="A1572">
        <v>1571</v>
      </c>
      <c r="B1572">
        <v>100</v>
      </c>
      <c r="C1572" s="24" t="s">
        <v>4168</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v>0.77100000000000002</v>
      </c>
      <c r="BM1572" s="90">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X1572" s="33" t="s">
        <v>85</v>
      </c>
    </row>
    <row r="1573" spans="1:102" x14ac:dyDescent="0.25">
      <c r="A1573">
        <v>1572</v>
      </c>
      <c r="B1573">
        <v>100</v>
      </c>
      <c r="C1573" s="24" t="s">
        <v>4168</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v>0.77100000000000002</v>
      </c>
      <c r="BM1573" s="90">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X1573" s="33" t="s">
        <v>85</v>
      </c>
    </row>
    <row r="1574" spans="1:102" x14ac:dyDescent="0.25">
      <c r="A1574">
        <v>1573</v>
      </c>
      <c r="B1574">
        <v>100</v>
      </c>
      <c r="C1574" s="24" t="s">
        <v>4168</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v>0.77100000000000002</v>
      </c>
      <c r="BM1574" s="90">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X1574" s="33" t="s">
        <v>85</v>
      </c>
    </row>
    <row r="1575" spans="1:102" x14ac:dyDescent="0.25">
      <c r="A1575">
        <v>1574</v>
      </c>
      <c r="B1575">
        <v>100</v>
      </c>
      <c r="C1575" s="24" t="s">
        <v>4168</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v>0.77100000000000002</v>
      </c>
      <c r="BM1575" s="90">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X1575" s="33" t="s">
        <v>85</v>
      </c>
    </row>
    <row r="1576" spans="1:102" x14ac:dyDescent="0.25">
      <c r="A1576">
        <v>1575</v>
      </c>
      <c r="B1576">
        <v>100</v>
      </c>
      <c r="C1576" s="24" t="s">
        <v>4168</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v>0.77100000000000002</v>
      </c>
      <c r="BM1576" s="90">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X1576" s="33" t="s">
        <v>85</v>
      </c>
    </row>
    <row r="1577" spans="1:102" x14ac:dyDescent="0.25">
      <c r="A1577">
        <v>1576</v>
      </c>
      <c r="B1577">
        <v>101</v>
      </c>
      <c r="C1577" s="24" t="s">
        <v>4173</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231</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X1577" s="33" t="s">
        <v>85</v>
      </c>
    </row>
    <row r="1578" spans="1:102" x14ac:dyDescent="0.25">
      <c r="A1578">
        <v>1577</v>
      </c>
      <c r="B1578">
        <v>101</v>
      </c>
      <c r="C1578" s="24" t="s">
        <v>4173</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231</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X1578" s="33" t="s">
        <v>85</v>
      </c>
    </row>
    <row r="1579" spans="1:102" x14ac:dyDescent="0.25">
      <c r="A1579">
        <v>1578</v>
      </c>
      <c r="B1579">
        <v>101</v>
      </c>
      <c r="C1579" s="24" t="s">
        <v>4173</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231</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X1579" s="33" t="s">
        <v>85</v>
      </c>
    </row>
    <row r="1580" spans="1:102" x14ac:dyDescent="0.25">
      <c r="A1580">
        <v>1579</v>
      </c>
      <c r="B1580">
        <v>101</v>
      </c>
      <c r="C1580" s="24" t="s">
        <v>4173</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231</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X1580" s="33" t="s">
        <v>85</v>
      </c>
    </row>
    <row r="1581" spans="1:102" x14ac:dyDescent="0.25">
      <c r="A1581">
        <v>1580</v>
      </c>
      <c r="B1581">
        <v>101</v>
      </c>
      <c r="C1581" s="24" t="s">
        <v>4173</v>
      </c>
      <c r="D1581" s="12">
        <v>4.2786908468946514</v>
      </c>
      <c r="E1581" s="13">
        <v>0.72908412961430891</v>
      </c>
      <c r="F1581" s="7">
        <v>5.868583162217659</v>
      </c>
      <c r="G1581" s="7">
        <f t="shared" si="387"/>
        <v>3.5496067172803425</v>
      </c>
      <c r="H1581" s="15">
        <f t="shared" si="388"/>
        <v>5.0077749765089603</v>
      </c>
      <c r="I1581" s="11">
        <f t="shared" si="389"/>
        <v>0.12286514905735509</v>
      </c>
      <c r="J1581" s="32">
        <f t="shared" si="390"/>
        <v>2.093608383167667E-2</v>
      </c>
      <c r="K1581" s="32">
        <f t="shared" si="391"/>
        <v>47.764424714758839</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231</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X1581" s="33" t="s">
        <v>85</v>
      </c>
    </row>
    <row r="1582" spans="1:102" x14ac:dyDescent="0.25">
      <c r="A1582">
        <v>1581</v>
      </c>
      <c r="B1582">
        <v>101</v>
      </c>
      <c r="C1582" s="24" t="s">
        <v>4173</v>
      </c>
      <c r="D1582" s="12">
        <v>5.3715413259768363</v>
      </c>
      <c r="E1582" s="13">
        <v>0.78213603363599804</v>
      </c>
      <c r="F1582" s="7">
        <v>6.8677839851024212</v>
      </c>
      <c r="G1582" s="7">
        <f t="shared" si="387"/>
        <v>4.5894052923408379</v>
      </c>
      <c r="H1582" s="15">
        <f t="shared" si="388"/>
        <v>6.1536773596128347</v>
      </c>
      <c r="I1582" s="11">
        <f t="shared" si="389"/>
        <v>0.13735110717119101</v>
      </c>
      <c r="J1582" s="32">
        <f t="shared" si="390"/>
        <v>1.9999334205783502E-2</v>
      </c>
      <c r="K1582" s="32">
        <f t="shared" si="391"/>
        <v>50.001664540953335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231</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X1582" s="33" t="s">
        <v>85</v>
      </c>
    </row>
    <row r="1583" spans="1:102" x14ac:dyDescent="0.25">
      <c r="A1583">
        <v>1582</v>
      </c>
      <c r="B1583">
        <v>101</v>
      </c>
      <c r="C1583" s="24" t="s">
        <v>4173</v>
      </c>
      <c r="D1583" s="12">
        <v>6.2953547338883364</v>
      </c>
      <c r="E1583" s="13">
        <v>0.76984333432043173</v>
      </c>
      <c r="F1583" s="7">
        <v>8.1774491682070245</v>
      </c>
      <c r="G1583" s="7">
        <f t="shared" si="387"/>
        <v>5.5255113995679048</v>
      </c>
      <c r="H1583" s="15">
        <f t="shared" si="388"/>
        <v>7.0651980682087681</v>
      </c>
      <c r="I1583" s="11">
        <f t="shared" si="389"/>
        <v>0.17007327905789377</v>
      </c>
      <c r="J1583" s="32">
        <f t="shared" si="390"/>
        <v>2.0797839957124892E-2</v>
      </c>
      <c r="K1583" s="32">
        <f t="shared" si="391"/>
        <v>48.081916298111601</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231</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X1583" s="33" t="s">
        <v>85</v>
      </c>
    </row>
    <row r="1584" spans="1:102" x14ac:dyDescent="0.25">
      <c r="A1584">
        <v>1583</v>
      </c>
      <c r="B1584">
        <v>101</v>
      </c>
      <c r="C1584" s="24" t="s">
        <v>4173</v>
      </c>
      <c r="D1584" s="12">
        <v>8.9142560524957624</v>
      </c>
      <c r="E1584" s="13">
        <v>0.94044602107920017</v>
      </c>
      <c r="F1584" s="7">
        <v>9.4787535410764878</v>
      </c>
      <c r="G1584" s="7">
        <f t="shared" si="387"/>
        <v>7.9738100314165621</v>
      </c>
      <c r="H1584" s="15">
        <f t="shared" si="388"/>
        <v>9.8547020735749626</v>
      </c>
      <c r="I1584" s="11">
        <f t="shared" si="389"/>
        <v>0.1969257805395635</v>
      </c>
      <c r="J1584" s="32">
        <f t="shared" si="390"/>
        <v>2.0775493284658074E-2</v>
      </c>
      <c r="K1584" s="32">
        <f t="shared" si="391"/>
        <v>48.133634484552175</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231</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X1584" s="33" t="s">
        <v>85</v>
      </c>
    </row>
    <row r="1585" spans="1:102" x14ac:dyDescent="0.25">
      <c r="A1585">
        <v>1584</v>
      </c>
      <c r="B1585">
        <v>101</v>
      </c>
      <c r="C1585" s="24" t="s">
        <v>4173</v>
      </c>
      <c r="D1585" s="12">
        <v>5.8610647434669039</v>
      </c>
      <c r="E1585" s="13">
        <v>0.64883166404113246</v>
      </c>
      <c r="F1585" s="7">
        <v>9.0332594235033259</v>
      </c>
      <c r="G1585" s="7">
        <f t="shared" si="387"/>
        <v>5.2122330794257712</v>
      </c>
      <c r="H1585" s="15">
        <f t="shared" si="388"/>
        <v>6.5098964075080366</v>
      </c>
      <c r="I1585" s="11">
        <f t="shared" si="389"/>
        <v>0.1817369703865129</v>
      </c>
      <c r="J1585" s="32">
        <f t="shared" si="390"/>
        <v>2.0118648415394531E-2</v>
      </c>
      <c r="K1585" s="32">
        <f t="shared" si="391"/>
        <v>49.70512826472045</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231</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X1585" s="33" t="s">
        <v>85</v>
      </c>
    </row>
    <row r="1586" spans="1:102" x14ac:dyDescent="0.25">
      <c r="A1586">
        <v>1585</v>
      </c>
      <c r="B1586">
        <v>101</v>
      </c>
      <c r="C1586" s="24" t="s">
        <v>4173</v>
      </c>
      <c r="D1586" s="12">
        <v>5.9760853102581279</v>
      </c>
      <c r="E1586" s="13">
        <v>0.93959094532382947</v>
      </c>
      <c r="F1586" s="7">
        <v>6.3603053435114507</v>
      </c>
      <c r="G1586" s="7">
        <f t="shared" si="387"/>
        <v>5.0364943649342981</v>
      </c>
      <c r="H1586" s="15">
        <f t="shared" si="388"/>
        <v>6.9156762555819578</v>
      </c>
      <c r="I1586" s="11">
        <f t="shared" si="389"/>
        <v>0.13580437187758046</v>
      </c>
      <c r="J1586" s="32">
        <f t="shared" si="390"/>
        <v>2.1351863557324824E-2</v>
      </c>
      <c r="K1586" s="32">
        <f t="shared" si="391"/>
        <v>46.834319511045528</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231</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X1586" s="33" t="s">
        <v>85</v>
      </c>
    </row>
    <row r="1587" spans="1:102" x14ac:dyDescent="0.25">
      <c r="A1587">
        <v>1586</v>
      </c>
      <c r="B1587">
        <v>101</v>
      </c>
      <c r="C1587" s="24" t="s">
        <v>4173</v>
      </c>
      <c r="D1587" s="12">
        <v>6.0991641807428554</v>
      </c>
      <c r="E1587" s="13">
        <v>0.79796802177128101</v>
      </c>
      <c r="F1587" s="7">
        <v>7.6433691756272397</v>
      </c>
      <c r="G1587" s="7">
        <f t="shared" si="387"/>
        <v>5.3011961589715746</v>
      </c>
      <c r="H1587" s="15">
        <f t="shared" si="388"/>
        <v>6.8971322025141362</v>
      </c>
      <c r="I1587" s="11">
        <f t="shared" si="389"/>
        <v>0.15904985319095355</v>
      </c>
      <c r="J1587" s="32">
        <f t="shared" si="390"/>
        <v>2.0808867076331086E-2</v>
      </c>
      <c r="K1587" s="32">
        <f t="shared" si="391"/>
        <v>48.056436534089052</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231</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X1587" s="33" t="s">
        <v>85</v>
      </c>
    </row>
    <row r="1588" spans="1:102" x14ac:dyDescent="0.25">
      <c r="A1588">
        <v>1587</v>
      </c>
      <c r="B1588">
        <v>101</v>
      </c>
      <c r="C1588" s="24" t="s">
        <v>4173</v>
      </c>
      <c r="D1588" s="12">
        <v>7.8386182272375926</v>
      </c>
      <c r="E1588" s="13">
        <v>1.1127635094716539</v>
      </c>
      <c r="F1588" s="7">
        <v>7.0442804428044283</v>
      </c>
      <c r="G1588" s="7">
        <f t="shared" si="387"/>
        <v>6.7258547177659391</v>
      </c>
      <c r="H1588" s="15">
        <f t="shared" si="388"/>
        <v>8.9513817367092461</v>
      </c>
      <c r="I1588" s="11">
        <f t="shared" si="389"/>
        <v>0.1521822038292166</v>
      </c>
      <c r="J1588" s="32">
        <f t="shared" si="390"/>
        <v>2.1603654917610113E-2</v>
      </c>
      <c r="K1588" s="32">
        <f t="shared" si="391"/>
        <v>46.288463864734986</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231</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X1588" s="33" t="s">
        <v>85</v>
      </c>
    </row>
    <row r="1589" spans="1:102" x14ac:dyDescent="0.25">
      <c r="A1589">
        <v>1588</v>
      </c>
      <c r="B1589">
        <v>101</v>
      </c>
      <c r="C1589" s="24" t="s">
        <v>4173</v>
      </c>
      <c r="D1589" s="12">
        <v>3.0776406404415151</v>
      </c>
      <c r="E1589" s="13">
        <v>2.5704454628967528</v>
      </c>
      <c r="F1589" s="7">
        <v>1.1973180076628349</v>
      </c>
      <c r="G1589" s="7">
        <f t="shared" si="387"/>
        <v>0.50719517754476229</v>
      </c>
      <c r="H1589" s="15">
        <f t="shared" si="388"/>
        <v>5.6480861033382679</v>
      </c>
      <c r="I1589" s="11">
        <f t="shared" si="389"/>
        <v>2.5250471023098169E-2</v>
      </c>
      <c r="J1589" s="32">
        <f t="shared" si="390"/>
        <v>2.1089193398491596E-2</v>
      </c>
      <c r="K1589" s="32">
        <f t="shared" si="391"/>
        <v>47.417650410068546</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231</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X1589" s="33" t="s">
        <v>85</v>
      </c>
    </row>
    <row r="1590" spans="1:102" x14ac:dyDescent="0.25">
      <c r="A1590">
        <v>1589</v>
      </c>
      <c r="B1590">
        <v>101</v>
      </c>
      <c r="C1590" s="24" t="s">
        <v>4173</v>
      </c>
      <c r="D1590" s="12">
        <v>4.6613586764475254</v>
      </c>
      <c r="E1590" s="13">
        <v>2.7459995557269479</v>
      </c>
      <c r="F1590" s="7">
        <v>1.697508896797153</v>
      </c>
      <c r="G1590" s="7">
        <f t="shared" si="387"/>
        <v>1.9153591207205776</v>
      </c>
      <c r="H1590" s="15">
        <f t="shared" si="388"/>
        <v>7.4073582321744738</v>
      </c>
      <c r="I1590" s="11">
        <f t="shared" si="389"/>
        <v>3.4253768013719786E-2</v>
      </c>
      <c r="J1590" s="32">
        <f t="shared" si="390"/>
        <v>2.017884446929824E-2</v>
      </c>
      <c r="K1590" s="32">
        <f t="shared" si="391"/>
        <v>49.556851559140689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231</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X1590" s="33" t="s">
        <v>85</v>
      </c>
    </row>
    <row r="1591" spans="1:102" x14ac:dyDescent="0.25">
      <c r="A1591">
        <v>1590</v>
      </c>
      <c r="B1591">
        <v>101</v>
      </c>
      <c r="C1591" s="24" t="s">
        <v>4173</v>
      </c>
      <c r="D1591" s="12">
        <v>9.8544491588756777</v>
      </c>
      <c r="E1591" s="13">
        <v>1.8870221793591719</v>
      </c>
      <c r="F1591" s="7">
        <v>5.2222222222222223</v>
      </c>
      <c r="G1591" s="7">
        <f t="shared" si="387"/>
        <v>7.9674269795165058</v>
      </c>
      <c r="H1591" s="15">
        <f t="shared" si="388"/>
        <v>11.741471338234849</v>
      </c>
      <c r="I1591" s="11">
        <f t="shared" si="389"/>
        <v>0.10955324040030176</v>
      </c>
      <c r="J1591" s="32">
        <f t="shared" si="390"/>
        <v>2.0978280076653529E-2</v>
      </c>
      <c r="K1591" s="32">
        <f t="shared" si="391"/>
        <v>47.668350138622074</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231</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X1591" s="33" t="s">
        <v>85</v>
      </c>
    </row>
    <row r="1592" spans="1:102" x14ac:dyDescent="0.25">
      <c r="A1592">
        <v>1591</v>
      </c>
      <c r="B1592">
        <v>101</v>
      </c>
      <c r="C1592" s="24" t="s">
        <v>4173</v>
      </c>
      <c r="D1592" s="12">
        <v>11.162043881893441</v>
      </c>
      <c r="E1592" s="13">
        <v>2.5430706680427551</v>
      </c>
      <c r="F1592" s="7">
        <v>4.389199255121043</v>
      </c>
      <c r="G1592" s="7">
        <f t="shared" si="387"/>
        <v>8.6189732138506852</v>
      </c>
      <c r="H1592" s="15">
        <f t="shared" si="388"/>
        <v>13.705114549936196</v>
      </c>
      <c r="I1592" s="11">
        <f t="shared" si="389"/>
        <v>9.2609341238462109E-2</v>
      </c>
      <c r="J1592" s="32">
        <f t="shared" si="390"/>
        <v>2.1099370490052675E-2</v>
      </c>
      <c r="K1592" s="32">
        <f t="shared" si="391"/>
        <v>47.394778932928418</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231</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X1592" s="33" t="s">
        <v>85</v>
      </c>
    </row>
    <row r="1593" spans="1:102" x14ac:dyDescent="0.25">
      <c r="A1593">
        <v>1592</v>
      </c>
      <c r="B1593">
        <v>101</v>
      </c>
      <c r="C1593" s="24" t="s">
        <v>4173</v>
      </c>
      <c r="D1593" s="12">
        <v>13.820033386043249</v>
      </c>
      <c r="E1593" s="13">
        <v>2.0250674978533771</v>
      </c>
      <c r="F1593" s="7">
        <v>6.8244803695150118</v>
      </c>
      <c r="G1593" s="7">
        <f t="shared" si="387"/>
        <v>11.794965888189871</v>
      </c>
      <c r="H1593" s="15">
        <f t="shared" si="388"/>
        <v>15.845100883896627</v>
      </c>
      <c r="I1593" s="11">
        <f t="shared" si="389"/>
        <v>0.13828305511366784</v>
      </c>
      <c r="J1593" s="32">
        <f t="shared" si="390"/>
        <v>2.0262796231545914E-2</v>
      </c>
      <c r="K1593" s="32">
        <f t="shared" si="391"/>
        <v>49.351530192222974</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231</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X1593" s="33" t="s">
        <v>85</v>
      </c>
    </row>
    <row r="1594" spans="1:102" x14ac:dyDescent="0.25">
      <c r="A1594">
        <v>1593</v>
      </c>
      <c r="B1594">
        <v>101</v>
      </c>
      <c r="C1594" s="24" t="s">
        <v>4173</v>
      </c>
      <c r="D1594" s="12">
        <v>13.37989239719712</v>
      </c>
      <c r="E1594" s="13">
        <v>2.9618535884513428</v>
      </c>
      <c r="F1594" s="7">
        <v>4.5174050632911387</v>
      </c>
      <c r="G1594" s="7">
        <f t="shared" si="387"/>
        <v>10.418038808745777</v>
      </c>
      <c r="H1594" s="15">
        <f t="shared" si="388"/>
        <v>16.341745985648462</v>
      </c>
      <c r="I1594" s="11">
        <f t="shared" si="389"/>
        <v>9.6898824530986666E-2</v>
      </c>
      <c r="J1594" s="32">
        <f t="shared" si="390"/>
        <v>2.1450107566929447E-2</v>
      </c>
      <c r="K1594" s="32">
        <f t="shared" si="391"/>
        <v>46.619812832162339</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231</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X1594" s="33" t="s">
        <v>85</v>
      </c>
    </row>
    <row r="1595" spans="1:102" x14ac:dyDescent="0.25">
      <c r="A1595">
        <v>1594</v>
      </c>
      <c r="B1595">
        <v>101</v>
      </c>
      <c r="C1595" s="24" t="s">
        <v>4173</v>
      </c>
      <c r="D1595" s="12">
        <v>8.9816498315198103</v>
      </c>
      <c r="E1595" s="13">
        <v>1.7274243948740819</v>
      </c>
      <c r="F1595" s="7">
        <v>5.1994459833795013</v>
      </c>
      <c r="G1595" s="7">
        <f t="shared" si="387"/>
        <v>7.2542254366457284</v>
      </c>
      <c r="H1595" s="15">
        <f t="shared" si="388"/>
        <v>10.709074226393891</v>
      </c>
      <c r="I1595" s="11">
        <f t="shared" si="389"/>
        <v>0.10893738528515134</v>
      </c>
      <c r="J1595" s="32">
        <f t="shared" si="390"/>
        <v>2.0951729402205455E-2</v>
      </c>
      <c r="K1595" s="32">
        <f t="shared" si="391"/>
        <v>47.728756934725226</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231</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X1595" s="33" t="s">
        <v>85</v>
      </c>
    </row>
    <row r="1596" spans="1:102" x14ac:dyDescent="0.25">
      <c r="A1596">
        <v>1595</v>
      </c>
      <c r="B1596">
        <v>101</v>
      </c>
      <c r="C1596" s="24" t="s">
        <v>4173</v>
      </c>
      <c r="D1596" s="12">
        <v>14.389684849640179</v>
      </c>
      <c r="E1596" s="13">
        <v>2.5281067061604472</v>
      </c>
      <c r="F1596" s="7">
        <v>5.6918819188191883</v>
      </c>
      <c r="G1596" s="7">
        <f t="shared" si="387"/>
        <v>11.861578143479733</v>
      </c>
      <c r="H1596" s="15">
        <f t="shared" si="388"/>
        <v>16.917791555800626</v>
      </c>
      <c r="I1596" s="11">
        <f t="shared" si="389"/>
        <v>0.12346270762096734</v>
      </c>
      <c r="J1596" s="32">
        <f t="shared" si="390"/>
        <v>2.1691017027735588E-2</v>
      </c>
      <c r="K1596" s="32">
        <f t="shared" si="391"/>
        <v>46.102033792206839</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231</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X1596" s="33" t="s">
        <v>85</v>
      </c>
    </row>
    <row r="1597" spans="1:102" x14ac:dyDescent="0.25">
      <c r="A1597">
        <v>1596</v>
      </c>
      <c r="B1597">
        <v>102</v>
      </c>
      <c r="C1597" s="24" t="s">
        <v>4186</v>
      </c>
      <c r="D1597" s="12">
        <v>3.0306510047632962</v>
      </c>
      <c r="E1597" s="13">
        <v>0.88875396034114251</v>
      </c>
      <c r="F1597" s="7">
        <v>3.41</v>
      </c>
      <c r="G1597" s="7">
        <f t="shared" si="387"/>
        <v>2.1418970444221537</v>
      </c>
      <c r="H1597" s="15">
        <f t="shared" si="388"/>
        <v>3.9194049651044387</v>
      </c>
      <c r="I1597" s="11">
        <f t="shared" si="389"/>
        <v>1.7495318693575106E-2</v>
      </c>
      <c r="J1597" s="32">
        <f t="shared" si="390"/>
        <v>5.1305919922507636E-3</v>
      </c>
      <c r="K1597" s="32">
        <f t="shared" si="391"/>
        <v>194.90928171844459</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X1597" s="33" t="s">
        <v>85</v>
      </c>
    </row>
    <row r="1598" spans="1:102" x14ac:dyDescent="0.25">
      <c r="A1598">
        <v>1597</v>
      </c>
      <c r="B1598">
        <v>102</v>
      </c>
      <c r="C1598" s="24" t="s">
        <v>4186</v>
      </c>
      <c r="D1598" s="12">
        <v>3.2976709945694349</v>
      </c>
      <c r="E1598" s="13">
        <v>0.33787612649276999</v>
      </c>
      <c r="F1598" s="7">
        <v>9.76</v>
      </c>
      <c r="G1598" s="7">
        <f t="shared" si="387"/>
        <v>2.9597948680766648</v>
      </c>
      <c r="H1598" s="15">
        <f t="shared" si="388"/>
        <v>3.635547121062205</v>
      </c>
      <c r="I1598" s="11">
        <f t="shared" si="389"/>
        <v>5.0019552160697971E-2</v>
      </c>
      <c r="J1598" s="32">
        <f t="shared" si="390"/>
        <v>5.124954114825611E-3</v>
      </c>
      <c r="K1598" s="32">
        <f t="shared" si="391"/>
        <v>195.1236982019355</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X1598" s="33" t="s">
        <v>85</v>
      </c>
    </row>
    <row r="1599" spans="1:102" x14ac:dyDescent="0.25">
      <c r="A1599">
        <v>1598</v>
      </c>
      <c r="B1599">
        <v>102</v>
      </c>
      <c r="C1599" s="24" t="s">
        <v>4186</v>
      </c>
      <c r="D1599" s="12">
        <v>4.0277726167322836</v>
      </c>
      <c r="E1599" s="13">
        <v>0.25835616528109578</v>
      </c>
      <c r="F1599" s="7">
        <v>15.59</v>
      </c>
      <c r="G1599" s="7">
        <f t="shared" si="387"/>
        <v>3.7694164514511876</v>
      </c>
      <c r="H1599" s="15">
        <f t="shared" si="388"/>
        <v>4.2861287820133791</v>
      </c>
      <c r="I1599" s="11">
        <f t="shared" si="389"/>
        <v>7.9743412943588401E-2</v>
      </c>
      <c r="J1599" s="32">
        <f t="shared" si="390"/>
        <v>5.1150361092744323E-3</v>
      </c>
      <c r="K1599" s="32">
        <f t="shared" si="391"/>
        <v>195.50204116581494</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X1599" s="33" t="s">
        <v>85</v>
      </c>
    </row>
    <row r="1600" spans="1:102" x14ac:dyDescent="0.25">
      <c r="A1600">
        <v>1599</v>
      </c>
      <c r="B1600">
        <v>102</v>
      </c>
      <c r="C1600" s="24" t="s">
        <v>4186</v>
      </c>
      <c r="D1600" s="12">
        <v>2.546917652858971</v>
      </c>
      <c r="E1600" s="13">
        <v>1.126954713654412</v>
      </c>
      <c r="F1600" s="7">
        <v>2.2599999999999998</v>
      </c>
      <c r="G1600" s="7">
        <f t="shared" si="387"/>
        <v>1.419962939204559</v>
      </c>
      <c r="H1600" s="15">
        <f t="shared" si="388"/>
        <v>3.673872366513383</v>
      </c>
      <c r="I1600" s="11">
        <f t="shared" si="389"/>
        <v>1.0937917452725612E-2</v>
      </c>
      <c r="J1600" s="32">
        <f t="shared" si="390"/>
        <v>4.8397864835069094E-3</v>
      </c>
      <c r="K1600" s="32">
        <f t="shared" si="391"/>
        <v>206.62068531490257</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X1600" s="33" t="s">
        <v>85</v>
      </c>
    </row>
    <row r="1601" spans="1:102" x14ac:dyDescent="0.25">
      <c r="A1601">
        <v>1600</v>
      </c>
      <c r="B1601">
        <v>102</v>
      </c>
      <c r="C1601" s="24" t="s">
        <v>4186</v>
      </c>
      <c r="D1601" s="12">
        <v>3.1091641075411851</v>
      </c>
      <c r="E1601" s="13">
        <v>0.38384742068409688</v>
      </c>
      <c r="F1601" s="7">
        <v>8.1</v>
      </c>
      <c r="G1601" s="7">
        <f t="shared" si="387"/>
        <v>2.7253166868570884</v>
      </c>
      <c r="H1601" s="15">
        <f t="shared" si="388"/>
        <v>3.4930115282252818</v>
      </c>
      <c r="I1601" s="11">
        <f t="shared" si="389"/>
        <v>3.9174521670373164E-2</v>
      </c>
      <c r="J1601" s="32">
        <f t="shared" si="390"/>
        <v>4.8363607000460702E-3</v>
      </c>
      <c r="K1601" s="32">
        <f t="shared" si="391"/>
        <v>206.7670428283966</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X1601" s="33" t="s">
        <v>85</v>
      </c>
    </row>
    <row r="1602" spans="1:102" x14ac:dyDescent="0.25">
      <c r="A1602">
        <v>1601</v>
      </c>
      <c r="B1602">
        <v>102</v>
      </c>
      <c r="C1602" s="24" t="s">
        <v>4186</v>
      </c>
      <c r="D1602" s="12">
        <v>4.4696731457214867</v>
      </c>
      <c r="E1602" s="13">
        <v>0.25836260957927659</v>
      </c>
      <c r="F1602" s="7">
        <v>17.3</v>
      </c>
      <c r="G1602" s="7">
        <f t="shared" ref="G1602:G1665" si="399">D1602-E1602</f>
        <v>4.2113105361422098</v>
      </c>
      <c r="H1602" s="15">
        <f t="shared" ref="H1602:H1665" si="400">D1602+E1602</f>
        <v>4.7280357553007635</v>
      </c>
      <c r="I1602" s="11">
        <f t="shared" ref="I1602:I1665" si="401">IFERROR(F1602/SQRT(F1602^2+U1602), "X")</f>
        <v>8.3441311393383871E-2</v>
      </c>
      <c r="J1602" s="32">
        <f t="shared" ref="J1602:J1665" si="402">IFERROR(SQRT((1-I1602^2)/U1602), "X")</f>
        <v>4.8231971903690092E-3</v>
      </c>
      <c r="K1602" s="32">
        <f t="shared" ref="K1602:K1665" si="403">IFERROR(1/J1602, "X")</f>
        <v>207.33135315238746</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X1602" s="33" t="s">
        <v>85</v>
      </c>
    </row>
    <row r="1603" spans="1:102" x14ac:dyDescent="0.25">
      <c r="A1603">
        <v>1602</v>
      </c>
      <c r="B1603">
        <v>102</v>
      </c>
      <c r="C1603" s="24" t="s">
        <v>4186</v>
      </c>
      <c r="D1603" s="12">
        <v>2.8704159351008229</v>
      </c>
      <c r="E1603" s="13">
        <v>0.82959998124301237</v>
      </c>
      <c r="F1603" s="7">
        <v>3.46</v>
      </c>
      <c r="G1603" s="7">
        <f t="shared" si="399"/>
        <v>2.0408159538578108</v>
      </c>
      <c r="H1603" s="15">
        <f t="shared" si="400"/>
        <v>3.7000159163438351</v>
      </c>
      <c r="I1603" s="11">
        <f t="shared" si="401"/>
        <v>1.7751768038143802E-2</v>
      </c>
      <c r="J1603" s="32">
        <f t="shared" si="402"/>
        <v>5.1305687971513877E-3</v>
      </c>
      <c r="K1603" s="32">
        <f t="shared" si="403"/>
        <v>194.91016289562737</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X1603" s="33" t="s">
        <v>85</v>
      </c>
    </row>
    <row r="1604" spans="1:102" x14ac:dyDescent="0.25">
      <c r="A1604">
        <v>1603</v>
      </c>
      <c r="B1604">
        <v>102</v>
      </c>
      <c r="C1604" s="24" t="s">
        <v>4186</v>
      </c>
      <c r="D1604" s="12">
        <v>3.0733933141275038</v>
      </c>
      <c r="E1604" s="13">
        <v>0.3315418893341428</v>
      </c>
      <c r="F1604" s="7">
        <v>9.27</v>
      </c>
      <c r="G1604" s="7">
        <f t="shared" si="399"/>
        <v>2.741851424793361</v>
      </c>
      <c r="H1604" s="15">
        <f t="shared" si="400"/>
        <v>3.4049352034616467</v>
      </c>
      <c r="I1604" s="11">
        <f t="shared" si="401"/>
        <v>4.7514143456539593E-2</v>
      </c>
      <c r="J1604" s="32">
        <f t="shared" si="402"/>
        <v>5.1255818183969359E-3</v>
      </c>
      <c r="K1604" s="32">
        <f t="shared" si="403"/>
        <v>195.09980240892097</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X1604" s="33" t="s">
        <v>85</v>
      </c>
    </row>
    <row r="1605" spans="1:102" x14ac:dyDescent="0.25">
      <c r="A1605">
        <v>1604</v>
      </c>
      <c r="B1605">
        <v>102</v>
      </c>
      <c r="C1605" s="24" t="s">
        <v>4186</v>
      </c>
      <c r="D1605" s="12">
        <v>3.8845861352062361</v>
      </c>
      <c r="E1605" s="13">
        <v>0.2365765003170667</v>
      </c>
      <c r="F1605" s="7">
        <v>16.420000000000002</v>
      </c>
      <c r="G1605" s="7">
        <f t="shared" si="399"/>
        <v>3.6480096348891693</v>
      </c>
      <c r="H1605" s="15">
        <f t="shared" si="400"/>
        <v>4.1211626355233024</v>
      </c>
      <c r="I1605" s="11">
        <f t="shared" si="401"/>
        <v>8.3959716851040769E-2</v>
      </c>
      <c r="J1605" s="32">
        <f t="shared" si="402"/>
        <v>5.1132592479318376E-3</v>
      </c>
      <c r="K1605" s="32">
        <f t="shared" si="403"/>
        <v>195.56997826864938</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X1605" s="33" t="s">
        <v>85</v>
      </c>
    </row>
    <row r="1606" spans="1:102" x14ac:dyDescent="0.25">
      <c r="A1606">
        <v>1605</v>
      </c>
      <c r="B1606">
        <v>102</v>
      </c>
      <c r="C1606" s="24" t="s">
        <v>4186</v>
      </c>
      <c r="D1606" s="12">
        <v>3.3306254385131679</v>
      </c>
      <c r="E1606" s="13">
        <v>1.034355726246325</v>
      </c>
      <c r="F1606" s="7">
        <v>3.22</v>
      </c>
      <c r="G1606" s="7">
        <f t="shared" si="399"/>
        <v>2.296269712266843</v>
      </c>
      <c r="H1606" s="15">
        <f t="shared" si="400"/>
        <v>4.3649811647594934</v>
      </c>
      <c r="I1606" s="11">
        <f t="shared" si="401"/>
        <v>1.5583152377622507E-2</v>
      </c>
      <c r="J1606" s="32">
        <f t="shared" si="402"/>
        <v>4.8394883160318347E-3</v>
      </c>
      <c r="K1606" s="32">
        <f t="shared" si="403"/>
        <v>206.63341549710685</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X1606" s="33" t="s">
        <v>85</v>
      </c>
    </row>
    <row r="1607" spans="1:102" x14ac:dyDescent="0.25">
      <c r="A1607">
        <v>1606</v>
      </c>
      <c r="B1607">
        <v>102</v>
      </c>
      <c r="C1607" s="24" t="s">
        <v>4186</v>
      </c>
      <c r="D1607" s="12">
        <v>3.1802988082814339</v>
      </c>
      <c r="E1607" s="13">
        <v>0.35613648468997028</v>
      </c>
      <c r="F1607" s="7">
        <v>8.93</v>
      </c>
      <c r="G1607" s="7">
        <f t="shared" si="399"/>
        <v>2.8241623235914637</v>
      </c>
      <c r="H1607" s="15">
        <f t="shared" si="400"/>
        <v>3.536435292971404</v>
      </c>
      <c r="I1607" s="11">
        <f t="shared" si="401"/>
        <v>4.3181563280908594E-2</v>
      </c>
      <c r="J1607" s="32">
        <f t="shared" si="402"/>
        <v>4.8355613976381407E-3</v>
      </c>
      <c r="K1607" s="32">
        <f t="shared" si="403"/>
        <v>206.80122074107783</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X1607" s="33" t="s">
        <v>85</v>
      </c>
    </row>
    <row r="1608" spans="1:102" x14ac:dyDescent="0.25">
      <c r="A1608">
        <v>1607</v>
      </c>
      <c r="B1608">
        <v>102</v>
      </c>
      <c r="C1608" s="24" t="s">
        <v>4186</v>
      </c>
      <c r="D1608" s="12">
        <v>4.0794277721678318</v>
      </c>
      <c r="E1608" s="13">
        <v>0.24501067700707699</v>
      </c>
      <c r="F1608" s="7">
        <v>16.649999999999999</v>
      </c>
      <c r="G1608" s="7">
        <f t="shared" si="399"/>
        <v>3.834417095160755</v>
      </c>
      <c r="H1608" s="15">
        <f t="shared" si="400"/>
        <v>4.3244384491749086</v>
      </c>
      <c r="I1608" s="11">
        <f t="shared" si="401"/>
        <v>8.0326854217776161E-2</v>
      </c>
      <c r="J1608" s="32">
        <f t="shared" si="402"/>
        <v>4.8244356887553255E-3</v>
      </c>
      <c r="K1608" s="32">
        <f t="shared" si="403"/>
        <v>207.27812836862455</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X1608" s="33" t="s">
        <v>85</v>
      </c>
    </row>
    <row r="1609" spans="1:102" x14ac:dyDescent="0.25">
      <c r="A1609">
        <v>1608</v>
      </c>
      <c r="B1609">
        <v>102</v>
      </c>
      <c r="C1609" s="24" t="s">
        <v>4186</v>
      </c>
      <c r="D1609" s="12">
        <v>3.3306254385131679</v>
      </c>
      <c r="E1609" s="13">
        <v>0.93034230126066153</v>
      </c>
      <c r="F1609" s="7">
        <v>3.58</v>
      </c>
      <c r="G1609" s="7">
        <f t="shared" si="399"/>
        <v>2.4002831372525062</v>
      </c>
      <c r="H1609" s="15">
        <f t="shared" si="400"/>
        <v>4.2609677397738297</v>
      </c>
      <c r="I1609" s="11">
        <f t="shared" si="401"/>
        <v>1.8367232074757552E-2</v>
      </c>
      <c r="J1609" s="32">
        <f t="shared" si="402"/>
        <v>5.1305117527255728E-3</v>
      </c>
      <c r="K1609" s="32">
        <f t="shared" si="403"/>
        <v>194.91233003583946</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X1609" s="33" t="s">
        <v>85</v>
      </c>
    </row>
    <row r="1610" spans="1:102" x14ac:dyDescent="0.25">
      <c r="A1610">
        <v>1609</v>
      </c>
      <c r="B1610">
        <v>102</v>
      </c>
      <c r="C1610" s="24" t="s">
        <v>4186</v>
      </c>
      <c r="D1610" s="12">
        <v>3.0793646026850752</v>
      </c>
      <c r="E1610" s="13">
        <v>0.48878803217223421</v>
      </c>
      <c r="F1610" s="7">
        <v>6.3</v>
      </c>
      <c r="G1610" s="7">
        <f t="shared" si="399"/>
        <v>2.590576570512841</v>
      </c>
      <c r="H1610" s="15">
        <f t="shared" si="400"/>
        <v>3.5681526348573094</v>
      </c>
      <c r="I1610" s="11">
        <f t="shared" si="401"/>
        <v>3.2310798202333325E-2</v>
      </c>
      <c r="J1610" s="32">
        <f t="shared" si="402"/>
        <v>5.1286981273544969E-3</v>
      </c>
      <c r="K1610" s="32">
        <f t="shared" si="403"/>
        <v>194.98125550934375</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X1610" s="33" t="s">
        <v>85</v>
      </c>
    </row>
    <row r="1611" spans="1:102" x14ac:dyDescent="0.25">
      <c r="A1611">
        <v>1610</v>
      </c>
      <c r="B1611">
        <v>102</v>
      </c>
      <c r="C1611" s="24" t="s">
        <v>4186</v>
      </c>
      <c r="D1611" s="12">
        <v>3.8029468817579959</v>
      </c>
      <c r="E1611" s="13">
        <v>0.31638493192662198</v>
      </c>
      <c r="F1611" s="7">
        <v>12.02</v>
      </c>
      <c r="G1611" s="7">
        <f t="shared" si="399"/>
        <v>3.486561949831374</v>
      </c>
      <c r="H1611" s="15">
        <f t="shared" si="400"/>
        <v>4.1193318136846182</v>
      </c>
      <c r="I1611" s="11">
        <f t="shared" si="401"/>
        <v>6.1562166161529187E-2</v>
      </c>
      <c r="J1611" s="32">
        <f t="shared" si="402"/>
        <v>5.121644439395107E-3</v>
      </c>
      <c r="K1611" s="32">
        <f t="shared" si="403"/>
        <v>195.24978975660895</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X1611" s="33" t="s">
        <v>85</v>
      </c>
    </row>
    <row r="1612" spans="1:102" x14ac:dyDescent="0.25">
      <c r="A1612">
        <v>1611</v>
      </c>
      <c r="B1612">
        <v>102</v>
      </c>
      <c r="C1612" s="24" t="s">
        <v>4186</v>
      </c>
      <c r="D1612" s="12">
        <v>3.7137289336648172</v>
      </c>
      <c r="E1612" s="13">
        <v>1.101996716221014</v>
      </c>
      <c r="F1612" s="7">
        <v>3.37</v>
      </c>
      <c r="G1612" s="7">
        <f t="shared" si="399"/>
        <v>2.6117322174438033</v>
      </c>
      <c r="H1612" s="15">
        <f t="shared" si="400"/>
        <v>4.815725649885831</v>
      </c>
      <c r="I1612" s="11">
        <f t="shared" si="401"/>
        <v>1.630888684007473E-2</v>
      </c>
      <c r="J1612" s="32">
        <f t="shared" si="402"/>
        <v>4.8394322967580802E-3</v>
      </c>
      <c r="K1612" s="32">
        <f t="shared" si="403"/>
        <v>206.63580740036321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X1612" s="33" t="s">
        <v>85</v>
      </c>
    </row>
    <row r="1613" spans="1:102" x14ac:dyDescent="0.25">
      <c r="A1613">
        <v>1612</v>
      </c>
      <c r="B1613">
        <v>102</v>
      </c>
      <c r="C1613" s="24" t="s">
        <v>4186</v>
      </c>
      <c r="D1613" s="12">
        <v>3.624356406823281</v>
      </c>
      <c r="E1613" s="13">
        <v>0.40953179738116169</v>
      </c>
      <c r="F1613" s="7">
        <v>8.85</v>
      </c>
      <c r="G1613" s="7">
        <f t="shared" si="399"/>
        <v>3.2148246094421191</v>
      </c>
      <c r="H1613" s="15">
        <f t="shared" si="400"/>
        <v>4.0338882042044428</v>
      </c>
      <c r="I1613" s="11">
        <f t="shared" si="401"/>
        <v>4.2795430052041873E-2</v>
      </c>
      <c r="J1613" s="32">
        <f t="shared" si="402"/>
        <v>4.8356418137900413E-3</v>
      </c>
      <c r="K1613" s="32">
        <f t="shared" si="403"/>
        <v>206.79778166121611</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X1613" s="33" t="s">
        <v>85</v>
      </c>
    </row>
    <row r="1614" spans="1:102" x14ac:dyDescent="0.25">
      <c r="A1614">
        <v>1613</v>
      </c>
      <c r="B1614">
        <v>102</v>
      </c>
      <c r="C1614" s="24" t="s">
        <v>4186</v>
      </c>
      <c r="D1614" s="12">
        <v>4.2522344359378073</v>
      </c>
      <c r="E1614" s="13">
        <v>0.34571011674291108</v>
      </c>
      <c r="F1614" s="7">
        <v>12.3</v>
      </c>
      <c r="G1614" s="7">
        <f t="shared" si="399"/>
        <v>3.9065243191948964</v>
      </c>
      <c r="H1614" s="15">
        <f t="shared" si="400"/>
        <v>4.5979445526807181</v>
      </c>
      <c r="I1614" s="11">
        <f t="shared" si="401"/>
        <v>5.942771722359342E-2</v>
      </c>
      <c r="J1614" s="32">
        <f t="shared" si="402"/>
        <v>4.8315217254953999E-3</v>
      </c>
      <c r="K1614" s="32">
        <f t="shared" si="403"/>
        <v>206.97412881807233</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X1614" s="33" t="s">
        <v>85</v>
      </c>
    </row>
    <row r="1615" spans="1:102" x14ac:dyDescent="0.25">
      <c r="A1615">
        <v>1614</v>
      </c>
      <c r="B1615">
        <v>102</v>
      </c>
      <c r="C1615" s="24" t="s">
        <v>4186</v>
      </c>
      <c r="D1615" s="12">
        <v>4.1762961352167949</v>
      </c>
      <c r="E1615" s="13">
        <v>0.85579838836409738</v>
      </c>
      <c r="F1615" s="7">
        <v>4.88</v>
      </c>
      <c r="G1615" s="7">
        <f t="shared" si="399"/>
        <v>3.3204977468526975</v>
      </c>
      <c r="H1615" s="15">
        <f t="shared" si="400"/>
        <v>5.0320945235808923</v>
      </c>
      <c r="I1615" s="11">
        <f t="shared" si="401"/>
        <v>2.5081169840192423E-2</v>
      </c>
      <c r="J1615" s="32">
        <f t="shared" si="402"/>
        <v>5.139583983645989E-3</v>
      </c>
      <c r="K1615" s="32">
        <f t="shared" si="403"/>
        <v>194.56827696209882</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X1615" s="33" t="s">
        <v>85</v>
      </c>
    </row>
    <row r="1616" spans="1:102" x14ac:dyDescent="0.25">
      <c r="A1616">
        <v>1615</v>
      </c>
      <c r="B1616">
        <v>102</v>
      </c>
      <c r="C1616" s="24" t="s">
        <v>4186</v>
      </c>
      <c r="D1616" s="12">
        <v>3.813958115186789</v>
      </c>
      <c r="E1616" s="13">
        <v>0.31756520526118143</v>
      </c>
      <c r="F1616" s="7">
        <v>12.01</v>
      </c>
      <c r="G1616" s="7">
        <f t="shared" si="399"/>
        <v>3.4963929099256075</v>
      </c>
      <c r="H1616" s="15">
        <f t="shared" si="400"/>
        <v>4.13152332044797</v>
      </c>
      <c r="I1616" s="11">
        <f t="shared" si="401"/>
        <v>6.162845882760274E-2</v>
      </c>
      <c r="J1616" s="32">
        <f t="shared" si="402"/>
        <v>5.1314287117071398E-3</v>
      </c>
      <c r="K1616" s="32">
        <f t="shared" si="403"/>
        <v>194.87750024053571</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X1616" s="33" t="s">
        <v>85</v>
      </c>
    </row>
    <row r="1617" spans="1:102" x14ac:dyDescent="0.25">
      <c r="A1617">
        <v>1616</v>
      </c>
      <c r="B1617">
        <v>102</v>
      </c>
      <c r="C1617" s="24" t="s">
        <v>4186</v>
      </c>
      <c r="D1617" s="12">
        <v>3.731164845888824</v>
      </c>
      <c r="E1617" s="13">
        <v>0.3973551486569567</v>
      </c>
      <c r="F1617" s="7">
        <v>9.39</v>
      </c>
      <c r="G1617" s="7">
        <f t="shared" si="399"/>
        <v>3.3338096972318674</v>
      </c>
      <c r="H1617" s="15">
        <f t="shared" si="400"/>
        <v>4.1285199945457807</v>
      </c>
      <c r="I1617" s="11">
        <f t="shared" si="401"/>
        <v>4.8219723536176574E-2</v>
      </c>
      <c r="J1617" s="32">
        <f t="shared" si="402"/>
        <v>5.1352208238739693E-3</v>
      </c>
      <c r="K1617" s="32">
        <f t="shared" si="403"/>
        <v>194.73359263362858</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X1617" s="33" t="s">
        <v>85</v>
      </c>
    </row>
    <row r="1618" spans="1:102" x14ac:dyDescent="0.25">
      <c r="A1618">
        <v>1617</v>
      </c>
      <c r="B1618">
        <v>102</v>
      </c>
      <c r="C1618" s="24" t="s">
        <v>4186</v>
      </c>
      <c r="D1618" s="12">
        <v>4.0742123563830779</v>
      </c>
      <c r="E1618" s="13">
        <v>1.212563201304488</v>
      </c>
      <c r="F1618" s="7">
        <v>3.36</v>
      </c>
      <c r="G1618" s="7">
        <f t="shared" si="399"/>
        <v>2.8616491550785899</v>
      </c>
      <c r="H1618" s="15">
        <f t="shared" si="400"/>
        <v>5.2867755576875659</v>
      </c>
      <c r="I1618" s="11">
        <f t="shared" si="401"/>
        <v>1.6287802785923764E-2</v>
      </c>
      <c r="J1618" s="32">
        <f t="shared" si="402"/>
        <v>4.8475603529535014E-3</v>
      </c>
      <c r="K1618" s="32">
        <f t="shared" si="403"/>
        <v>206.28933467341446</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X1618" s="33" t="s">
        <v>85</v>
      </c>
    </row>
    <row r="1619" spans="1:102" x14ac:dyDescent="0.25">
      <c r="A1619">
        <v>1618</v>
      </c>
      <c r="B1619">
        <v>102</v>
      </c>
      <c r="C1619" s="24" t="s">
        <v>4186</v>
      </c>
      <c r="D1619" s="12">
        <v>3.8525251260267619</v>
      </c>
      <c r="E1619" s="13">
        <v>0.40088710988832083</v>
      </c>
      <c r="F1619" s="7">
        <v>9.61</v>
      </c>
      <c r="G1619" s="7">
        <f t="shared" si="399"/>
        <v>3.4516380161384412</v>
      </c>
      <c r="H1619" s="15">
        <f t="shared" si="400"/>
        <v>4.253412235915083</v>
      </c>
      <c r="I1619" s="11">
        <f t="shared" si="401"/>
        <v>4.6540748930639524E-2</v>
      </c>
      <c r="J1619" s="32">
        <f t="shared" si="402"/>
        <v>4.842949940753332E-3</v>
      </c>
      <c r="K1619" s="32">
        <f t="shared" si="403"/>
        <v>206.4857188766332</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X1619" s="33" t="s">
        <v>85</v>
      </c>
    </row>
    <row r="1620" spans="1:102" x14ac:dyDescent="0.25">
      <c r="A1620">
        <v>1619</v>
      </c>
      <c r="B1620">
        <v>102</v>
      </c>
      <c r="C1620" s="24" t="s">
        <v>4186</v>
      </c>
      <c r="D1620" s="12">
        <v>4.5470876634828628</v>
      </c>
      <c r="E1620" s="13">
        <v>0.28085779267960848</v>
      </c>
      <c r="F1620" s="7">
        <v>16.190000000000001</v>
      </c>
      <c r="G1620" s="7">
        <f t="shared" si="399"/>
        <v>4.2662298708032544</v>
      </c>
      <c r="H1620" s="15">
        <f t="shared" si="400"/>
        <v>4.8279454561624711</v>
      </c>
      <c r="I1620" s="11">
        <f t="shared" si="401"/>
        <v>7.8251727920295652E-2</v>
      </c>
      <c r="J1620" s="32">
        <f t="shared" si="402"/>
        <v>4.8333371167569887E-3</v>
      </c>
      <c r="K1620" s="32">
        <f t="shared" si="403"/>
        <v>206.89638977033891</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X1620" s="33" t="s">
        <v>85</v>
      </c>
    </row>
    <row r="1621" spans="1:102" x14ac:dyDescent="0.25">
      <c r="A1621">
        <v>1620</v>
      </c>
      <c r="B1621">
        <v>103</v>
      </c>
      <c r="C1621" s="24" t="s">
        <v>4204</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90">
        <v>0.71</v>
      </c>
      <c r="BM1621" s="90">
        <f t="shared" ref="BM1621:BM1628" si="408">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X1621" s="33" t="s">
        <v>85</v>
      </c>
    </row>
    <row r="1622" spans="1:102" x14ac:dyDescent="0.25">
      <c r="A1622">
        <v>1621</v>
      </c>
      <c r="B1622">
        <v>103</v>
      </c>
      <c r="C1622" s="24" t="s">
        <v>4204</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90">
        <v>0.71</v>
      </c>
      <c r="BM1622" s="90">
        <f t="shared" si="408"/>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X1622" s="33" t="s">
        <v>85</v>
      </c>
    </row>
    <row r="1623" spans="1:102" x14ac:dyDescent="0.25">
      <c r="A1623">
        <v>1622</v>
      </c>
      <c r="B1623">
        <v>103</v>
      </c>
      <c r="C1623" s="24" t="s">
        <v>4204</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90">
        <v>0.71</v>
      </c>
      <c r="BM1623" s="90">
        <f t="shared" si="408"/>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X1623" s="33" t="s">
        <v>85</v>
      </c>
    </row>
    <row r="1624" spans="1:102" x14ac:dyDescent="0.25">
      <c r="A1624">
        <v>1623</v>
      </c>
      <c r="B1624">
        <v>103</v>
      </c>
      <c r="C1624" s="24" t="s">
        <v>4204</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90">
        <v>0.71</v>
      </c>
      <c r="BM1624" s="90">
        <f t="shared" si="408"/>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X1624" s="33" t="s">
        <v>85</v>
      </c>
    </row>
    <row r="1625" spans="1:102" x14ac:dyDescent="0.25">
      <c r="A1625">
        <v>1624</v>
      </c>
      <c r="B1625">
        <v>103</v>
      </c>
      <c r="C1625" s="24" t="s">
        <v>4204</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90">
        <v>0.71</v>
      </c>
      <c r="BM1625" s="90">
        <f t="shared" si="408"/>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X1625" s="33" t="s">
        <v>85</v>
      </c>
    </row>
    <row r="1626" spans="1:102" x14ac:dyDescent="0.25">
      <c r="A1626">
        <v>1625</v>
      </c>
      <c r="B1626">
        <v>103</v>
      </c>
      <c r="C1626" s="24" t="s">
        <v>4204</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90">
        <v>0.71</v>
      </c>
      <c r="BM1626" s="90">
        <f t="shared" si="408"/>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X1626" s="33" t="s">
        <v>85</v>
      </c>
    </row>
    <row r="1627" spans="1:102" x14ac:dyDescent="0.25">
      <c r="A1627">
        <v>1626</v>
      </c>
      <c r="B1627">
        <v>103</v>
      </c>
      <c r="C1627" s="24" t="s">
        <v>4204</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90">
        <v>0.71</v>
      </c>
      <c r="BM1627" s="90">
        <f t="shared" si="408"/>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X1627" s="33" t="s">
        <v>85</v>
      </c>
    </row>
    <row r="1628" spans="1:102" x14ac:dyDescent="0.25">
      <c r="A1628">
        <v>1627</v>
      </c>
      <c r="B1628">
        <v>103</v>
      </c>
      <c r="C1628" s="24" t="s">
        <v>4204</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90">
        <v>0.71</v>
      </c>
      <c r="BM1628" s="90">
        <f t="shared" si="408"/>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X1628" s="33" t="s">
        <v>85</v>
      </c>
    </row>
    <row r="1629" spans="1:102" x14ac:dyDescent="0.25">
      <c r="A1629">
        <v>1628</v>
      </c>
      <c r="B1629">
        <v>104</v>
      </c>
      <c r="C1629" s="24" t="s">
        <v>119</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X1629" s="33" t="s">
        <v>85</v>
      </c>
    </row>
    <row r="1630" spans="1:102" x14ac:dyDescent="0.25">
      <c r="A1630">
        <v>1629</v>
      </c>
      <c r="B1630">
        <v>104</v>
      </c>
      <c r="C1630" s="24" t="s">
        <v>119</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X1630" s="33" t="s">
        <v>85</v>
      </c>
    </row>
    <row r="1631" spans="1:102" x14ac:dyDescent="0.25">
      <c r="A1631">
        <v>1630</v>
      </c>
      <c r="B1631">
        <v>104</v>
      </c>
      <c r="C1631" s="24" t="s">
        <v>119</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X1631" s="33" t="s">
        <v>85</v>
      </c>
    </row>
    <row r="1632" spans="1:102" x14ac:dyDescent="0.25">
      <c r="A1632">
        <v>1631</v>
      </c>
      <c r="B1632">
        <v>104</v>
      </c>
      <c r="C1632" s="24" t="s">
        <v>119</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X1632" s="33" t="s">
        <v>85</v>
      </c>
    </row>
    <row r="1633" spans="1:102" x14ac:dyDescent="0.25">
      <c r="A1633">
        <v>1632</v>
      </c>
      <c r="B1633">
        <v>104</v>
      </c>
      <c r="C1633" s="24" t="s">
        <v>119</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X1633" s="33" t="s">
        <v>85</v>
      </c>
    </row>
    <row r="1634" spans="1:102" x14ac:dyDescent="0.25">
      <c r="A1634">
        <v>1633</v>
      </c>
      <c r="B1634">
        <v>104</v>
      </c>
      <c r="C1634" s="24" t="s">
        <v>119</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X1634" s="33" t="s">
        <v>85</v>
      </c>
    </row>
    <row r="1635" spans="1:102" x14ac:dyDescent="0.25">
      <c r="A1635">
        <v>1634</v>
      </c>
      <c r="B1635">
        <v>104</v>
      </c>
      <c r="C1635" s="24" t="s">
        <v>119</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X1635" s="33" t="s">
        <v>85</v>
      </c>
    </row>
    <row r="1636" spans="1:102" x14ac:dyDescent="0.25">
      <c r="A1636">
        <v>1635</v>
      </c>
      <c r="B1636">
        <v>104</v>
      </c>
      <c r="C1636" s="24" t="s">
        <v>119</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X1636" s="33" t="s">
        <v>85</v>
      </c>
    </row>
    <row r="1637" spans="1:102" x14ac:dyDescent="0.25">
      <c r="A1637">
        <v>1636</v>
      </c>
      <c r="B1637">
        <v>104</v>
      </c>
      <c r="C1637" s="24" t="s">
        <v>119</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X1637" s="33" t="s">
        <v>85</v>
      </c>
    </row>
    <row r="1638" spans="1:102" x14ac:dyDescent="0.25">
      <c r="A1638">
        <v>1637</v>
      </c>
      <c r="B1638">
        <v>104</v>
      </c>
      <c r="C1638" s="24" t="s">
        <v>119</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X1638" s="33" t="s">
        <v>85</v>
      </c>
    </row>
    <row r="1639" spans="1:102" x14ac:dyDescent="0.25">
      <c r="A1639">
        <v>1638</v>
      </c>
      <c r="B1639">
        <v>104</v>
      </c>
      <c r="C1639" s="24" t="s">
        <v>119</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X1639" s="33" t="s">
        <v>85</v>
      </c>
    </row>
    <row r="1640" spans="1:102" x14ac:dyDescent="0.25">
      <c r="A1640">
        <v>1639</v>
      </c>
      <c r="B1640">
        <v>104</v>
      </c>
      <c r="C1640" s="24" t="s">
        <v>119</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X1640" s="33" t="s">
        <v>85</v>
      </c>
    </row>
    <row r="1641" spans="1:102" x14ac:dyDescent="0.25">
      <c r="A1641">
        <v>1640</v>
      </c>
      <c r="B1641">
        <v>104</v>
      </c>
      <c r="C1641" s="24" t="s">
        <v>119</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X1641" s="33" t="s">
        <v>85</v>
      </c>
    </row>
    <row r="1642" spans="1:102" x14ac:dyDescent="0.25">
      <c r="A1642">
        <v>1641</v>
      </c>
      <c r="B1642">
        <v>104</v>
      </c>
      <c r="C1642" s="24" t="s">
        <v>119</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X1642" s="33" t="s">
        <v>85</v>
      </c>
    </row>
    <row r="1643" spans="1:102" x14ac:dyDescent="0.25">
      <c r="A1643">
        <v>1642</v>
      </c>
      <c r="B1643">
        <v>104</v>
      </c>
      <c r="C1643" s="24" t="s">
        <v>119</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X1643" s="33" t="s">
        <v>85</v>
      </c>
    </row>
    <row r="1644" spans="1:102" x14ac:dyDescent="0.25">
      <c r="A1644">
        <v>1643</v>
      </c>
      <c r="B1644">
        <v>104</v>
      </c>
      <c r="C1644" s="24" t="s">
        <v>119</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X1644" s="33" t="s">
        <v>85</v>
      </c>
    </row>
    <row r="1645" spans="1:102" x14ac:dyDescent="0.25">
      <c r="A1645">
        <v>1644</v>
      </c>
      <c r="B1645">
        <v>104</v>
      </c>
      <c r="C1645" s="24" t="s">
        <v>119</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X1645" s="33" t="s">
        <v>85</v>
      </c>
    </row>
    <row r="1646" spans="1:102" x14ac:dyDescent="0.25">
      <c r="A1646">
        <v>1645</v>
      </c>
      <c r="B1646">
        <v>105</v>
      </c>
      <c r="C1646" s="24" t="s">
        <v>4211</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482</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X1646" s="33" t="s">
        <v>85</v>
      </c>
    </row>
    <row r="1647" spans="1:102" x14ac:dyDescent="0.25">
      <c r="A1647">
        <v>1646</v>
      </c>
      <c r="B1647">
        <v>105</v>
      </c>
      <c r="C1647" s="24" t="s">
        <v>4211</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482</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X1647" s="33" t="s">
        <v>85</v>
      </c>
    </row>
    <row r="1648" spans="1:102" x14ac:dyDescent="0.25">
      <c r="A1648">
        <v>1647</v>
      </c>
      <c r="B1648">
        <v>105</v>
      </c>
      <c r="C1648" s="24" t="s">
        <v>4211</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482</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X1648" s="33" t="s">
        <v>85</v>
      </c>
    </row>
    <row r="1649" spans="1:102" x14ac:dyDescent="0.25">
      <c r="A1649">
        <v>1648</v>
      </c>
      <c r="B1649">
        <v>105</v>
      </c>
      <c r="C1649" s="24" t="s">
        <v>4211</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482</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X1649" s="33" t="s">
        <v>85</v>
      </c>
    </row>
    <row r="1650" spans="1:102" x14ac:dyDescent="0.25">
      <c r="A1650">
        <v>1649</v>
      </c>
      <c r="B1650">
        <v>105</v>
      </c>
      <c r="C1650" s="24" t="s">
        <v>4211</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482</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X1650" s="33" t="s">
        <v>85</v>
      </c>
    </row>
    <row r="1651" spans="1:102" x14ac:dyDescent="0.25">
      <c r="A1651">
        <v>1650</v>
      </c>
      <c r="B1651">
        <v>105</v>
      </c>
      <c r="C1651" s="24" t="s">
        <v>4211</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482</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X1651" s="33" t="s">
        <v>85</v>
      </c>
    </row>
    <row r="1652" spans="1:102" x14ac:dyDescent="0.25">
      <c r="A1652">
        <v>1651</v>
      </c>
      <c r="B1652">
        <v>105</v>
      </c>
      <c r="C1652" s="24" t="s">
        <v>4211</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482</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X1652" s="33" t="s">
        <v>85</v>
      </c>
    </row>
    <row r="1653" spans="1:102" x14ac:dyDescent="0.25">
      <c r="A1653">
        <v>1652</v>
      </c>
      <c r="B1653">
        <v>105</v>
      </c>
      <c r="C1653" s="24" t="s">
        <v>4211</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482</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X1653" s="33" t="s">
        <v>85</v>
      </c>
    </row>
    <row r="1654" spans="1:102" x14ac:dyDescent="0.25">
      <c r="A1654">
        <v>1653</v>
      </c>
      <c r="B1654">
        <v>105</v>
      </c>
      <c r="C1654" s="24" t="s">
        <v>4211</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482</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X1654" s="33" t="s">
        <v>85</v>
      </c>
    </row>
    <row r="1655" spans="1:102" x14ac:dyDescent="0.25">
      <c r="A1655">
        <v>1654</v>
      </c>
      <c r="B1655">
        <v>105</v>
      </c>
      <c r="C1655" s="24" t="s">
        <v>4211</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482</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X1655" s="33" t="s">
        <v>85</v>
      </c>
    </row>
    <row r="1656" spans="1:102" x14ac:dyDescent="0.25">
      <c r="A1656">
        <v>1655</v>
      </c>
      <c r="B1656">
        <v>105</v>
      </c>
      <c r="C1656" s="24" t="s">
        <v>4211</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482</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X1656" s="33" t="s">
        <v>85</v>
      </c>
    </row>
    <row r="1657" spans="1:102" x14ac:dyDescent="0.25">
      <c r="A1657">
        <v>1656</v>
      </c>
      <c r="B1657">
        <v>105</v>
      </c>
      <c r="C1657" s="24" t="s">
        <v>4211</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482</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X1657" s="33" t="s">
        <v>85</v>
      </c>
    </row>
    <row r="1658" spans="1:102" x14ac:dyDescent="0.25">
      <c r="A1658">
        <v>1657</v>
      </c>
      <c r="B1658">
        <v>106</v>
      </c>
      <c r="C1658" s="24" t="s">
        <v>4215</v>
      </c>
      <c r="D1658" s="12">
        <v>9.2999999999999972</v>
      </c>
      <c r="E1658" s="13">
        <v>0.68286713286713274</v>
      </c>
      <c r="F1658" s="7">
        <v>13.61904761904762</v>
      </c>
      <c r="G1658" s="7">
        <f t="shared" si="399"/>
        <v>8.6171328671328649</v>
      </c>
      <c r="H1658" s="15">
        <f t="shared" si="400"/>
        <v>9.9828671328671295</v>
      </c>
      <c r="I1658" s="11">
        <f t="shared" si="401"/>
        <v>6.1885279765741326E-2</v>
      </c>
      <c r="J1658" s="32">
        <f t="shared" si="402"/>
        <v>4.5440240387432437E-3</v>
      </c>
      <c r="K1658" s="32">
        <f t="shared" si="403"/>
        <v>220.06925832121553</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231</v>
      </c>
      <c r="AZ1658">
        <v>1</v>
      </c>
      <c r="BA1658">
        <v>0</v>
      </c>
      <c r="BB1658">
        <v>0</v>
      </c>
      <c r="BC1658">
        <v>0</v>
      </c>
      <c r="BD1658">
        <v>0</v>
      </c>
      <c r="BE1658">
        <v>0</v>
      </c>
      <c r="BF1658" s="17">
        <v>0</v>
      </c>
      <c r="BG1658">
        <v>1</v>
      </c>
      <c r="BH1658">
        <v>0</v>
      </c>
      <c r="BI1658" s="17">
        <v>0</v>
      </c>
      <c r="BJ1658">
        <v>25151</v>
      </c>
      <c r="BK1658">
        <v>1422</v>
      </c>
      <c r="BL1658" s="90">
        <v>0.92100000000000004</v>
      </c>
      <c r="BM1658" s="90">
        <f t="shared" ref="BM1658:BM1690" si="413">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X1658" s="33" t="s">
        <v>85</v>
      </c>
    </row>
    <row r="1659" spans="1:102" x14ac:dyDescent="0.25">
      <c r="A1659">
        <v>1658</v>
      </c>
      <c r="B1659">
        <v>106</v>
      </c>
      <c r="C1659" s="24" t="s">
        <v>4215</v>
      </c>
      <c r="D1659" s="12">
        <v>10.7</v>
      </c>
      <c r="E1659" s="13">
        <v>0.97627737226277356</v>
      </c>
      <c r="F1659" s="7">
        <v>10.96</v>
      </c>
      <c r="G1659" s="7">
        <f t="shared" si="399"/>
        <v>9.7237226277372262</v>
      </c>
      <c r="H1659" s="15">
        <f t="shared" si="400"/>
        <v>11.676277372262772</v>
      </c>
      <c r="I1659" s="11">
        <f t="shared" si="401"/>
        <v>4.9836141716404395E-2</v>
      </c>
      <c r="J1659" s="32">
        <f t="shared" si="402"/>
        <v>4.5470932222996712E-3</v>
      </c>
      <c r="K1659" s="32">
        <f t="shared" si="403"/>
        <v>219.92071662305941</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231</v>
      </c>
      <c r="AZ1659">
        <v>1</v>
      </c>
      <c r="BA1659">
        <v>0</v>
      </c>
      <c r="BB1659">
        <v>0</v>
      </c>
      <c r="BC1659">
        <v>0</v>
      </c>
      <c r="BD1659">
        <v>0</v>
      </c>
      <c r="BE1659">
        <v>0</v>
      </c>
      <c r="BF1659" s="17">
        <v>0</v>
      </c>
      <c r="BG1659">
        <v>1</v>
      </c>
      <c r="BH1659">
        <v>0</v>
      </c>
      <c r="BI1659" s="17">
        <v>0</v>
      </c>
      <c r="BJ1659">
        <v>25151</v>
      </c>
      <c r="BK1659">
        <v>1422</v>
      </c>
      <c r="BL1659" s="90">
        <v>0.92100000000000004</v>
      </c>
      <c r="BM1659" s="90">
        <f t="shared" si="413"/>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X1659" s="33" t="s">
        <v>85</v>
      </c>
    </row>
    <row r="1660" spans="1:102" x14ac:dyDescent="0.25">
      <c r="A1660">
        <v>1659</v>
      </c>
      <c r="B1660">
        <v>106</v>
      </c>
      <c r="C1660" s="24" t="s">
        <v>4215</v>
      </c>
      <c r="D1660" s="12">
        <v>11.7</v>
      </c>
      <c r="E1660" s="13">
        <v>1.1487272727272719</v>
      </c>
      <c r="F1660" s="7">
        <v>10.18518518518519</v>
      </c>
      <c r="G1660" s="7">
        <f t="shared" si="399"/>
        <v>10.551272727272728</v>
      </c>
      <c r="H1660" s="15">
        <f t="shared" si="400"/>
        <v>12.84872727272727</v>
      </c>
      <c r="I1660" s="11">
        <f t="shared" si="401"/>
        <v>4.6320832739635172E-2</v>
      </c>
      <c r="J1660" s="32">
        <f t="shared" si="402"/>
        <v>4.547863578073269E-3</v>
      </c>
      <c r="K1660" s="32">
        <f t="shared" si="403"/>
        <v>219.88346458353007</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231</v>
      </c>
      <c r="AZ1660">
        <v>1</v>
      </c>
      <c r="BA1660">
        <v>0</v>
      </c>
      <c r="BB1660">
        <v>0</v>
      </c>
      <c r="BC1660">
        <v>0</v>
      </c>
      <c r="BD1660">
        <v>0</v>
      </c>
      <c r="BE1660">
        <v>0</v>
      </c>
      <c r="BF1660" s="17">
        <v>0</v>
      </c>
      <c r="BG1660">
        <v>1</v>
      </c>
      <c r="BH1660">
        <v>0</v>
      </c>
      <c r="BI1660" s="17">
        <v>0</v>
      </c>
      <c r="BJ1660">
        <v>25151</v>
      </c>
      <c r="BK1660">
        <v>1422</v>
      </c>
      <c r="BL1660" s="90">
        <v>0.92100000000000004</v>
      </c>
      <c r="BM1660" s="90">
        <f t="shared" si="413"/>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X1660" s="33" t="s">
        <v>85</v>
      </c>
    </row>
    <row r="1661" spans="1:102" x14ac:dyDescent="0.25">
      <c r="A1661">
        <v>1660</v>
      </c>
      <c r="B1661">
        <v>106</v>
      </c>
      <c r="C1661" s="24" t="s">
        <v>4215</v>
      </c>
      <c r="D1661" s="12">
        <v>9.6999999999999975</v>
      </c>
      <c r="E1661" s="13">
        <v>1.2471428571428571</v>
      </c>
      <c r="F1661" s="7">
        <v>7.7777777777777777</v>
      </c>
      <c r="G1661" s="7">
        <f t="shared" si="399"/>
        <v>8.4528571428571411</v>
      </c>
      <c r="H1661" s="15">
        <f t="shared" si="400"/>
        <v>10.947142857142854</v>
      </c>
      <c r="I1661" s="11">
        <f t="shared" si="401"/>
        <v>3.5389200696427148E-2</v>
      </c>
      <c r="J1661" s="32">
        <f t="shared" si="402"/>
        <v>4.5500400895406327E-3</v>
      </c>
      <c r="K1661" s="32">
        <f t="shared" si="403"/>
        <v>219.77828333836922</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231</v>
      </c>
      <c r="AZ1661">
        <v>1</v>
      </c>
      <c r="BA1661">
        <v>0</v>
      </c>
      <c r="BB1661">
        <v>0</v>
      </c>
      <c r="BC1661">
        <v>0</v>
      </c>
      <c r="BD1661">
        <v>0</v>
      </c>
      <c r="BE1661">
        <v>0</v>
      </c>
      <c r="BF1661" s="17">
        <v>0</v>
      </c>
      <c r="BG1661">
        <v>1</v>
      </c>
      <c r="BH1661">
        <v>0</v>
      </c>
      <c r="BI1661" s="17">
        <v>0</v>
      </c>
      <c r="BJ1661">
        <v>25151</v>
      </c>
      <c r="BK1661">
        <v>1422</v>
      </c>
      <c r="BL1661" s="90">
        <v>0.92100000000000004</v>
      </c>
      <c r="BM1661" s="90">
        <f t="shared" si="413"/>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X1661" s="33" t="s">
        <v>85</v>
      </c>
    </row>
    <row r="1662" spans="1:102" x14ac:dyDescent="0.25">
      <c r="A1662">
        <v>1661</v>
      </c>
      <c r="B1662">
        <v>106</v>
      </c>
      <c r="C1662" s="24" t="s">
        <v>4215</v>
      </c>
      <c r="D1662" s="12">
        <v>8.4999999999999964</v>
      </c>
      <c r="E1662" s="13">
        <v>1.523121387283237</v>
      </c>
      <c r="F1662" s="7">
        <v>5.5806451612903221</v>
      </c>
      <c r="G1662" s="7">
        <f t="shared" si="399"/>
        <v>6.9768786127167592</v>
      </c>
      <c r="H1662" s="15">
        <f t="shared" si="400"/>
        <v>10.023121387283233</v>
      </c>
      <c r="I1662" s="11">
        <f t="shared" si="401"/>
        <v>2.5400666585380833E-2</v>
      </c>
      <c r="J1662" s="32">
        <f t="shared" si="402"/>
        <v>4.5515645326404969E-3</v>
      </c>
      <c r="K1662" s="32">
        <f t="shared" si="403"/>
        <v>219.70467359711816</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231</v>
      </c>
      <c r="AZ1662">
        <v>1</v>
      </c>
      <c r="BA1662">
        <v>0</v>
      </c>
      <c r="BB1662">
        <v>0</v>
      </c>
      <c r="BC1662">
        <v>0</v>
      </c>
      <c r="BD1662">
        <v>0</v>
      </c>
      <c r="BE1662">
        <v>0</v>
      </c>
      <c r="BF1662" s="17">
        <v>0</v>
      </c>
      <c r="BG1662">
        <v>1</v>
      </c>
      <c r="BH1662">
        <v>0</v>
      </c>
      <c r="BI1662" s="17">
        <v>0</v>
      </c>
      <c r="BJ1662">
        <v>25151</v>
      </c>
      <c r="BK1662">
        <v>1422</v>
      </c>
      <c r="BL1662" s="90">
        <v>0.92100000000000004</v>
      </c>
      <c r="BM1662" s="90">
        <f t="shared" si="413"/>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X1662" s="33" t="s">
        <v>85</v>
      </c>
    </row>
    <row r="1663" spans="1:102" x14ac:dyDescent="0.25">
      <c r="A1663">
        <v>1662</v>
      </c>
      <c r="B1663">
        <v>106</v>
      </c>
      <c r="C1663" s="24" t="s">
        <v>4215</v>
      </c>
      <c r="D1663" s="12">
        <v>14.599999999999991</v>
      </c>
      <c r="E1663" s="13">
        <v>0.54185567010309243</v>
      </c>
      <c r="F1663" s="7">
        <v>26.94444444444445</v>
      </c>
      <c r="G1663" s="7">
        <f t="shared" si="399"/>
        <v>14.058144329896898</v>
      </c>
      <c r="H1663" s="15">
        <f t="shared" si="400"/>
        <v>15.141855670103084</v>
      </c>
      <c r="I1663" s="11">
        <f t="shared" si="401"/>
        <v>0.12175862458496019</v>
      </c>
      <c r="J1663" s="32">
        <f t="shared" si="402"/>
        <v>4.5188767887201714E-3</v>
      </c>
      <c r="K1663" s="32">
        <f t="shared" si="403"/>
        <v>221.29392916756606</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231</v>
      </c>
      <c r="AZ1663">
        <v>1</v>
      </c>
      <c r="BA1663">
        <v>0</v>
      </c>
      <c r="BB1663">
        <v>0</v>
      </c>
      <c r="BC1663">
        <v>0</v>
      </c>
      <c r="BD1663">
        <v>0</v>
      </c>
      <c r="BE1663">
        <v>0</v>
      </c>
      <c r="BF1663" s="17">
        <v>0</v>
      </c>
      <c r="BG1663">
        <v>1</v>
      </c>
      <c r="BH1663">
        <v>0</v>
      </c>
      <c r="BI1663" s="17">
        <v>0</v>
      </c>
      <c r="BJ1663">
        <v>25151</v>
      </c>
      <c r="BK1663">
        <v>1422</v>
      </c>
      <c r="BL1663" s="90">
        <v>0.92100000000000004</v>
      </c>
      <c r="BM1663" s="90">
        <f t="shared" si="413"/>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X1663" s="33" t="s">
        <v>85</v>
      </c>
    </row>
    <row r="1664" spans="1:102" x14ac:dyDescent="0.25">
      <c r="A1664">
        <v>1663</v>
      </c>
      <c r="B1664">
        <v>106</v>
      </c>
      <c r="C1664" s="24" t="s">
        <v>4215</v>
      </c>
      <c r="D1664" s="12">
        <v>12.54999999999999</v>
      </c>
      <c r="E1664" s="13">
        <v>0.48862704918032762</v>
      </c>
      <c r="F1664" s="7">
        <v>25.684210526315791</v>
      </c>
      <c r="G1664" s="7">
        <f t="shared" si="399"/>
        <v>12.061372950819662</v>
      </c>
      <c r="H1664" s="15">
        <f t="shared" si="400"/>
        <v>13.038627049180318</v>
      </c>
      <c r="I1664" s="11">
        <f t="shared" si="401"/>
        <v>0.11614245883951721</v>
      </c>
      <c r="J1664" s="32">
        <f t="shared" si="402"/>
        <v>4.521939995800874E-3</v>
      </c>
      <c r="K1664" s="32">
        <f t="shared" si="403"/>
        <v>221.14402246129131</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231</v>
      </c>
      <c r="AZ1664">
        <v>1</v>
      </c>
      <c r="BA1664">
        <v>0</v>
      </c>
      <c r="BB1664">
        <v>0</v>
      </c>
      <c r="BC1664">
        <v>0</v>
      </c>
      <c r="BD1664">
        <v>0</v>
      </c>
      <c r="BE1664">
        <v>0</v>
      </c>
      <c r="BF1664" s="17">
        <v>0</v>
      </c>
      <c r="BG1664">
        <v>1</v>
      </c>
      <c r="BH1664">
        <v>0</v>
      </c>
      <c r="BI1664" s="17">
        <v>0</v>
      </c>
      <c r="BJ1664">
        <v>25151</v>
      </c>
      <c r="BK1664">
        <v>1422</v>
      </c>
      <c r="BL1664" s="90">
        <v>0.92100000000000004</v>
      </c>
      <c r="BM1664" s="90">
        <f t="shared" si="413"/>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X1664" s="33" t="s">
        <v>85</v>
      </c>
    </row>
    <row r="1665" spans="1:102" x14ac:dyDescent="0.25">
      <c r="A1665">
        <v>1664</v>
      </c>
      <c r="B1665">
        <v>106</v>
      </c>
      <c r="C1665" s="24" t="s">
        <v>4215</v>
      </c>
      <c r="D1665" s="12">
        <v>12.6</v>
      </c>
      <c r="E1665" s="13">
        <v>0.52719665271966532</v>
      </c>
      <c r="F1665" s="7">
        <v>23.9</v>
      </c>
      <c r="G1665" s="7">
        <f t="shared" si="399"/>
        <v>12.072803347280335</v>
      </c>
      <c r="H1665" s="15">
        <f t="shared" si="400"/>
        <v>13.127196652719665</v>
      </c>
      <c r="I1665" s="11">
        <f t="shared" si="401"/>
        <v>0.10817225210874803</v>
      </c>
      <c r="J1665" s="32">
        <f t="shared" si="402"/>
        <v>4.5260356530856926E-3</v>
      </c>
      <c r="K1665" s="32">
        <f t="shared" si="403"/>
        <v>220.94390690851827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231</v>
      </c>
      <c r="AZ1665">
        <v>1</v>
      </c>
      <c r="BA1665">
        <v>0</v>
      </c>
      <c r="BB1665">
        <v>0</v>
      </c>
      <c r="BC1665">
        <v>0</v>
      </c>
      <c r="BD1665">
        <v>0</v>
      </c>
      <c r="BE1665">
        <v>0</v>
      </c>
      <c r="BF1665" s="17">
        <v>0</v>
      </c>
      <c r="BG1665">
        <v>1</v>
      </c>
      <c r="BH1665">
        <v>0</v>
      </c>
      <c r="BI1665" s="17">
        <v>0</v>
      </c>
      <c r="BJ1665">
        <v>25151</v>
      </c>
      <c r="BK1665">
        <v>1422</v>
      </c>
      <c r="BL1665" s="90">
        <v>0.92100000000000004</v>
      </c>
      <c r="BM1665" s="90">
        <f t="shared" si="413"/>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X1665" s="33" t="s">
        <v>85</v>
      </c>
    </row>
    <row r="1666" spans="1:102" x14ac:dyDescent="0.25">
      <c r="A1666">
        <v>1665</v>
      </c>
      <c r="B1666">
        <v>106</v>
      </c>
      <c r="C1666" s="24" t="s">
        <v>4215</v>
      </c>
      <c r="D1666" s="12">
        <v>9.5500000000000025</v>
      </c>
      <c r="E1666" s="13">
        <v>0.56019553072625716</v>
      </c>
      <c r="F1666" s="7">
        <v>17.047619047619051</v>
      </c>
      <c r="G1666" s="7">
        <f t="shared" ref="G1666:G1726" si="414">D1666-E1666</f>
        <v>8.9898044692737447</v>
      </c>
      <c r="H1666" s="15">
        <f t="shared" ref="H1666:H1726" si="415">D1666+E1666</f>
        <v>10.11019553072626</v>
      </c>
      <c r="I1666" s="11">
        <f t="shared" ref="I1666:I1729" si="416">IFERROR(F1666/SQRT(F1666^2+U1666), "X")</f>
        <v>7.7383230740808037E-2</v>
      </c>
      <c r="J1666" s="32">
        <f t="shared" ref="J1666:J1729" si="417">IFERROR(SQRT((1-I1666^2)/U1666), "X")</f>
        <v>4.5392397920585711E-3</v>
      </c>
      <c r="K1666" s="32">
        <f t="shared" ref="K1666:K1726" si="418">IFERROR(1/J1666, "X")</f>
        <v>220.30120588683295</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231</v>
      </c>
      <c r="AZ1666">
        <v>1</v>
      </c>
      <c r="BA1666">
        <v>0</v>
      </c>
      <c r="BB1666">
        <v>0</v>
      </c>
      <c r="BC1666">
        <v>0</v>
      </c>
      <c r="BD1666">
        <v>0</v>
      </c>
      <c r="BE1666">
        <v>0</v>
      </c>
      <c r="BF1666" s="17">
        <v>0</v>
      </c>
      <c r="BG1666">
        <v>1</v>
      </c>
      <c r="BH1666">
        <v>0</v>
      </c>
      <c r="BI1666" s="17">
        <v>0</v>
      </c>
      <c r="BJ1666">
        <v>25151</v>
      </c>
      <c r="BK1666">
        <v>1422</v>
      </c>
      <c r="BL1666" s="90">
        <v>0.92100000000000004</v>
      </c>
      <c r="BM1666" s="90">
        <f t="shared" si="413"/>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X1666" s="33" t="s">
        <v>85</v>
      </c>
    </row>
    <row r="1667" spans="1:102" x14ac:dyDescent="0.25">
      <c r="A1667">
        <v>1666</v>
      </c>
      <c r="B1667">
        <v>106</v>
      </c>
      <c r="C1667" s="24" t="s">
        <v>4215</v>
      </c>
      <c r="D1667" s="12">
        <v>6.6000000000000059</v>
      </c>
      <c r="E1667" s="13">
        <v>1.1696202531645581</v>
      </c>
      <c r="F1667" s="7">
        <v>5.6428571428571423</v>
      </c>
      <c r="G1667" s="7">
        <f t="shared" si="414"/>
        <v>5.430379746835448</v>
      </c>
      <c r="H1667" s="15">
        <f t="shared" si="415"/>
        <v>7.7696202531645637</v>
      </c>
      <c r="I1667" s="11">
        <f t="shared" si="416"/>
        <v>2.5683642675599524E-2</v>
      </c>
      <c r="J1667" s="32">
        <f t="shared" si="417"/>
        <v>4.5515316133973851E-3</v>
      </c>
      <c r="K1667" s="32">
        <f t="shared" si="418"/>
        <v>219.70626262520304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231</v>
      </c>
      <c r="AZ1667">
        <v>1</v>
      </c>
      <c r="BA1667">
        <v>0</v>
      </c>
      <c r="BB1667">
        <v>0</v>
      </c>
      <c r="BC1667">
        <v>0</v>
      </c>
      <c r="BD1667">
        <v>0</v>
      </c>
      <c r="BE1667">
        <v>0</v>
      </c>
      <c r="BF1667" s="17">
        <v>0</v>
      </c>
      <c r="BG1667">
        <v>1</v>
      </c>
      <c r="BH1667">
        <v>0</v>
      </c>
      <c r="BI1667" s="17">
        <v>0</v>
      </c>
      <c r="BJ1667">
        <v>25151</v>
      </c>
      <c r="BK1667">
        <v>1422</v>
      </c>
      <c r="BL1667" s="90">
        <v>0.92100000000000004</v>
      </c>
      <c r="BM1667" s="90">
        <f t="shared" si="413"/>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X1667" s="33" t="s">
        <v>85</v>
      </c>
    </row>
    <row r="1668" spans="1:102" x14ac:dyDescent="0.25">
      <c r="A1668">
        <v>1667</v>
      </c>
      <c r="B1668">
        <v>107</v>
      </c>
      <c r="C1668" s="24" t="s">
        <v>4227</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231</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X1668" s="33" t="s">
        <v>85</v>
      </c>
    </row>
    <row r="1669" spans="1:102" x14ac:dyDescent="0.25">
      <c r="A1669">
        <v>1668</v>
      </c>
      <c r="B1669">
        <v>107</v>
      </c>
      <c r="C1669" s="24" t="s">
        <v>4227</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231</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X1669" s="33" t="s">
        <v>85</v>
      </c>
    </row>
    <row r="1670" spans="1:102" x14ac:dyDescent="0.25">
      <c r="A1670">
        <v>1669</v>
      </c>
      <c r="B1670">
        <v>107</v>
      </c>
      <c r="C1670" s="24" t="s">
        <v>4227</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231</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X1670" s="33" t="s">
        <v>85</v>
      </c>
    </row>
    <row r="1671" spans="1:102" x14ac:dyDescent="0.25">
      <c r="A1671">
        <v>1670</v>
      </c>
      <c r="B1671">
        <v>107</v>
      </c>
      <c r="C1671" s="24" t="s">
        <v>4227</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231</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X1671" s="33" t="s">
        <v>85</v>
      </c>
    </row>
    <row r="1672" spans="1:102" x14ac:dyDescent="0.25">
      <c r="A1672">
        <v>1671</v>
      </c>
      <c r="B1672">
        <v>107</v>
      </c>
      <c r="C1672" s="24" t="s">
        <v>4227</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231</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X1672" s="33" t="s">
        <v>85</v>
      </c>
    </row>
    <row r="1673" spans="1:102" x14ac:dyDescent="0.25">
      <c r="A1673">
        <v>1672</v>
      </c>
      <c r="B1673">
        <v>107</v>
      </c>
      <c r="C1673" s="24" t="s">
        <v>4227</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231</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X1673" s="33" t="s">
        <v>85</v>
      </c>
    </row>
    <row r="1674" spans="1:102" x14ac:dyDescent="0.25">
      <c r="A1674">
        <v>1673</v>
      </c>
      <c r="B1674">
        <v>107</v>
      </c>
      <c r="C1674" s="24" t="s">
        <v>4227</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231</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X1674" s="33" t="s">
        <v>85</v>
      </c>
    </row>
    <row r="1675" spans="1:102" x14ac:dyDescent="0.25">
      <c r="A1675">
        <v>1674</v>
      </c>
      <c r="B1675">
        <v>107</v>
      </c>
      <c r="C1675" s="24" t="s">
        <v>4227</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231</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X1675" s="33" t="s">
        <v>85</v>
      </c>
    </row>
    <row r="1676" spans="1:102" x14ac:dyDescent="0.25">
      <c r="A1676">
        <v>1675</v>
      </c>
      <c r="B1676">
        <v>107</v>
      </c>
      <c r="C1676" s="24" t="s">
        <v>4227</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231</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X1676" s="33" t="s">
        <v>85</v>
      </c>
    </row>
    <row r="1677" spans="1:102" x14ac:dyDescent="0.25">
      <c r="A1677">
        <v>1676</v>
      </c>
      <c r="B1677">
        <v>107</v>
      </c>
      <c r="C1677" s="24" t="s">
        <v>4227</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231</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X1677" s="33" t="s">
        <v>85</v>
      </c>
    </row>
    <row r="1678" spans="1:102" x14ac:dyDescent="0.25">
      <c r="A1678">
        <v>1677</v>
      </c>
      <c r="B1678">
        <v>107</v>
      </c>
      <c r="C1678" s="24" t="s">
        <v>4227</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231</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X1678" s="33" t="s">
        <v>85</v>
      </c>
    </row>
    <row r="1679" spans="1:102" x14ac:dyDescent="0.25">
      <c r="A1679">
        <v>1678</v>
      </c>
      <c r="B1679">
        <v>107</v>
      </c>
      <c r="C1679" s="24" t="s">
        <v>4227</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231</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X1679" s="33" t="s">
        <v>85</v>
      </c>
    </row>
    <row r="1680" spans="1:102" x14ac:dyDescent="0.25">
      <c r="A1680">
        <v>1679</v>
      </c>
      <c r="B1680">
        <v>107</v>
      </c>
      <c r="C1680" s="24" t="s">
        <v>4227</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231</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X1680" s="33" t="s">
        <v>85</v>
      </c>
    </row>
    <row r="1681" spans="1:102" x14ac:dyDescent="0.25">
      <c r="A1681">
        <v>1680</v>
      </c>
      <c r="B1681">
        <v>107</v>
      </c>
      <c r="C1681" s="24" t="s">
        <v>4227</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231</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X1681" s="33" t="s">
        <v>85</v>
      </c>
    </row>
    <row r="1682" spans="1:102" x14ac:dyDescent="0.25">
      <c r="A1682">
        <v>1681</v>
      </c>
      <c r="B1682">
        <v>107</v>
      </c>
      <c r="C1682" s="24" t="s">
        <v>4227</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231</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X1682" s="33" t="s">
        <v>85</v>
      </c>
    </row>
    <row r="1683" spans="1:102" x14ac:dyDescent="0.25">
      <c r="A1683">
        <v>1682</v>
      </c>
      <c r="B1683">
        <v>107</v>
      </c>
      <c r="C1683" s="24" t="s">
        <v>4227</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231</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X1683" s="33" t="s">
        <v>85</v>
      </c>
    </row>
    <row r="1684" spans="1:102" x14ac:dyDescent="0.25">
      <c r="A1684">
        <v>1683</v>
      </c>
      <c r="B1684">
        <v>108</v>
      </c>
      <c r="C1684" s="24" t="s">
        <v>4231</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462</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X1684" s="33" t="s">
        <v>85</v>
      </c>
    </row>
    <row r="1685" spans="1:102" x14ac:dyDescent="0.25">
      <c r="A1685">
        <v>1684</v>
      </c>
      <c r="B1685">
        <v>108</v>
      </c>
      <c r="C1685" s="24" t="s">
        <v>4231</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462</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X1685" s="33" t="s">
        <v>85</v>
      </c>
    </row>
    <row r="1686" spans="1:102" x14ac:dyDescent="0.25">
      <c r="A1686">
        <v>1685</v>
      </c>
      <c r="B1686">
        <v>108</v>
      </c>
      <c r="C1686" s="24" t="s">
        <v>4231</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462</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X1686" s="33" t="s">
        <v>85</v>
      </c>
    </row>
    <row r="1687" spans="1:102" x14ac:dyDescent="0.25">
      <c r="A1687">
        <v>1686</v>
      </c>
      <c r="B1687">
        <v>108</v>
      </c>
      <c r="C1687" s="24" t="s">
        <v>4231</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462</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X1687" s="33" t="s">
        <v>85</v>
      </c>
    </row>
    <row r="1688" spans="1:102" x14ac:dyDescent="0.25">
      <c r="A1688">
        <v>1687</v>
      </c>
      <c r="B1688">
        <v>108</v>
      </c>
      <c r="C1688" s="24" t="s">
        <v>4231</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462</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X1688" s="33" t="s">
        <v>85</v>
      </c>
    </row>
    <row r="1689" spans="1:102" x14ac:dyDescent="0.25">
      <c r="A1689">
        <v>1688</v>
      </c>
      <c r="B1689">
        <v>108</v>
      </c>
      <c r="C1689" s="24" t="s">
        <v>4231</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462</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X1689" s="33" t="s">
        <v>85</v>
      </c>
    </row>
    <row r="1690" spans="1:102" x14ac:dyDescent="0.25">
      <c r="A1690">
        <v>1689</v>
      </c>
      <c r="B1690">
        <v>108</v>
      </c>
      <c r="C1690" s="24" t="s">
        <v>4231</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462</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X1690" s="33" t="s">
        <v>85</v>
      </c>
    </row>
    <row r="1691" spans="1:102" x14ac:dyDescent="0.25">
      <c r="A1691">
        <v>1690</v>
      </c>
      <c r="B1691">
        <v>109</v>
      </c>
      <c r="C1691" s="24" t="s">
        <v>4235</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459</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X1691" s="33" t="s">
        <v>85</v>
      </c>
    </row>
    <row r="1692" spans="1:102" x14ac:dyDescent="0.25">
      <c r="A1692">
        <v>1691</v>
      </c>
      <c r="B1692">
        <v>109</v>
      </c>
      <c r="C1692" s="24" t="s">
        <v>4235</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459</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X1692" s="33" t="s">
        <v>85</v>
      </c>
    </row>
    <row r="1693" spans="1:102" x14ac:dyDescent="0.25">
      <c r="A1693">
        <v>1692</v>
      </c>
      <c r="B1693">
        <v>110</v>
      </c>
      <c r="C1693" s="24" t="s">
        <v>4239</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X1693" s="33" t="s">
        <v>85</v>
      </c>
    </row>
    <row r="1694" spans="1:102" x14ac:dyDescent="0.25">
      <c r="A1694">
        <v>1693</v>
      </c>
      <c r="B1694">
        <v>110</v>
      </c>
      <c r="C1694" s="24" t="s">
        <v>4239</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X1694" s="33" t="s">
        <v>85</v>
      </c>
    </row>
    <row r="1695" spans="1:102" x14ac:dyDescent="0.25">
      <c r="A1695">
        <v>1694</v>
      </c>
      <c r="B1695">
        <v>110</v>
      </c>
      <c r="C1695" s="24" t="s">
        <v>4239</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X1695" s="33" t="s">
        <v>85</v>
      </c>
    </row>
    <row r="1696" spans="1:102" x14ac:dyDescent="0.25">
      <c r="A1696">
        <v>1695</v>
      </c>
      <c r="B1696">
        <v>111</v>
      </c>
      <c r="C1696" s="24" t="s">
        <v>4244</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327</v>
      </c>
      <c r="AZ1696">
        <v>1</v>
      </c>
      <c r="BA1696">
        <v>0</v>
      </c>
      <c r="BB1696">
        <v>0</v>
      </c>
      <c r="BC1696">
        <v>0</v>
      </c>
      <c r="BD1696">
        <v>0</v>
      </c>
      <c r="BE1696">
        <v>0</v>
      </c>
      <c r="BF1696" s="17">
        <v>0</v>
      </c>
      <c r="BG1696">
        <v>1</v>
      </c>
      <c r="BH1696">
        <v>0</v>
      </c>
      <c r="BI1696" s="17">
        <v>0</v>
      </c>
      <c r="BJ1696" t="s">
        <v>98</v>
      </c>
      <c r="BK1696">
        <v>130</v>
      </c>
      <c r="BL1696" s="90">
        <v>0.92400000000000004</v>
      </c>
      <c r="BM1696" s="90">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X1696" s="33" t="s">
        <v>85</v>
      </c>
    </row>
    <row r="1697" spans="1:102" x14ac:dyDescent="0.25">
      <c r="A1697">
        <v>1696</v>
      </c>
      <c r="B1697">
        <v>111</v>
      </c>
      <c r="C1697" s="24" t="s">
        <v>4244</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327</v>
      </c>
      <c r="AZ1697">
        <v>1</v>
      </c>
      <c r="BA1697">
        <v>0</v>
      </c>
      <c r="BB1697">
        <v>0</v>
      </c>
      <c r="BC1697">
        <v>0</v>
      </c>
      <c r="BD1697">
        <v>0</v>
      </c>
      <c r="BE1697">
        <v>0</v>
      </c>
      <c r="BF1697" s="17">
        <v>0</v>
      </c>
      <c r="BG1697">
        <v>1</v>
      </c>
      <c r="BH1697">
        <v>0</v>
      </c>
      <c r="BI1697" s="17">
        <v>0</v>
      </c>
      <c r="BJ1697" t="s">
        <v>98</v>
      </c>
      <c r="BK1697">
        <v>130</v>
      </c>
      <c r="BL1697" s="90">
        <v>0.92400000000000004</v>
      </c>
      <c r="BM1697" s="90">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X1697" s="33" t="s">
        <v>85</v>
      </c>
    </row>
    <row r="1698" spans="1:102" x14ac:dyDescent="0.25">
      <c r="A1698">
        <v>1697</v>
      </c>
      <c r="B1698">
        <v>111</v>
      </c>
      <c r="C1698" s="24" t="s">
        <v>4244</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327</v>
      </c>
      <c r="AZ1698">
        <v>1</v>
      </c>
      <c r="BA1698">
        <v>0</v>
      </c>
      <c r="BB1698">
        <v>0</v>
      </c>
      <c r="BC1698">
        <v>0</v>
      </c>
      <c r="BD1698">
        <v>0</v>
      </c>
      <c r="BE1698">
        <v>0</v>
      </c>
      <c r="BF1698" s="17">
        <v>0</v>
      </c>
      <c r="BG1698">
        <v>1</v>
      </c>
      <c r="BH1698">
        <v>0</v>
      </c>
      <c r="BI1698" s="17">
        <v>0</v>
      </c>
      <c r="BJ1698" t="s">
        <v>98</v>
      </c>
      <c r="BK1698">
        <v>130</v>
      </c>
      <c r="BL1698" s="90">
        <v>0.92400000000000004</v>
      </c>
      <c r="BM1698" s="90">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X1698" s="33" t="s">
        <v>85</v>
      </c>
    </row>
    <row r="1699" spans="1:102" x14ac:dyDescent="0.25">
      <c r="A1699">
        <v>1698</v>
      </c>
      <c r="B1699">
        <v>111</v>
      </c>
      <c r="C1699" s="24" t="s">
        <v>4244</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327</v>
      </c>
      <c r="AZ1699">
        <v>1</v>
      </c>
      <c r="BA1699">
        <v>0</v>
      </c>
      <c r="BB1699">
        <v>0</v>
      </c>
      <c r="BC1699">
        <v>0</v>
      </c>
      <c r="BD1699">
        <v>0</v>
      </c>
      <c r="BE1699">
        <v>0</v>
      </c>
      <c r="BF1699" s="17">
        <v>0</v>
      </c>
      <c r="BG1699">
        <v>1</v>
      </c>
      <c r="BH1699">
        <v>0</v>
      </c>
      <c r="BI1699" s="17">
        <v>0</v>
      </c>
      <c r="BJ1699" t="s">
        <v>98</v>
      </c>
      <c r="BK1699">
        <v>130</v>
      </c>
      <c r="BL1699" s="90">
        <v>0.92400000000000004</v>
      </c>
      <c r="BM1699" s="90">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X1699" s="33" t="s">
        <v>85</v>
      </c>
    </row>
    <row r="1700" spans="1:102" x14ac:dyDescent="0.25">
      <c r="A1700">
        <v>1699</v>
      </c>
      <c r="B1700">
        <v>112</v>
      </c>
      <c r="C1700" s="24" t="s">
        <v>4247</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231</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X1700" s="33" t="s">
        <v>85</v>
      </c>
    </row>
    <row r="1701" spans="1:102" x14ac:dyDescent="0.25">
      <c r="A1701">
        <v>1700</v>
      </c>
      <c r="B1701">
        <v>112</v>
      </c>
      <c r="C1701" s="24" t="s">
        <v>4247</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231</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X1701" s="33" t="s">
        <v>85</v>
      </c>
    </row>
    <row r="1702" spans="1:102" x14ac:dyDescent="0.25">
      <c r="A1702">
        <v>1701</v>
      </c>
      <c r="B1702">
        <v>112</v>
      </c>
      <c r="C1702" s="24" t="s">
        <v>4247</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231</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X1702" s="33" t="s">
        <v>85</v>
      </c>
    </row>
    <row r="1703" spans="1:102" x14ac:dyDescent="0.25">
      <c r="A1703">
        <v>1702</v>
      </c>
      <c r="B1703">
        <v>112</v>
      </c>
      <c r="C1703" s="24" t="s">
        <v>4247</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231</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X1703" s="33" t="s">
        <v>85</v>
      </c>
    </row>
    <row r="1704" spans="1:102" x14ac:dyDescent="0.25">
      <c r="A1704">
        <v>1703</v>
      </c>
      <c r="B1704">
        <v>112</v>
      </c>
      <c r="C1704" s="24" t="s">
        <v>4247</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231</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X1704" s="33" t="s">
        <v>85</v>
      </c>
    </row>
    <row r="1705" spans="1:102" x14ac:dyDescent="0.25">
      <c r="A1705">
        <v>1704</v>
      </c>
      <c r="B1705">
        <v>112</v>
      </c>
      <c r="C1705" s="24" t="s">
        <v>4247</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231</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X1705" s="33" t="s">
        <v>85</v>
      </c>
    </row>
    <row r="1706" spans="1:102" x14ac:dyDescent="0.25">
      <c r="A1706">
        <v>1705</v>
      </c>
      <c r="B1706">
        <v>112</v>
      </c>
      <c r="C1706" s="24" t="s">
        <v>4247</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231</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X1706" s="33" t="s">
        <v>85</v>
      </c>
    </row>
    <row r="1707" spans="1:102" x14ac:dyDescent="0.25">
      <c r="A1707">
        <v>1706</v>
      </c>
      <c r="B1707">
        <v>112</v>
      </c>
      <c r="C1707" s="24" t="s">
        <v>4247</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231</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X1707" s="33" t="s">
        <v>85</v>
      </c>
    </row>
    <row r="1708" spans="1:102" x14ac:dyDescent="0.25">
      <c r="A1708">
        <v>1707</v>
      </c>
      <c r="B1708">
        <v>112</v>
      </c>
      <c r="C1708" s="24" t="s">
        <v>4247</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231</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X1708" s="33" t="s">
        <v>85</v>
      </c>
    </row>
    <row r="1709" spans="1:102" x14ac:dyDescent="0.25">
      <c r="A1709">
        <v>1708</v>
      </c>
      <c r="B1709">
        <v>112</v>
      </c>
      <c r="C1709" s="24" t="s">
        <v>4247</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231</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X1709" s="33" t="s">
        <v>85</v>
      </c>
    </row>
    <row r="1710" spans="1:102" x14ac:dyDescent="0.25">
      <c r="A1710">
        <v>1709</v>
      </c>
      <c r="B1710">
        <v>112</v>
      </c>
      <c r="C1710" s="24" t="s">
        <v>4247</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231</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X1710" s="33" t="s">
        <v>85</v>
      </c>
    </row>
    <row r="1711" spans="1:102" x14ac:dyDescent="0.25">
      <c r="A1711">
        <v>1710</v>
      </c>
      <c r="B1711">
        <v>112</v>
      </c>
      <c r="C1711" s="24" t="s">
        <v>4247</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231</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X1711" s="33" t="s">
        <v>85</v>
      </c>
    </row>
    <row r="1712" spans="1:102" x14ac:dyDescent="0.25">
      <c r="A1712">
        <v>1711</v>
      </c>
      <c r="B1712">
        <v>112</v>
      </c>
      <c r="C1712" s="24" t="s">
        <v>4247</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231</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X1712" s="33" t="s">
        <v>85</v>
      </c>
    </row>
    <row r="1713" spans="1:102" x14ac:dyDescent="0.25">
      <c r="A1713">
        <v>1712</v>
      </c>
      <c r="B1713">
        <v>112</v>
      </c>
      <c r="C1713" s="24" t="s">
        <v>4247</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231</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X1713" s="33" t="s">
        <v>85</v>
      </c>
    </row>
    <row r="1714" spans="1:102" x14ac:dyDescent="0.25">
      <c r="A1714">
        <v>1713</v>
      </c>
      <c r="B1714">
        <v>112</v>
      </c>
      <c r="C1714" s="24" t="s">
        <v>4247</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231</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X1714" s="33" t="s">
        <v>85</v>
      </c>
    </row>
    <row r="1715" spans="1:102" x14ac:dyDescent="0.25">
      <c r="A1715">
        <v>1714</v>
      </c>
      <c r="B1715">
        <v>112</v>
      </c>
      <c r="C1715" s="24" t="s">
        <v>4247</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231</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X1715" s="33" t="s">
        <v>85</v>
      </c>
    </row>
    <row r="1716" spans="1:102" x14ac:dyDescent="0.25">
      <c r="A1716">
        <v>1715</v>
      </c>
      <c r="B1716">
        <v>112</v>
      </c>
      <c r="C1716" s="24" t="s">
        <v>4247</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231</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X1716" s="33" t="s">
        <v>85</v>
      </c>
    </row>
    <row r="1717" spans="1:102" x14ac:dyDescent="0.25">
      <c r="A1717">
        <v>1716</v>
      </c>
      <c r="B1717">
        <v>112</v>
      </c>
      <c r="C1717" s="24" t="s">
        <v>4247</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231</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X1717" s="33" t="s">
        <v>85</v>
      </c>
    </row>
    <row r="1718" spans="1:102" x14ac:dyDescent="0.25">
      <c r="A1718">
        <v>1717</v>
      </c>
      <c r="B1718">
        <v>112</v>
      </c>
      <c r="C1718" s="24" t="s">
        <v>4247</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231</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X1718" s="33" t="s">
        <v>85</v>
      </c>
    </row>
    <row r="1719" spans="1:102" x14ac:dyDescent="0.25">
      <c r="A1719">
        <v>1718</v>
      </c>
      <c r="B1719">
        <v>112</v>
      </c>
      <c r="C1719" s="24" t="s">
        <v>4247</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231</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X1719" s="33" t="s">
        <v>85</v>
      </c>
    </row>
    <row r="1720" spans="1:102" x14ac:dyDescent="0.25">
      <c r="A1720">
        <v>1719</v>
      </c>
      <c r="B1720">
        <v>112</v>
      </c>
      <c r="C1720" s="24" t="s">
        <v>4247</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231</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X1720" s="33" t="s">
        <v>85</v>
      </c>
    </row>
    <row r="1721" spans="1:102" x14ac:dyDescent="0.25">
      <c r="A1721">
        <v>1720</v>
      </c>
      <c r="B1721">
        <v>112</v>
      </c>
      <c r="C1721" s="24" t="s">
        <v>4247</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231</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X1721" s="33" t="s">
        <v>85</v>
      </c>
    </row>
    <row r="1722" spans="1:102" x14ac:dyDescent="0.25">
      <c r="A1722">
        <v>1721</v>
      </c>
      <c r="B1722">
        <v>112</v>
      </c>
      <c r="C1722" s="24" t="s">
        <v>4247</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231</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X1722" s="33" t="s">
        <v>85</v>
      </c>
    </row>
    <row r="1723" spans="1:102" x14ac:dyDescent="0.25">
      <c r="A1723">
        <v>1722</v>
      </c>
      <c r="B1723">
        <v>112</v>
      </c>
      <c r="C1723" s="24" t="s">
        <v>4247</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231</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X1723" s="33" t="s">
        <v>85</v>
      </c>
    </row>
    <row r="1724" spans="1:102" x14ac:dyDescent="0.25">
      <c r="A1724">
        <v>1723</v>
      </c>
      <c r="B1724">
        <v>113</v>
      </c>
      <c r="C1724" s="24" t="s">
        <v>4252</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231</v>
      </c>
      <c r="AZ1724">
        <v>1</v>
      </c>
      <c r="BA1724">
        <v>0</v>
      </c>
      <c r="BB1724">
        <v>0</v>
      </c>
      <c r="BC1724">
        <v>0</v>
      </c>
      <c r="BD1724">
        <v>0</v>
      </c>
      <c r="BE1724">
        <v>0</v>
      </c>
      <c r="BF1724" s="17">
        <v>0</v>
      </c>
      <c r="BG1724">
        <v>1</v>
      </c>
      <c r="BH1724">
        <v>0</v>
      </c>
      <c r="BI1724" s="17">
        <v>0</v>
      </c>
      <c r="BJ1724">
        <v>15553</v>
      </c>
      <c r="BK1724">
        <v>1935</v>
      </c>
      <c r="BL1724" s="90">
        <v>0.89700000000000002</v>
      </c>
      <c r="BM1724" s="90">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X1724" s="33" t="s">
        <v>85</v>
      </c>
    </row>
    <row r="1725" spans="1:102" x14ac:dyDescent="0.25">
      <c r="A1725">
        <v>1724</v>
      </c>
      <c r="B1725">
        <v>113</v>
      </c>
      <c r="C1725" s="24" t="s">
        <v>4252</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231</v>
      </c>
      <c r="AZ1725">
        <v>1</v>
      </c>
      <c r="BA1725">
        <v>0</v>
      </c>
      <c r="BB1725">
        <v>0</v>
      </c>
      <c r="BC1725">
        <v>0</v>
      </c>
      <c r="BD1725">
        <v>0</v>
      </c>
      <c r="BE1725">
        <v>0</v>
      </c>
      <c r="BF1725" s="17">
        <v>0</v>
      </c>
      <c r="BG1725">
        <v>1</v>
      </c>
      <c r="BH1725">
        <v>0</v>
      </c>
      <c r="BI1725" s="17">
        <v>0</v>
      </c>
      <c r="BJ1725">
        <v>15553</v>
      </c>
      <c r="BK1725">
        <v>1935</v>
      </c>
      <c r="BL1725" s="90">
        <v>0.89700000000000002</v>
      </c>
      <c r="BM1725" s="90">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X1725" s="33" t="s">
        <v>85</v>
      </c>
    </row>
    <row r="1726" spans="1:102" x14ac:dyDescent="0.25">
      <c r="A1726">
        <v>1725</v>
      </c>
      <c r="B1726">
        <v>113</v>
      </c>
      <c r="C1726" s="24" t="s">
        <v>4252</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231</v>
      </c>
      <c r="AZ1726">
        <v>1</v>
      </c>
      <c r="BA1726">
        <v>0</v>
      </c>
      <c r="BB1726">
        <v>0</v>
      </c>
      <c r="BC1726">
        <v>0</v>
      </c>
      <c r="BD1726">
        <v>0</v>
      </c>
      <c r="BE1726">
        <v>0</v>
      </c>
      <c r="BF1726" s="17">
        <v>0</v>
      </c>
      <c r="BG1726">
        <v>1</v>
      </c>
      <c r="BH1726">
        <v>0</v>
      </c>
      <c r="BI1726" s="17">
        <v>0</v>
      </c>
      <c r="BJ1726">
        <v>15553</v>
      </c>
      <c r="BK1726">
        <v>1935</v>
      </c>
      <c r="BL1726" s="90">
        <v>0.89700000000000002</v>
      </c>
      <c r="BM1726" s="90">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X1726" s="33" t="s">
        <v>85</v>
      </c>
    </row>
    <row r="1727" spans="1:102" x14ac:dyDescent="0.25">
      <c r="A1727">
        <v>1726</v>
      </c>
      <c r="B1727">
        <v>113</v>
      </c>
      <c r="C1727" s="24" t="s">
        <v>4252</v>
      </c>
      <c r="D1727" s="12">
        <v>6.3</v>
      </c>
      <c r="E1727" s="13">
        <v>0.04</v>
      </c>
      <c r="F1727" s="7">
        <f t="shared" si="432"/>
        <v>157.5</v>
      </c>
      <c r="G1727" s="7">
        <f t="shared" ref="G1727:G1755" si="433">D1727-E1727</f>
        <v>6.26</v>
      </c>
      <c r="H1727" s="15">
        <f t="shared" ref="H1727:H1755" si="434">D1727+E1727</f>
        <v>6.34</v>
      </c>
      <c r="I1727" s="11">
        <f t="shared" si="416"/>
        <v>0.10640023712619714</v>
      </c>
      <c r="J1727" s="32">
        <f t="shared" si="417"/>
        <v>6.75557061118712E-4</v>
      </c>
      <c r="K1727" s="32">
        <f t="shared" ref="K1727:K1755" si="435">IFERROR(1/J1727, "X")</f>
        <v>1480.2598589436923</v>
      </c>
      <c r="L1727" s="8">
        <v>0</v>
      </c>
      <c r="M1727" s="9">
        <v>1</v>
      </c>
      <c r="N1727" s="8">
        <v>0</v>
      </c>
      <c r="O1727" s="9">
        <v>0</v>
      </c>
      <c r="P1727" s="9">
        <v>0</v>
      </c>
      <c r="Q1727" s="9">
        <v>1</v>
      </c>
      <c r="R1727" s="9">
        <v>0</v>
      </c>
      <c r="S1727" s="8">
        <v>2166387</v>
      </c>
      <c r="T1727" s="9">
        <v>23</v>
      </c>
      <c r="U1727" s="9">
        <f t="shared" ref="U1727:U1755" si="436">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231</v>
      </c>
      <c r="AZ1727">
        <v>1</v>
      </c>
      <c r="BA1727">
        <v>0</v>
      </c>
      <c r="BB1727">
        <v>0</v>
      </c>
      <c r="BC1727">
        <v>0</v>
      </c>
      <c r="BD1727">
        <v>0</v>
      </c>
      <c r="BE1727">
        <v>0</v>
      </c>
      <c r="BF1727" s="17">
        <v>0</v>
      </c>
      <c r="BG1727">
        <v>1</v>
      </c>
      <c r="BH1727">
        <v>0</v>
      </c>
      <c r="BI1727" s="17">
        <v>0</v>
      </c>
      <c r="BJ1727">
        <v>15553</v>
      </c>
      <c r="BK1727">
        <v>1935</v>
      </c>
      <c r="BL1727" s="90">
        <v>0.89700000000000002</v>
      </c>
      <c r="BM1727" s="90">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X1727" s="33" t="s">
        <v>85</v>
      </c>
    </row>
    <row r="1728" spans="1:102" x14ac:dyDescent="0.25">
      <c r="A1728">
        <v>1727</v>
      </c>
      <c r="B1728">
        <v>113</v>
      </c>
      <c r="C1728" s="24" t="s">
        <v>4252</v>
      </c>
      <c r="D1728" s="12">
        <v>6.8</v>
      </c>
      <c r="E1728" s="13">
        <v>0.03</v>
      </c>
      <c r="F1728" s="7">
        <f t="shared" si="432"/>
        <v>226.66666666666666</v>
      </c>
      <c r="G1728" s="7">
        <f t="shared" si="433"/>
        <v>6.77</v>
      </c>
      <c r="H1728" s="15">
        <f t="shared" si="434"/>
        <v>6.83</v>
      </c>
      <c r="I1728" s="11">
        <f t="shared" si="416"/>
        <v>0.11733876834915015</v>
      </c>
      <c r="J1728" s="32">
        <f t="shared" si="417"/>
        <v>5.1767103683448602E-4</v>
      </c>
      <c r="K1728" s="32">
        <f t="shared" si="435"/>
        <v>1931.7287019086759</v>
      </c>
      <c r="L1728" s="8">
        <v>0</v>
      </c>
      <c r="M1728" s="9">
        <v>1</v>
      </c>
      <c r="N1728" s="8">
        <v>0</v>
      </c>
      <c r="O1728" s="9">
        <v>0</v>
      </c>
      <c r="P1728" s="9">
        <v>0</v>
      </c>
      <c r="Q1728" s="9">
        <v>1</v>
      </c>
      <c r="R1728" s="9">
        <v>0</v>
      </c>
      <c r="S1728" s="8">
        <v>3680223</v>
      </c>
      <c r="T1728" s="9">
        <v>24</v>
      </c>
      <c r="U1728" s="9">
        <f t="shared" si="436"/>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7">1-AQ1728</f>
        <v>0.41200000000000003</v>
      </c>
      <c r="AS1728" t="s">
        <v>98</v>
      </c>
      <c r="AT1728" s="39" t="s">
        <v>98</v>
      </c>
      <c r="AU1728">
        <v>0</v>
      </c>
      <c r="AV1728" s="17">
        <v>1</v>
      </c>
      <c r="AW1728" t="s">
        <v>98</v>
      </c>
      <c r="AX1728" s="17" t="s">
        <v>98</v>
      </c>
      <c r="AY1728" s="17" t="s">
        <v>231</v>
      </c>
      <c r="AZ1728">
        <v>1</v>
      </c>
      <c r="BA1728">
        <v>0</v>
      </c>
      <c r="BB1728">
        <v>0</v>
      </c>
      <c r="BC1728">
        <v>0</v>
      </c>
      <c r="BD1728">
        <v>0</v>
      </c>
      <c r="BE1728">
        <v>0</v>
      </c>
      <c r="BF1728" s="17">
        <v>0</v>
      </c>
      <c r="BG1728">
        <v>1</v>
      </c>
      <c r="BH1728">
        <v>0</v>
      </c>
      <c r="BI1728" s="17">
        <v>0</v>
      </c>
      <c r="BJ1728">
        <v>15553</v>
      </c>
      <c r="BK1728">
        <v>1935</v>
      </c>
      <c r="BL1728" s="90">
        <v>0.89700000000000002</v>
      </c>
      <c r="BM1728" s="90">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X1728" s="33" t="s">
        <v>85</v>
      </c>
    </row>
    <row r="1729" spans="1:102" x14ac:dyDescent="0.25">
      <c r="A1729">
        <v>1728</v>
      </c>
      <c r="B1729">
        <v>113</v>
      </c>
      <c r="C1729" s="24" t="s">
        <v>4252</v>
      </c>
      <c r="D1729" s="12">
        <v>6.8</v>
      </c>
      <c r="E1729" s="13">
        <v>0.03</v>
      </c>
      <c r="F1729" s="7">
        <f t="shared" si="432"/>
        <v>226.66666666666666</v>
      </c>
      <c r="G1729" s="7">
        <f t="shared" si="433"/>
        <v>6.77</v>
      </c>
      <c r="H1729" s="15">
        <f t="shared" si="434"/>
        <v>6.83</v>
      </c>
      <c r="I1729" s="11">
        <f t="shared" si="416"/>
        <v>0.11733876834915015</v>
      </c>
      <c r="J1729" s="32">
        <f t="shared" si="417"/>
        <v>5.1767103683448602E-4</v>
      </c>
      <c r="K1729" s="32">
        <f t="shared" si="435"/>
        <v>1931.7287019086759</v>
      </c>
      <c r="L1729" s="8">
        <v>0</v>
      </c>
      <c r="M1729" s="9">
        <v>1</v>
      </c>
      <c r="N1729" s="8">
        <v>0</v>
      </c>
      <c r="O1729" s="9">
        <v>0</v>
      </c>
      <c r="P1729" s="9">
        <v>0</v>
      </c>
      <c r="Q1729" s="9">
        <v>1</v>
      </c>
      <c r="R1729" s="9">
        <v>0</v>
      </c>
      <c r="S1729" s="8">
        <v>3680223</v>
      </c>
      <c r="T1729" s="9">
        <v>24</v>
      </c>
      <c r="U1729" s="9">
        <f t="shared" si="436"/>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7"/>
        <v>0.41200000000000003</v>
      </c>
      <c r="AS1729" t="s">
        <v>98</v>
      </c>
      <c r="AT1729" s="39" t="s">
        <v>98</v>
      </c>
      <c r="AU1729">
        <v>0</v>
      </c>
      <c r="AV1729" s="17">
        <v>1</v>
      </c>
      <c r="AW1729" t="s">
        <v>98</v>
      </c>
      <c r="AX1729" s="17" t="s">
        <v>98</v>
      </c>
      <c r="AY1729" s="17" t="s">
        <v>231</v>
      </c>
      <c r="AZ1729">
        <v>1</v>
      </c>
      <c r="BA1729">
        <v>0</v>
      </c>
      <c r="BB1729">
        <v>0</v>
      </c>
      <c r="BC1729">
        <v>0</v>
      </c>
      <c r="BD1729">
        <v>0</v>
      </c>
      <c r="BE1729">
        <v>0</v>
      </c>
      <c r="BF1729" s="17">
        <v>0</v>
      </c>
      <c r="BG1729">
        <v>1</v>
      </c>
      <c r="BH1729">
        <v>0</v>
      </c>
      <c r="BI1729" s="17">
        <v>0</v>
      </c>
      <c r="BJ1729">
        <v>15553</v>
      </c>
      <c r="BK1729">
        <v>1935</v>
      </c>
      <c r="BL1729" s="90">
        <v>0.89700000000000002</v>
      </c>
      <c r="BM1729" s="90">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X1729" s="33" t="s">
        <v>85</v>
      </c>
    </row>
    <row r="1730" spans="1:102" x14ac:dyDescent="0.25">
      <c r="A1730">
        <v>1729</v>
      </c>
      <c r="B1730">
        <v>113</v>
      </c>
      <c r="C1730" s="24" t="s">
        <v>4252</v>
      </c>
      <c r="D1730" s="12">
        <v>6.7</v>
      </c>
      <c r="E1730" s="13">
        <v>0.04</v>
      </c>
      <c r="F1730" s="7">
        <f t="shared" si="432"/>
        <v>167.5</v>
      </c>
      <c r="G1730" s="7">
        <f t="shared" si="433"/>
        <v>6.66</v>
      </c>
      <c r="H1730" s="15">
        <f t="shared" si="434"/>
        <v>6.74</v>
      </c>
      <c r="I1730" s="11">
        <f t="shared" ref="I1730:I1755" si="438">IFERROR(F1730/SQRT(F1730^2+U1730), "X")</f>
        <v>0.10399578596577695</v>
      </c>
      <c r="J1730" s="32">
        <f t="shared" ref="J1730:J1755" si="439">IFERROR(SQRT((1-I1730^2)/U1730), "X")</f>
        <v>6.2087036397478774E-4</v>
      </c>
      <c r="K1730" s="32">
        <f t="shared" si="435"/>
        <v>1610.6421855893382</v>
      </c>
      <c r="L1730" s="8">
        <v>0</v>
      </c>
      <c r="M1730" s="9">
        <v>1</v>
      </c>
      <c r="N1730" s="8">
        <v>0</v>
      </c>
      <c r="O1730" s="9">
        <v>0</v>
      </c>
      <c r="P1730" s="9">
        <v>0</v>
      </c>
      <c r="Q1730" s="9">
        <v>1</v>
      </c>
      <c r="R1730" s="9">
        <v>0</v>
      </c>
      <c r="S1730" s="8">
        <v>2566127</v>
      </c>
      <c r="T1730" s="9">
        <v>14</v>
      </c>
      <c r="U1730" s="9">
        <f t="shared" si="436"/>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7"/>
        <v>0.41200000000000003</v>
      </c>
      <c r="AS1730" t="s">
        <v>98</v>
      </c>
      <c r="AT1730" s="39" t="s">
        <v>98</v>
      </c>
      <c r="AU1730">
        <v>0</v>
      </c>
      <c r="AV1730" s="17">
        <v>1</v>
      </c>
      <c r="AW1730" t="s">
        <v>98</v>
      </c>
      <c r="AX1730" s="17" t="s">
        <v>98</v>
      </c>
      <c r="AY1730" s="17" t="s">
        <v>231</v>
      </c>
      <c r="AZ1730">
        <v>1</v>
      </c>
      <c r="BA1730">
        <v>0</v>
      </c>
      <c r="BB1730">
        <v>0</v>
      </c>
      <c r="BC1730">
        <v>0</v>
      </c>
      <c r="BD1730">
        <v>0</v>
      </c>
      <c r="BE1730">
        <v>0</v>
      </c>
      <c r="BF1730" s="17">
        <v>0</v>
      </c>
      <c r="BG1730">
        <v>1</v>
      </c>
      <c r="BH1730">
        <v>0</v>
      </c>
      <c r="BI1730" s="17">
        <v>0</v>
      </c>
      <c r="BJ1730">
        <v>15553</v>
      </c>
      <c r="BK1730">
        <v>1935</v>
      </c>
      <c r="BL1730" s="90">
        <v>0.89700000000000002</v>
      </c>
      <c r="BM1730" s="90">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X1730" s="33" t="s">
        <v>85</v>
      </c>
    </row>
    <row r="1731" spans="1:102" x14ac:dyDescent="0.25">
      <c r="A1731">
        <v>1730</v>
      </c>
      <c r="B1731">
        <v>113</v>
      </c>
      <c r="C1731" s="24" t="s">
        <v>4252</v>
      </c>
      <c r="D1731" s="12">
        <v>6.9</v>
      </c>
      <c r="E1731" s="13">
        <v>0.04</v>
      </c>
      <c r="F1731" s="7">
        <f t="shared" si="432"/>
        <v>172.5</v>
      </c>
      <c r="G1731" s="7">
        <f t="shared" si="433"/>
        <v>6.86</v>
      </c>
      <c r="H1731" s="15">
        <f t="shared" si="434"/>
        <v>6.94</v>
      </c>
      <c r="I1731" s="11">
        <f t="shared" si="438"/>
        <v>0.16128982905152403</v>
      </c>
      <c r="J1731" s="32">
        <f t="shared" si="439"/>
        <v>9.3501350174796539E-4</v>
      </c>
      <c r="K1731" s="32">
        <f t="shared" si="435"/>
        <v>1069.5032725522628</v>
      </c>
      <c r="L1731" s="8">
        <v>0</v>
      </c>
      <c r="M1731" s="9">
        <v>1</v>
      </c>
      <c r="N1731" s="8">
        <v>0</v>
      </c>
      <c r="O1731" s="9">
        <v>0</v>
      </c>
      <c r="P1731" s="9">
        <v>0</v>
      </c>
      <c r="Q1731" s="9">
        <v>1</v>
      </c>
      <c r="R1731" s="9">
        <v>0</v>
      </c>
      <c r="S1731" s="8">
        <v>1114096</v>
      </c>
      <c r="T1731" s="9">
        <v>14</v>
      </c>
      <c r="U1731" s="9">
        <f t="shared" si="436"/>
        <v>1114081</v>
      </c>
      <c r="V1731" s="9">
        <f t="shared" si="440"/>
        <v>8</v>
      </c>
      <c r="W1731" s="7">
        <v>9.5</v>
      </c>
      <c r="X1731" s="7">
        <f t="shared" si="428"/>
        <v>24</v>
      </c>
      <c r="Y1731" s="9">
        <v>1</v>
      </c>
      <c r="Z1731" s="9">
        <v>0</v>
      </c>
      <c r="AA1731" s="9">
        <v>0</v>
      </c>
      <c r="AB1731" s="9">
        <v>1</v>
      </c>
      <c r="AC1731" s="9">
        <v>0</v>
      </c>
      <c r="AD1731" s="29">
        <v>0</v>
      </c>
      <c r="AE1731" s="9">
        <v>0</v>
      </c>
      <c r="AF1731" s="9">
        <v>0</v>
      </c>
      <c r="AG1731" s="29">
        <v>1</v>
      </c>
      <c r="AH1731" s="9">
        <v>0</v>
      </c>
      <c r="AI1731" s="29">
        <v>1</v>
      </c>
      <c r="AJ1731" s="20">
        <v>1970</v>
      </c>
      <c r="AK1731" s="32">
        <f t="shared" si="431"/>
        <v>0.11499999999999999</v>
      </c>
      <c r="AL1731" s="32">
        <f t="shared" si="431"/>
        <v>0.11499999999999999</v>
      </c>
      <c r="AM1731" s="32">
        <f t="shared" si="430"/>
        <v>0.53</v>
      </c>
      <c r="AN1731" s="42">
        <v>0.24</v>
      </c>
      <c r="AO1731" s="41" t="s">
        <v>98</v>
      </c>
      <c r="AP1731" s="17" t="s">
        <v>98</v>
      </c>
      <c r="AQ1731">
        <v>0.58799999999999997</v>
      </c>
      <c r="AR1731" s="39">
        <f t="shared" si="437"/>
        <v>0.41200000000000003</v>
      </c>
      <c r="AS1731" t="s">
        <v>98</v>
      </c>
      <c r="AT1731" s="39" t="s">
        <v>98</v>
      </c>
      <c r="AU1731">
        <v>0</v>
      </c>
      <c r="AV1731" s="17">
        <v>1</v>
      </c>
      <c r="AW1731" t="s">
        <v>98</v>
      </c>
      <c r="AX1731" s="17" t="s">
        <v>98</v>
      </c>
      <c r="AY1731" s="17" t="s">
        <v>231</v>
      </c>
      <c r="AZ1731">
        <v>1</v>
      </c>
      <c r="BA1731">
        <v>0</v>
      </c>
      <c r="BB1731">
        <v>0</v>
      </c>
      <c r="BC1731">
        <v>0</v>
      </c>
      <c r="BD1731">
        <v>0</v>
      </c>
      <c r="BE1731">
        <v>0</v>
      </c>
      <c r="BF1731" s="17">
        <v>0</v>
      </c>
      <c r="BG1731">
        <v>1</v>
      </c>
      <c r="BH1731">
        <v>0</v>
      </c>
      <c r="BI1731" s="17">
        <v>0</v>
      </c>
      <c r="BJ1731">
        <v>15553</v>
      </c>
      <c r="BK1731">
        <v>1935</v>
      </c>
      <c r="BL1731" s="90">
        <v>0.89700000000000002</v>
      </c>
      <c r="BM1731" s="90">
        <v>39.5</v>
      </c>
      <c r="BN1731">
        <v>1</v>
      </c>
      <c r="BO1731">
        <v>0</v>
      </c>
      <c r="BP1731">
        <v>0</v>
      </c>
      <c r="BQ1731">
        <v>1</v>
      </c>
      <c r="BR1731">
        <v>0</v>
      </c>
      <c r="BS1731">
        <v>0</v>
      </c>
      <c r="BT1731" s="17">
        <v>0</v>
      </c>
      <c r="BU1731">
        <v>0</v>
      </c>
      <c r="BV1731">
        <v>0</v>
      </c>
      <c r="BW1731">
        <v>0</v>
      </c>
      <c r="BX1731" s="17">
        <v>1</v>
      </c>
      <c r="BY1731">
        <v>0</v>
      </c>
      <c r="BZ1731">
        <v>0</v>
      </c>
      <c r="CA1731">
        <v>1</v>
      </c>
      <c r="CB1731">
        <v>1</v>
      </c>
      <c r="CC1731">
        <v>1</v>
      </c>
      <c r="CD1731">
        <v>0</v>
      </c>
      <c r="CE1731">
        <v>0</v>
      </c>
      <c r="CF1731">
        <v>0</v>
      </c>
      <c r="CG1731">
        <v>0</v>
      </c>
      <c r="CH1731">
        <v>1</v>
      </c>
      <c r="CI1731">
        <v>0</v>
      </c>
      <c r="CJ1731">
        <v>0</v>
      </c>
      <c r="CK1731">
        <v>0</v>
      </c>
      <c r="CL1731">
        <v>1</v>
      </c>
      <c r="CM1731" s="17">
        <v>1</v>
      </c>
      <c r="CN1731">
        <v>3.879</v>
      </c>
      <c r="CO1731">
        <v>264</v>
      </c>
      <c r="CP1731">
        <v>1</v>
      </c>
      <c r="CQ1731">
        <v>0</v>
      </c>
      <c r="CR1731">
        <v>35</v>
      </c>
      <c r="CX1731" s="33" t="s">
        <v>85</v>
      </c>
    </row>
    <row r="1732" spans="1:102" x14ac:dyDescent="0.25">
      <c r="A1732">
        <v>1731</v>
      </c>
      <c r="B1732">
        <v>114</v>
      </c>
      <c r="C1732" s="24" t="s">
        <v>4256</v>
      </c>
      <c r="D1732" s="12">
        <v>7.9</v>
      </c>
      <c r="E1732" s="13">
        <v>1.5</v>
      </c>
      <c r="F1732" s="7">
        <f t="shared" si="432"/>
        <v>5.2666666666666666</v>
      </c>
      <c r="G1732" s="7">
        <f t="shared" si="433"/>
        <v>6.4</v>
      </c>
      <c r="H1732" s="15">
        <f t="shared" si="434"/>
        <v>9.4</v>
      </c>
      <c r="I1732" s="11">
        <f t="shared" si="438"/>
        <v>5.7437595794937547E-2</v>
      </c>
      <c r="J1732" s="32">
        <f t="shared" si="439"/>
        <v>1.0905872619291939E-2</v>
      </c>
      <c r="K1732" s="32">
        <f t="shared" si="435"/>
        <v>91.693717220853131</v>
      </c>
      <c r="L1732" s="8">
        <v>0</v>
      </c>
      <c r="M1732" s="9">
        <v>1</v>
      </c>
      <c r="N1732" s="8">
        <v>0</v>
      </c>
      <c r="O1732" s="9">
        <v>0</v>
      </c>
      <c r="P1732" s="9">
        <v>0</v>
      </c>
      <c r="Q1732" s="9">
        <v>1</v>
      </c>
      <c r="R1732" s="9">
        <v>0</v>
      </c>
      <c r="S1732" s="8">
        <v>8394</v>
      </c>
      <c r="T1732" s="9">
        <v>13</v>
      </c>
      <c r="U1732" s="9">
        <f t="shared" si="436"/>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231</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X1732" s="33" t="s">
        <v>85</v>
      </c>
    </row>
    <row r="1733" spans="1:102" x14ac:dyDescent="0.25">
      <c r="A1733">
        <v>1732</v>
      </c>
      <c r="B1733">
        <v>114</v>
      </c>
      <c r="C1733" s="24" t="s">
        <v>4256</v>
      </c>
      <c r="D1733" s="12">
        <v>8.3000000000000007</v>
      </c>
      <c r="E1733" s="13">
        <v>1</v>
      </c>
      <c r="F1733" s="7">
        <f t="shared" si="432"/>
        <v>8.3000000000000007</v>
      </c>
      <c r="G1733" s="7">
        <f t="shared" si="433"/>
        <v>7.3000000000000007</v>
      </c>
      <c r="H1733" s="15">
        <f t="shared" si="434"/>
        <v>9.3000000000000007</v>
      </c>
      <c r="I1733" s="11">
        <f t="shared" si="438"/>
        <v>9.0298027686575244E-2</v>
      </c>
      <c r="J1733" s="32">
        <f t="shared" si="439"/>
        <v>1.0879280444165692E-2</v>
      </c>
      <c r="K1733" s="32">
        <f t="shared" si="435"/>
        <v>91.917843751907043</v>
      </c>
      <c r="L1733" s="8">
        <v>0</v>
      </c>
      <c r="M1733" s="9">
        <v>1</v>
      </c>
      <c r="N1733" s="8">
        <v>0</v>
      </c>
      <c r="O1733" s="9">
        <v>0</v>
      </c>
      <c r="P1733" s="9">
        <v>0</v>
      </c>
      <c r="Q1733" s="9">
        <v>1</v>
      </c>
      <c r="R1733" s="9">
        <v>0</v>
      </c>
      <c r="S1733" s="8">
        <v>8394</v>
      </c>
      <c r="T1733" s="9">
        <v>13</v>
      </c>
      <c r="U1733" s="9">
        <f t="shared" si="436"/>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231</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X1733" s="33" t="s">
        <v>85</v>
      </c>
    </row>
    <row r="1734" spans="1:102" x14ac:dyDescent="0.25">
      <c r="A1734">
        <v>1733</v>
      </c>
      <c r="B1734">
        <v>114</v>
      </c>
      <c r="C1734" s="24" t="s">
        <v>4256</v>
      </c>
      <c r="D1734" s="12">
        <v>10.7</v>
      </c>
      <c r="E1734" s="13">
        <v>0.9</v>
      </c>
      <c r="F1734" s="7">
        <f t="shared" si="432"/>
        <v>11.888888888888888</v>
      </c>
      <c r="G1734" s="7">
        <f t="shared" si="433"/>
        <v>9.7999999999999989</v>
      </c>
      <c r="H1734" s="15">
        <f t="shared" si="434"/>
        <v>11.6</v>
      </c>
      <c r="I1734" s="11">
        <f t="shared" si="438"/>
        <v>0.12879149265312193</v>
      </c>
      <c r="J1734" s="32">
        <f t="shared" si="439"/>
        <v>1.083292928858035E-2</v>
      </c>
      <c r="K1734" s="32">
        <f t="shared" si="435"/>
        <v>92.311135184290436</v>
      </c>
      <c r="L1734" s="8">
        <v>0</v>
      </c>
      <c r="M1734" s="9">
        <v>1</v>
      </c>
      <c r="N1734" s="8">
        <v>0</v>
      </c>
      <c r="O1734" s="9">
        <v>0</v>
      </c>
      <c r="P1734" s="9">
        <v>0</v>
      </c>
      <c r="Q1734" s="9">
        <v>1</v>
      </c>
      <c r="R1734" s="9">
        <v>0</v>
      </c>
      <c r="S1734" s="8">
        <v>8394</v>
      </c>
      <c r="T1734" s="9">
        <v>13</v>
      </c>
      <c r="U1734" s="9">
        <f t="shared" si="436"/>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231</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X1734" s="33" t="s">
        <v>85</v>
      </c>
    </row>
    <row r="1735" spans="1:102" x14ac:dyDescent="0.25">
      <c r="A1735">
        <v>1734</v>
      </c>
      <c r="B1735">
        <v>114</v>
      </c>
      <c r="C1735" s="24" t="s">
        <v>4256</v>
      </c>
      <c r="D1735" s="12">
        <v>15.9</v>
      </c>
      <c r="E1735" s="13">
        <v>6.9</v>
      </c>
      <c r="F1735" s="7">
        <f t="shared" si="432"/>
        <v>2.3043478260869565</v>
      </c>
      <c r="G1735" s="7">
        <f t="shared" si="433"/>
        <v>9</v>
      </c>
      <c r="H1735" s="15">
        <f t="shared" si="434"/>
        <v>22.8</v>
      </c>
      <c r="I1735" s="11">
        <f t="shared" si="438"/>
        <v>2.5164509616236667E-2</v>
      </c>
      <c r="J1735" s="32">
        <f t="shared" si="439"/>
        <v>1.0920447569310253E-2</v>
      </c>
      <c r="K1735" s="32">
        <f t="shared" si="435"/>
        <v>91.571338413848636</v>
      </c>
      <c r="L1735" s="8">
        <v>0</v>
      </c>
      <c r="M1735" s="9">
        <v>1</v>
      </c>
      <c r="N1735" s="8">
        <v>0</v>
      </c>
      <c r="O1735" s="9">
        <v>0</v>
      </c>
      <c r="P1735" s="9">
        <v>0</v>
      </c>
      <c r="Q1735" s="9">
        <v>1</v>
      </c>
      <c r="R1735" s="9">
        <v>0</v>
      </c>
      <c r="S1735" s="8">
        <v>8394</v>
      </c>
      <c r="T1735" s="9">
        <v>13</v>
      </c>
      <c r="U1735" s="9">
        <f t="shared" si="436"/>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231</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X1735" s="33" t="s">
        <v>85</v>
      </c>
    </row>
    <row r="1736" spans="1:102" x14ac:dyDescent="0.25">
      <c r="A1736">
        <v>1735</v>
      </c>
      <c r="B1736">
        <v>114</v>
      </c>
      <c r="C1736" s="24" t="s">
        <v>4256</v>
      </c>
      <c r="D1736" s="12">
        <v>12.5</v>
      </c>
      <c r="E1736" s="13">
        <v>3.4</v>
      </c>
      <c r="F1736" s="7">
        <f t="shared" si="432"/>
        <v>3.6764705882352944</v>
      </c>
      <c r="G1736" s="7">
        <f t="shared" si="433"/>
        <v>9.1</v>
      </c>
      <c r="H1736" s="15">
        <f t="shared" si="434"/>
        <v>15.9</v>
      </c>
      <c r="I1736" s="11">
        <f t="shared" si="438"/>
        <v>4.0129072623231642E-2</v>
      </c>
      <c r="J1736" s="32">
        <f t="shared" si="439"/>
        <v>1.0915107753519006E-2</v>
      </c>
      <c r="K1736" s="32">
        <f t="shared" si="435"/>
        <v>91.616136329721741</v>
      </c>
      <c r="L1736" s="8">
        <v>0</v>
      </c>
      <c r="M1736" s="9">
        <v>1</v>
      </c>
      <c r="N1736" s="8">
        <v>0</v>
      </c>
      <c r="O1736" s="9">
        <v>0</v>
      </c>
      <c r="P1736" s="9">
        <v>0</v>
      </c>
      <c r="Q1736" s="9">
        <v>1</v>
      </c>
      <c r="R1736" s="9">
        <v>0</v>
      </c>
      <c r="S1736" s="8">
        <v>8394</v>
      </c>
      <c r="T1736" s="9">
        <v>13</v>
      </c>
      <c r="U1736" s="9">
        <f t="shared" si="436"/>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231</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X1736" s="33" t="s">
        <v>85</v>
      </c>
    </row>
    <row r="1737" spans="1:102" x14ac:dyDescent="0.25">
      <c r="A1737">
        <v>1736</v>
      </c>
      <c r="B1737">
        <v>114</v>
      </c>
      <c r="C1737" s="24" t="s">
        <v>4256</v>
      </c>
      <c r="D1737" s="12">
        <v>13.3</v>
      </c>
      <c r="E1737" s="13">
        <v>2.5</v>
      </c>
      <c r="F1737" s="7">
        <f t="shared" si="432"/>
        <v>5.32</v>
      </c>
      <c r="G1737" s="7">
        <f t="shared" si="433"/>
        <v>10.8</v>
      </c>
      <c r="H1737" s="15">
        <f t="shared" si="434"/>
        <v>15.8</v>
      </c>
      <c r="I1737" s="11">
        <f t="shared" si="438"/>
        <v>5.8017294289597149E-2</v>
      </c>
      <c r="J1737" s="32">
        <f t="shared" si="439"/>
        <v>1.0905506445412997E-2</v>
      </c>
      <c r="K1737" s="32">
        <f t="shared" si="435"/>
        <v>91.696796018181573</v>
      </c>
      <c r="L1737" s="8">
        <v>0</v>
      </c>
      <c r="M1737" s="9">
        <v>1</v>
      </c>
      <c r="N1737" s="8">
        <v>0</v>
      </c>
      <c r="O1737" s="9">
        <v>0</v>
      </c>
      <c r="P1737" s="9">
        <v>0</v>
      </c>
      <c r="Q1737" s="9">
        <v>1</v>
      </c>
      <c r="R1737" s="9">
        <v>0</v>
      </c>
      <c r="S1737" s="8">
        <v>8394</v>
      </c>
      <c r="T1737" s="9">
        <v>13</v>
      </c>
      <c r="U1737" s="9">
        <f t="shared" si="436"/>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231</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X1737" s="33" t="s">
        <v>85</v>
      </c>
    </row>
    <row r="1738" spans="1:102" x14ac:dyDescent="0.25">
      <c r="A1738">
        <v>1737</v>
      </c>
      <c r="B1738">
        <v>114</v>
      </c>
      <c r="C1738" s="24" t="s">
        <v>4256</v>
      </c>
      <c r="D1738" s="12">
        <v>5.4</v>
      </c>
      <c r="E1738" s="13">
        <v>1.9</v>
      </c>
      <c r="F1738" s="7">
        <f t="shared" si="432"/>
        <v>2.8421052631578951</v>
      </c>
      <c r="G1738" s="7">
        <f t="shared" si="433"/>
        <v>3.5000000000000004</v>
      </c>
      <c r="H1738" s="15">
        <f t="shared" si="434"/>
        <v>7.3000000000000007</v>
      </c>
      <c r="I1738" s="11">
        <f t="shared" si="438"/>
        <v>3.3710413507545459E-2</v>
      </c>
      <c r="J1738" s="32">
        <f t="shared" si="439"/>
        <v>1.1861071419321549E-2</v>
      </c>
      <c r="K1738" s="32">
        <f t="shared" si="435"/>
        <v>84.309415620836035</v>
      </c>
      <c r="L1738" s="8">
        <v>0</v>
      </c>
      <c r="M1738" s="9">
        <v>1</v>
      </c>
      <c r="N1738" s="8">
        <v>0</v>
      </c>
      <c r="O1738" s="9">
        <v>0</v>
      </c>
      <c r="P1738" s="9">
        <v>0</v>
      </c>
      <c r="Q1738" s="9">
        <v>1</v>
      </c>
      <c r="R1738" s="9">
        <v>0</v>
      </c>
      <c r="S1738" s="8">
        <v>7113</v>
      </c>
      <c r="T1738" s="9">
        <v>12</v>
      </c>
      <c r="U1738" s="9">
        <f t="shared" si="436"/>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231</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X1738" s="33" t="s">
        <v>85</v>
      </c>
    </row>
    <row r="1739" spans="1:102" x14ac:dyDescent="0.25">
      <c r="A1739">
        <v>1738</v>
      </c>
      <c r="B1739">
        <v>114</v>
      </c>
      <c r="C1739" s="24" t="s">
        <v>4256</v>
      </c>
      <c r="D1739" s="12">
        <v>7.8</v>
      </c>
      <c r="E1739" s="13">
        <v>1.2</v>
      </c>
      <c r="F1739" s="7">
        <f t="shared" si="432"/>
        <v>6.5</v>
      </c>
      <c r="G1739" s="7">
        <f t="shared" si="433"/>
        <v>6.6</v>
      </c>
      <c r="H1739" s="15">
        <f t="shared" si="434"/>
        <v>9</v>
      </c>
      <c r="I1739" s="11">
        <f t="shared" si="438"/>
        <v>7.6912306022765359E-2</v>
      </c>
      <c r="J1739" s="32">
        <f t="shared" si="439"/>
        <v>1.1832662465040824E-2</v>
      </c>
      <c r="K1739" s="32">
        <f t="shared" si="435"/>
        <v>84.511833490937818</v>
      </c>
      <c r="L1739" s="8">
        <v>0</v>
      </c>
      <c r="M1739" s="9">
        <v>1</v>
      </c>
      <c r="N1739" s="8">
        <v>0</v>
      </c>
      <c r="O1739" s="9">
        <v>0</v>
      </c>
      <c r="P1739" s="9">
        <v>0</v>
      </c>
      <c r="Q1739" s="9">
        <v>1</v>
      </c>
      <c r="R1739" s="9">
        <v>0</v>
      </c>
      <c r="S1739" s="8">
        <v>7113</v>
      </c>
      <c r="T1739" s="9">
        <v>12</v>
      </c>
      <c r="U1739" s="9">
        <f t="shared" si="436"/>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231</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X1739" s="33" t="s">
        <v>85</v>
      </c>
    </row>
    <row r="1740" spans="1:102" x14ac:dyDescent="0.25">
      <c r="A1740">
        <v>1739</v>
      </c>
      <c r="B1740">
        <v>114</v>
      </c>
      <c r="C1740" s="24" t="s">
        <v>4256</v>
      </c>
      <c r="D1740" s="12">
        <v>10.199999999999999</v>
      </c>
      <c r="E1740" s="13">
        <v>1</v>
      </c>
      <c r="F1740" s="7">
        <f t="shared" si="432"/>
        <v>10.199999999999999</v>
      </c>
      <c r="G1740" s="7">
        <f t="shared" si="433"/>
        <v>9.1999999999999993</v>
      </c>
      <c r="H1740" s="15">
        <f t="shared" si="434"/>
        <v>11.2</v>
      </c>
      <c r="I1740" s="11">
        <f t="shared" si="438"/>
        <v>0.12017444192261993</v>
      </c>
      <c r="J1740" s="32">
        <f t="shared" si="439"/>
        <v>1.1781808031629405E-2</v>
      </c>
      <c r="K1740" s="32">
        <f t="shared" si="435"/>
        <v>84.876616332179495</v>
      </c>
      <c r="L1740" s="8">
        <v>0</v>
      </c>
      <c r="M1740" s="9">
        <v>1</v>
      </c>
      <c r="N1740" s="8">
        <v>0</v>
      </c>
      <c r="O1740" s="9">
        <v>0</v>
      </c>
      <c r="P1740" s="9">
        <v>0</v>
      </c>
      <c r="Q1740" s="9">
        <v>1</v>
      </c>
      <c r="R1740" s="9">
        <v>0</v>
      </c>
      <c r="S1740" s="8">
        <v>7113</v>
      </c>
      <c r="T1740" s="9">
        <v>12</v>
      </c>
      <c r="U1740" s="9">
        <f t="shared" si="436"/>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231</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X1740" s="33" t="s">
        <v>85</v>
      </c>
    </row>
    <row r="1741" spans="1:102" x14ac:dyDescent="0.25">
      <c r="A1741">
        <v>1740</v>
      </c>
      <c r="B1741">
        <v>114</v>
      </c>
      <c r="C1741" s="24" t="s">
        <v>4256</v>
      </c>
      <c r="D1741" s="12">
        <v>10</v>
      </c>
      <c r="E1741" s="13">
        <v>9</v>
      </c>
      <c r="F1741" s="7">
        <f t="shared" si="432"/>
        <v>1.1111111111111112</v>
      </c>
      <c r="G1741" s="7">
        <f t="shared" si="433"/>
        <v>1</v>
      </c>
      <c r="H1741" s="15">
        <f t="shared" si="434"/>
        <v>19</v>
      </c>
      <c r="I1741" s="11">
        <f t="shared" si="438"/>
        <v>1.3185316568747248E-2</v>
      </c>
      <c r="J1741" s="32">
        <f t="shared" si="439"/>
        <v>1.1866784911872522E-2</v>
      </c>
      <c r="K1741" s="32">
        <f t="shared" si="435"/>
        <v>84.268823226037966</v>
      </c>
      <c r="L1741" s="8">
        <v>0</v>
      </c>
      <c r="M1741" s="9">
        <v>1</v>
      </c>
      <c r="N1741" s="8">
        <v>0</v>
      </c>
      <c r="O1741" s="9">
        <v>0</v>
      </c>
      <c r="P1741" s="9">
        <v>0</v>
      </c>
      <c r="Q1741" s="9">
        <v>1</v>
      </c>
      <c r="R1741" s="9">
        <v>0</v>
      </c>
      <c r="S1741" s="8">
        <v>7113</v>
      </c>
      <c r="T1741" s="9">
        <v>12</v>
      </c>
      <c r="U1741" s="9">
        <f t="shared" si="436"/>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231</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X1741" s="33" t="s">
        <v>85</v>
      </c>
    </row>
    <row r="1742" spans="1:102" x14ac:dyDescent="0.25">
      <c r="A1742">
        <v>1741</v>
      </c>
      <c r="B1742">
        <v>114</v>
      </c>
      <c r="C1742" s="24" t="s">
        <v>4256</v>
      </c>
      <c r="D1742" s="12">
        <v>12.1</v>
      </c>
      <c r="E1742" s="13">
        <v>4</v>
      </c>
      <c r="F1742" s="7">
        <f t="shared" si="432"/>
        <v>3.0249999999999999</v>
      </c>
      <c r="G1742" s="7">
        <f t="shared" si="433"/>
        <v>8.1</v>
      </c>
      <c r="H1742" s="15">
        <f t="shared" si="434"/>
        <v>16.100000000000001</v>
      </c>
      <c r="I1742" s="11">
        <f t="shared" si="438"/>
        <v>3.5877033078331372E-2</v>
      </c>
      <c r="J1742" s="32">
        <f t="shared" si="439"/>
        <v>1.1860176224241776E-2</v>
      </c>
      <c r="K1742" s="32">
        <f t="shared" si="435"/>
        <v>84.315779217178559</v>
      </c>
      <c r="L1742" s="8">
        <v>0</v>
      </c>
      <c r="M1742" s="9">
        <v>1</v>
      </c>
      <c r="N1742" s="8">
        <v>0</v>
      </c>
      <c r="O1742" s="9">
        <v>0</v>
      </c>
      <c r="P1742" s="9">
        <v>0</v>
      </c>
      <c r="Q1742" s="9">
        <v>1</v>
      </c>
      <c r="R1742" s="9">
        <v>0</v>
      </c>
      <c r="S1742" s="8">
        <v>7113</v>
      </c>
      <c r="T1742" s="9">
        <v>12</v>
      </c>
      <c r="U1742" s="9">
        <f t="shared" si="436"/>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231</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X1742" s="33" t="s">
        <v>85</v>
      </c>
    </row>
    <row r="1743" spans="1:102" x14ac:dyDescent="0.25">
      <c r="A1743">
        <v>1742</v>
      </c>
      <c r="B1743">
        <v>114</v>
      </c>
      <c r="C1743" s="24" t="s">
        <v>4256</v>
      </c>
      <c r="D1743" s="12">
        <v>11.5</v>
      </c>
      <c r="E1743" s="13">
        <v>2.8</v>
      </c>
      <c r="F1743" s="7">
        <f t="shared" si="432"/>
        <v>4.1071428571428577</v>
      </c>
      <c r="G1743" s="7">
        <f t="shared" si="433"/>
        <v>8.6999999999999993</v>
      </c>
      <c r="H1743" s="15">
        <f t="shared" si="434"/>
        <v>14.3</v>
      </c>
      <c r="I1743" s="11">
        <f t="shared" si="438"/>
        <v>4.8685017965528467E-2</v>
      </c>
      <c r="J1743" s="32">
        <f t="shared" si="439"/>
        <v>1.1853743504650408E-2</v>
      </c>
      <c r="K1743" s="32">
        <f t="shared" si="435"/>
        <v>84.361535206804874</v>
      </c>
      <c r="L1743" s="8">
        <v>0</v>
      </c>
      <c r="M1743" s="9">
        <v>1</v>
      </c>
      <c r="N1743" s="8">
        <v>0</v>
      </c>
      <c r="O1743" s="9">
        <v>0</v>
      </c>
      <c r="P1743" s="9">
        <v>0</v>
      </c>
      <c r="Q1743" s="9">
        <v>1</v>
      </c>
      <c r="R1743" s="9">
        <v>0</v>
      </c>
      <c r="S1743" s="8">
        <v>7113</v>
      </c>
      <c r="T1743" s="9">
        <v>12</v>
      </c>
      <c r="U1743" s="9">
        <f t="shared" si="436"/>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231</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X1743" s="33" t="s">
        <v>85</v>
      </c>
    </row>
    <row r="1744" spans="1:102" x14ac:dyDescent="0.25">
      <c r="A1744">
        <v>1743</v>
      </c>
      <c r="B1744">
        <v>115</v>
      </c>
      <c r="C1744" s="24" t="s">
        <v>4260</v>
      </c>
      <c r="D1744" s="12">
        <v>7.2380529476360866</v>
      </c>
      <c r="E1744" s="13">
        <v>9.6507372635147817E-2</v>
      </c>
      <c r="F1744" s="7">
        <v>75</v>
      </c>
      <c r="G1744" s="7">
        <f t="shared" si="433"/>
        <v>7.1415455750009391</v>
      </c>
      <c r="H1744" s="15">
        <f t="shared" si="434"/>
        <v>7.3345603202712342</v>
      </c>
      <c r="I1744" s="11">
        <f t="shared" si="438"/>
        <v>9.1425894749748507E-2</v>
      </c>
      <c r="J1744" s="32">
        <f t="shared" si="439"/>
        <v>1.2190119299966468E-3</v>
      </c>
      <c r="K1744" s="32">
        <f t="shared" si="435"/>
        <v>820.33651631510338</v>
      </c>
      <c r="L1744" s="8">
        <v>1</v>
      </c>
      <c r="M1744" s="9">
        <v>0</v>
      </c>
      <c r="N1744" s="8">
        <v>0</v>
      </c>
      <c r="O1744" s="9">
        <v>0</v>
      </c>
      <c r="P1744" s="9">
        <v>1</v>
      </c>
      <c r="Q1744" s="9">
        <v>0</v>
      </c>
      <c r="R1744" s="9">
        <v>0</v>
      </c>
      <c r="S1744" s="8">
        <v>667341</v>
      </c>
      <c r="T1744" s="9">
        <v>13</v>
      </c>
      <c r="U1744" s="9">
        <f t="shared" si="436"/>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231</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X1744" s="33" t="s">
        <v>85</v>
      </c>
    </row>
    <row r="1745" spans="1:102" x14ac:dyDescent="0.25">
      <c r="A1745">
        <v>1744</v>
      </c>
      <c r="B1745">
        <v>115</v>
      </c>
      <c r="C1745" s="24" t="s">
        <v>4260</v>
      </c>
      <c r="D1745" s="12">
        <v>5.5250146915888587</v>
      </c>
      <c r="E1745" s="13">
        <v>4.6041789096573818E-2</v>
      </c>
      <c r="F1745" s="7">
        <v>120</v>
      </c>
      <c r="G1745" s="7">
        <f t="shared" si="433"/>
        <v>5.4789729024922851</v>
      </c>
      <c r="H1745" s="15">
        <f t="shared" si="434"/>
        <v>5.5710564806854324</v>
      </c>
      <c r="I1745" s="11">
        <f t="shared" si="438"/>
        <v>0.14533693551803467</v>
      </c>
      <c r="J1745" s="32">
        <f t="shared" si="439"/>
        <v>1.2111411293169556E-3</v>
      </c>
      <c r="K1745" s="32">
        <f t="shared" si="435"/>
        <v>825.66760866586014</v>
      </c>
      <c r="L1745" s="8">
        <v>1</v>
      </c>
      <c r="M1745" s="9">
        <v>0</v>
      </c>
      <c r="N1745" s="8">
        <v>0</v>
      </c>
      <c r="O1745" s="9">
        <v>0</v>
      </c>
      <c r="P1745" s="9">
        <v>1</v>
      </c>
      <c r="Q1745" s="9">
        <v>0</v>
      </c>
      <c r="R1745" s="9">
        <v>0</v>
      </c>
      <c r="S1745" s="8">
        <v>667341</v>
      </c>
      <c r="T1745" s="9">
        <v>13</v>
      </c>
      <c r="U1745" s="9">
        <f t="shared" si="436"/>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231</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X1745" s="33" t="s">
        <v>85</v>
      </c>
    </row>
    <row r="1746" spans="1:102" x14ac:dyDescent="0.25">
      <c r="A1746">
        <v>1745</v>
      </c>
      <c r="B1746">
        <v>115</v>
      </c>
      <c r="C1746" s="24" t="s">
        <v>4260</v>
      </c>
      <c r="D1746" s="12">
        <v>6.7522291599108941</v>
      </c>
      <c r="E1746" s="13">
        <v>2.8134288166295391E-2</v>
      </c>
      <c r="F1746" s="7">
        <v>240</v>
      </c>
      <c r="G1746" s="7">
        <f t="shared" si="433"/>
        <v>6.7240948717445983</v>
      </c>
      <c r="H1746" s="15">
        <f t="shared" si="434"/>
        <v>6.7803634480771899</v>
      </c>
      <c r="I1746" s="11">
        <f t="shared" si="438"/>
        <v>0.28187989691911269</v>
      </c>
      <c r="J1746" s="32">
        <f t="shared" si="439"/>
        <v>1.1744995704963028E-3</v>
      </c>
      <c r="K1746" s="32">
        <f t="shared" si="435"/>
        <v>851.4264501411734</v>
      </c>
      <c r="L1746" s="8">
        <v>1</v>
      </c>
      <c r="M1746" s="9">
        <v>0</v>
      </c>
      <c r="N1746" s="8">
        <v>0</v>
      </c>
      <c r="O1746" s="9">
        <v>0</v>
      </c>
      <c r="P1746" s="9">
        <v>1</v>
      </c>
      <c r="Q1746" s="9">
        <v>0</v>
      </c>
      <c r="R1746" s="9">
        <v>0</v>
      </c>
      <c r="S1746" s="8">
        <v>667341</v>
      </c>
      <c r="T1746" s="9">
        <v>13</v>
      </c>
      <c r="U1746" s="9">
        <f t="shared" si="436"/>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231</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X1746" s="33" t="s">
        <v>85</v>
      </c>
    </row>
    <row r="1747" spans="1:102" x14ac:dyDescent="0.25">
      <c r="A1747">
        <v>1746</v>
      </c>
      <c r="B1747">
        <v>115</v>
      </c>
      <c r="C1747" s="24" t="s">
        <v>4260</v>
      </c>
      <c r="D1747" s="12">
        <v>6.3788965157105082</v>
      </c>
      <c r="E1747" s="13">
        <v>2.9901077417393011E-2</v>
      </c>
      <c r="F1747" s="7">
        <v>213.33333333333329</v>
      </c>
      <c r="G1747" s="7">
        <f t="shared" si="433"/>
        <v>6.3489954382931151</v>
      </c>
      <c r="H1747" s="15">
        <f t="shared" si="434"/>
        <v>6.4087975931279013</v>
      </c>
      <c r="I1747" s="11">
        <f t="shared" si="438"/>
        <v>0.25267557571283156</v>
      </c>
      <c r="J1747" s="32">
        <f t="shared" si="439"/>
        <v>1.1844167611538984E-3</v>
      </c>
      <c r="K1747" s="32">
        <f t="shared" si="435"/>
        <v>844.29740678928476</v>
      </c>
      <c r="L1747" s="8">
        <v>1</v>
      </c>
      <c r="M1747" s="9">
        <v>0</v>
      </c>
      <c r="N1747" s="8">
        <v>0</v>
      </c>
      <c r="O1747" s="9">
        <v>0</v>
      </c>
      <c r="P1747" s="9">
        <v>1</v>
      </c>
      <c r="Q1747" s="9">
        <v>0</v>
      </c>
      <c r="R1747" s="9">
        <v>0</v>
      </c>
      <c r="S1747" s="8">
        <v>667341</v>
      </c>
      <c r="T1747" s="9">
        <v>13</v>
      </c>
      <c r="U1747" s="9">
        <f t="shared" si="436"/>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231</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X1747" s="33" t="s">
        <v>85</v>
      </c>
    </row>
    <row r="1748" spans="1:102" x14ac:dyDescent="0.25">
      <c r="A1748">
        <v>1747</v>
      </c>
      <c r="B1748">
        <v>115</v>
      </c>
      <c r="C1748" s="24" t="s">
        <v>4260</v>
      </c>
      <c r="D1748" s="12">
        <v>5.3565375285273831</v>
      </c>
      <c r="E1748" s="13">
        <v>0.24347897856942649</v>
      </c>
      <c r="F1748" s="7">
        <v>22</v>
      </c>
      <c r="G1748" s="7">
        <f t="shared" si="433"/>
        <v>5.1130585499579562</v>
      </c>
      <c r="H1748" s="15">
        <f t="shared" si="434"/>
        <v>5.60001650709681</v>
      </c>
      <c r="I1748" s="11">
        <f t="shared" si="438"/>
        <v>6.0930140902504829E-2</v>
      </c>
      <c r="J1748" s="32">
        <f t="shared" si="439"/>
        <v>2.7695518592047649E-3</v>
      </c>
      <c r="K1748" s="32">
        <f t="shared" si="435"/>
        <v>361.06924543638439</v>
      </c>
      <c r="L1748" s="8">
        <v>1</v>
      </c>
      <c r="M1748" s="9">
        <v>0</v>
      </c>
      <c r="N1748" s="8">
        <v>0</v>
      </c>
      <c r="O1748" s="9">
        <v>0</v>
      </c>
      <c r="P1748" s="9">
        <v>1</v>
      </c>
      <c r="Q1748" s="9">
        <v>0</v>
      </c>
      <c r="R1748" s="9">
        <v>0</v>
      </c>
      <c r="S1748" s="8">
        <v>129901</v>
      </c>
      <c r="T1748" s="9">
        <v>13</v>
      </c>
      <c r="U1748" s="9">
        <f t="shared" si="436"/>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231</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X1748" s="33" t="s">
        <v>85</v>
      </c>
    </row>
    <row r="1749" spans="1:102" x14ac:dyDescent="0.25">
      <c r="A1749">
        <v>1748</v>
      </c>
      <c r="B1749">
        <v>115</v>
      </c>
      <c r="C1749" s="24" t="s">
        <v>4260</v>
      </c>
      <c r="D1749" s="12">
        <v>4.4447802172789874</v>
      </c>
      <c r="E1749" s="13">
        <v>0.1403614805456522</v>
      </c>
      <c r="F1749" s="7">
        <v>31.666666666666671</v>
      </c>
      <c r="G1749" s="7">
        <f t="shared" si="433"/>
        <v>4.3044187367333349</v>
      </c>
      <c r="H1749" s="15">
        <f t="shared" si="434"/>
        <v>4.58514169782464</v>
      </c>
      <c r="I1749" s="11">
        <f t="shared" si="438"/>
        <v>8.7528499894592424E-2</v>
      </c>
      <c r="J1749" s="32">
        <f t="shared" si="439"/>
        <v>2.7640578914081815E-3</v>
      </c>
      <c r="K1749" s="32">
        <f t="shared" si="435"/>
        <v>361.78692317132993</v>
      </c>
      <c r="L1749" s="8">
        <v>1</v>
      </c>
      <c r="M1749" s="9">
        <v>0</v>
      </c>
      <c r="N1749" s="8">
        <v>0</v>
      </c>
      <c r="O1749" s="9">
        <v>0</v>
      </c>
      <c r="P1749" s="9">
        <v>1</v>
      </c>
      <c r="Q1749" s="9">
        <v>0</v>
      </c>
      <c r="R1749" s="9">
        <v>0</v>
      </c>
      <c r="S1749" s="8">
        <v>129901</v>
      </c>
      <c r="T1749" s="9">
        <v>13</v>
      </c>
      <c r="U1749" s="9">
        <f t="shared" si="436"/>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231</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X1749" s="33" t="s">
        <v>85</v>
      </c>
    </row>
    <row r="1750" spans="1:102" x14ac:dyDescent="0.25">
      <c r="A1750">
        <v>1749</v>
      </c>
      <c r="B1750">
        <v>115</v>
      </c>
      <c r="C1750" s="24" t="s">
        <v>4260</v>
      </c>
      <c r="D1750" s="12">
        <v>5.6418018551802618</v>
      </c>
      <c r="E1750" s="13">
        <v>0.1301954274272368</v>
      </c>
      <c r="F1750" s="7">
        <v>43.333333333333343</v>
      </c>
      <c r="G1750" s="7">
        <f t="shared" si="433"/>
        <v>5.5116064277530246</v>
      </c>
      <c r="H1750" s="15">
        <f t="shared" si="434"/>
        <v>5.771997282607499</v>
      </c>
      <c r="I1750" s="11">
        <f t="shared" si="438"/>
        <v>0.11937748651926537</v>
      </c>
      <c r="J1750" s="32">
        <f t="shared" si="439"/>
        <v>2.7548650735215083E-3</v>
      </c>
      <c r="K1750" s="32">
        <f t="shared" si="435"/>
        <v>362.99418422032295</v>
      </c>
      <c r="L1750" s="8">
        <v>1</v>
      </c>
      <c r="M1750" s="9">
        <v>0</v>
      </c>
      <c r="N1750" s="8">
        <v>0</v>
      </c>
      <c r="O1750" s="9">
        <v>0</v>
      </c>
      <c r="P1750" s="9">
        <v>1</v>
      </c>
      <c r="Q1750" s="9">
        <v>0</v>
      </c>
      <c r="R1750" s="9">
        <v>0</v>
      </c>
      <c r="S1750" s="8">
        <v>129901</v>
      </c>
      <c r="T1750" s="9">
        <v>13</v>
      </c>
      <c r="U1750" s="9">
        <f t="shared" si="436"/>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231</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X1750" s="33" t="s">
        <v>85</v>
      </c>
    </row>
    <row r="1751" spans="1:102" x14ac:dyDescent="0.25">
      <c r="A1751">
        <v>1750</v>
      </c>
      <c r="B1751">
        <v>115</v>
      </c>
      <c r="C1751" s="24" t="s">
        <v>4260</v>
      </c>
      <c r="D1751" s="12">
        <v>5.6310172766642408</v>
      </c>
      <c r="E1751" s="13">
        <v>0.1228585587635834</v>
      </c>
      <c r="F1751" s="7">
        <v>45.833333333333343</v>
      </c>
      <c r="G1751" s="7">
        <f t="shared" si="433"/>
        <v>5.508158717900657</v>
      </c>
      <c r="H1751" s="15">
        <f t="shared" si="434"/>
        <v>5.7538758354278245</v>
      </c>
      <c r="I1751" s="11">
        <f t="shared" si="438"/>
        <v>0.12615797869420806</v>
      </c>
      <c r="J1751" s="32">
        <f t="shared" si="439"/>
        <v>2.7525377169645387E-3</v>
      </c>
      <c r="K1751" s="32">
        <f t="shared" si="435"/>
        <v>363.30110713352423</v>
      </c>
      <c r="L1751" s="8">
        <v>1</v>
      </c>
      <c r="M1751" s="9">
        <v>0</v>
      </c>
      <c r="N1751" s="8">
        <v>0</v>
      </c>
      <c r="O1751" s="9">
        <v>0</v>
      </c>
      <c r="P1751" s="9">
        <v>1</v>
      </c>
      <c r="Q1751" s="9">
        <v>0</v>
      </c>
      <c r="R1751" s="9">
        <v>0</v>
      </c>
      <c r="S1751" s="8">
        <v>129901</v>
      </c>
      <c r="T1751" s="9">
        <v>13</v>
      </c>
      <c r="U1751" s="9">
        <f t="shared" si="436"/>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231</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X1751" s="33" t="s">
        <v>85</v>
      </c>
    </row>
    <row r="1752" spans="1:102" x14ac:dyDescent="0.25">
      <c r="A1752">
        <v>1751</v>
      </c>
      <c r="B1752">
        <v>115</v>
      </c>
      <c r="C1752" s="24" t="s">
        <v>4260</v>
      </c>
      <c r="D1752" s="12">
        <v>4.4030650891055068</v>
      </c>
      <c r="E1752" s="13">
        <v>0.24461472717252819</v>
      </c>
      <c r="F1752" s="7">
        <v>18</v>
      </c>
      <c r="G1752" s="7">
        <f t="shared" si="433"/>
        <v>4.1584503619329789</v>
      </c>
      <c r="H1752" s="15">
        <f t="shared" si="434"/>
        <v>4.6476798162780346</v>
      </c>
      <c r="I1752" s="11">
        <f t="shared" si="438"/>
        <v>4.9882552463261703E-2</v>
      </c>
      <c r="J1752" s="32">
        <f t="shared" si="439"/>
        <v>2.77125291462565E-3</v>
      </c>
      <c r="K1752" s="32">
        <f t="shared" si="435"/>
        <v>360.84761326632048</v>
      </c>
      <c r="L1752" s="8">
        <v>1</v>
      </c>
      <c r="M1752" s="9">
        <v>0</v>
      </c>
      <c r="N1752" s="8">
        <v>0</v>
      </c>
      <c r="O1752" s="9">
        <v>0</v>
      </c>
      <c r="P1752" s="9">
        <v>1</v>
      </c>
      <c r="Q1752" s="9">
        <v>0</v>
      </c>
      <c r="R1752" s="9">
        <v>0</v>
      </c>
      <c r="S1752" s="8">
        <v>129901</v>
      </c>
      <c r="T1752" s="9">
        <v>13</v>
      </c>
      <c r="U1752" s="9">
        <f t="shared" si="436"/>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231</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X1752" s="33" t="s">
        <v>85</v>
      </c>
    </row>
    <row r="1753" spans="1:102" x14ac:dyDescent="0.25">
      <c r="A1753">
        <v>1752</v>
      </c>
      <c r="B1753">
        <v>115</v>
      </c>
      <c r="C1753" s="24" t="s">
        <v>4260</v>
      </c>
      <c r="D1753" s="12">
        <v>3.7801985653766579</v>
      </c>
      <c r="E1753" s="13">
        <v>0.1417574462016247</v>
      </c>
      <c r="F1753" s="7">
        <v>26.666666666666671</v>
      </c>
      <c r="G1753" s="7">
        <f t="shared" si="433"/>
        <v>3.6384411191750332</v>
      </c>
      <c r="H1753" s="15">
        <f t="shared" si="434"/>
        <v>3.9219560115782826</v>
      </c>
      <c r="I1753" s="11">
        <f t="shared" si="438"/>
        <v>7.3790471345345499E-2</v>
      </c>
      <c r="J1753" s="32">
        <f t="shared" si="439"/>
        <v>2.7671426754504553E-3</v>
      </c>
      <c r="K1753" s="32">
        <f t="shared" si="435"/>
        <v>361.38360658877588</v>
      </c>
      <c r="L1753" s="8">
        <v>1</v>
      </c>
      <c r="M1753" s="9">
        <v>0</v>
      </c>
      <c r="N1753" s="8">
        <v>0</v>
      </c>
      <c r="O1753" s="9">
        <v>0</v>
      </c>
      <c r="P1753" s="9">
        <v>1</v>
      </c>
      <c r="Q1753" s="9">
        <v>0</v>
      </c>
      <c r="R1753" s="9">
        <v>0</v>
      </c>
      <c r="S1753" s="8">
        <v>129901</v>
      </c>
      <c r="T1753" s="9">
        <v>13</v>
      </c>
      <c r="U1753" s="9">
        <f t="shared" si="436"/>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231</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X1753" s="33" t="s">
        <v>85</v>
      </c>
    </row>
    <row r="1754" spans="1:102" x14ac:dyDescent="0.25">
      <c r="A1754">
        <v>1753</v>
      </c>
      <c r="B1754">
        <v>115</v>
      </c>
      <c r="C1754" s="24" t="s">
        <v>4260</v>
      </c>
      <c r="D1754" s="12">
        <v>5.1289422372410298</v>
      </c>
      <c r="E1754" s="13">
        <v>0.1172329654226521</v>
      </c>
      <c r="F1754" s="7">
        <v>43.749999999999993</v>
      </c>
      <c r="G1754" s="7">
        <f t="shared" si="433"/>
        <v>5.0117092718183773</v>
      </c>
      <c r="H1754" s="15">
        <f t="shared" si="434"/>
        <v>5.2461752026636823</v>
      </c>
      <c r="I1754" s="11">
        <f t="shared" si="438"/>
        <v>0.12050875556100196</v>
      </c>
      <c r="J1754" s="32">
        <f t="shared" si="439"/>
        <v>2.754485841394331E-3</v>
      </c>
      <c r="K1754" s="32">
        <f t="shared" si="435"/>
        <v>363.04416053697929</v>
      </c>
      <c r="L1754" s="8">
        <v>1</v>
      </c>
      <c r="M1754" s="9">
        <v>0</v>
      </c>
      <c r="N1754" s="8">
        <v>0</v>
      </c>
      <c r="O1754" s="9">
        <v>0</v>
      </c>
      <c r="P1754" s="9">
        <v>1</v>
      </c>
      <c r="Q1754" s="9">
        <v>0</v>
      </c>
      <c r="R1754" s="9">
        <v>0</v>
      </c>
      <c r="S1754" s="8">
        <v>129901</v>
      </c>
      <c r="T1754" s="9">
        <v>13</v>
      </c>
      <c r="U1754" s="9">
        <f t="shared" si="436"/>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231</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X1754" s="33" t="s">
        <v>85</v>
      </c>
    </row>
    <row r="1755" spans="1:102" x14ac:dyDescent="0.25">
      <c r="A1755">
        <v>1754</v>
      </c>
      <c r="B1755">
        <v>115</v>
      </c>
      <c r="C1755" s="24" t="s">
        <v>4260</v>
      </c>
      <c r="D1755" s="12">
        <v>5.0225875934424291</v>
      </c>
      <c r="E1755" s="13">
        <v>0.1255646898360607</v>
      </c>
      <c r="F1755" s="7">
        <v>40</v>
      </c>
      <c r="G1755" s="7">
        <f t="shared" si="433"/>
        <v>4.8970229036063682</v>
      </c>
      <c r="H1755" s="15">
        <f t="shared" si="434"/>
        <v>5.1481522832784901</v>
      </c>
      <c r="I1755" s="11">
        <f t="shared" si="438"/>
        <v>0.11031093939469955</v>
      </c>
      <c r="J1755" s="32">
        <f t="shared" si="439"/>
        <v>2.7577734848674889E-3</v>
      </c>
      <c r="K1755" s="32">
        <f t="shared" si="435"/>
        <v>362.61136220477152</v>
      </c>
      <c r="L1755" s="8">
        <v>1</v>
      </c>
      <c r="M1755" s="9">
        <v>0</v>
      </c>
      <c r="N1755" s="8">
        <v>0</v>
      </c>
      <c r="O1755" s="9">
        <v>0</v>
      </c>
      <c r="P1755" s="9">
        <v>1</v>
      </c>
      <c r="Q1755" s="9">
        <v>0</v>
      </c>
      <c r="R1755" s="9">
        <v>0</v>
      </c>
      <c r="S1755" s="8">
        <v>129901</v>
      </c>
      <c r="T1755" s="9">
        <v>13</v>
      </c>
      <c r="U1755" s="9">
        <f t="shared" si="436"/>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231</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X1755" s="33" t="s">
        <v>85</v>
      </c>
    </row>
    <row r="1756" spans="1:102" x14ac:dyDescent="0.25">
      <c r="BQ1756" s="186"/>
    </row>
    <row r="1757" spans="1:102" x14ac:dyDescent="0.25">
      <c r="BQ1757" s="186"/>
    </row>
  </sheetData>
  <autoFilter ref="A1:CW1755" xr:uid="{00000000-0009-0000-0000-000000000000}"/>
  <conditionalFormatting sqref="A1732:XFD1992 A1:XFD1723">
    <cfRule type="containsBlanks" dxfId="620" priority="1">
      <formula>LEN(TRIM(A1))=0</formula>
    </cfRule>
    <cfRule type="expression" dxfId="619" priority="2">
      <formula>AND(NOT(ISBLANK($C1)),ISBLANK($C2))</formula>
    </cfRule>
    <cfRule type="expression" dxfId="618" priority="3">
      <formula>$C1&lt;&gt;$C2</formula>
    </cfRule>
  </conditionalFormatting>
  <conditionalFormatting sqref="A1724:XFD1731">
    <cfRule type="containsBlanks" dxfId="617" priority="657">
      <formula>LEN(TRIM(A1724))=0</formula>
    </cfRule>
    <cfRule type="expression" dxfId="616" priority="658">
      <formula>AND(NOT(ISBLANK($C1724)),ISBLANK(#REF!))</formula>
    </cfRule>
    <cfRule type="expression" dxfId="615"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102"/>
  <sheetViews>
    <sheetView tabSelected="1" workbookViewId="0">
      <pane xSplit="1" ySplit="1" topLeftCell="B26" activePane="bottomRight" state="frozen"/>
      <selection pane="topRight" activeCell="B1" sqref="B1"/>
      <selection pane="bottomLeft" activeCell="A2" sqref="A2"/>
      <selection pane="bottomRight" activeCell="B43" sqref="B43"/>
    </sheetView>
  </sheetViews>
  <sheetFormatPr defaultRowHeight="15" x14ac:dyDescent="0.25"/>
  <cols>
    <col min="1" max="1" width="19.7109375" customWidth="1"/>
    <col min="2" max="2" width="27.28515625" style="185" customWidth="1"/>
    <col min="3" max="3" width="22.140625" style="111"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2" max="13" width="10.7109375" customWidth="1"/>
    <col min="14" max="14" width="15.140625" bestFit="1" customWidth="1"/>
    <col min="15" max="15" width="9.140625" style="41"/>
  </cols>
  <sheetData>
    <row r="1" spans="1:15" x14ac:dyDescent="0.25">
      <c r="A1" s="89" t="s">
        <v>320</v>
      </c>
      <c r="B1" s="176" t="s">
        <v>356</v>
      </c>
      <c r="C1" s="110" t="s">
        <v>4378</v>
      </c>
      <c r="D1" s="89" t="s">
        <v>329</v>
      </c>
      <c r="E1" s="89" t="s">
        <v>349</v>
      </c>
      <c r="F1" s="89" t="s">
        <v>3816</v>
      </c>
      <c r="G1" s="117" t="s">
        <v>352</v>
      </c>
      <c r="H1" s="170" t="s">
        <v>3809</v>
      </c>
      <c r="I1" s="171" t="s">
        <v>353</v>
      </c>
      <c r="J1" s="172" t="s">
        <v>354</v>
      </c>
      <c r="K1" s="88" t="s">
        <v>3980</v>
      </c>
      <c r="L1" s="88" t="s">
        <v>321</v>
      </c>
      <c r="M1" s="88" t="s">
        <v>4382</v>
      </c>
      <c r="N1" s="88" t="s">
        <v>894</v>
      </c>
      <c r="O1" s="173" t="s">
        <v>322</v>
      </c>
    </row>
    <row r="2" spans="1:15" x14ac:dyDescent="0.25">
      <c r="A2" s="27" t="s">
        <v>0</v>
      </c>
      <c r="B2" s="177" t="s">
        <v>359</v>
      </c>
      <c r="C2" s="119" t="s">
        <v>4336</v>
      </c>
      <c r="D2" t="s">
        <v>347</v>
      </c>
      <c r="E2">
        <v>1</v>
      </c>
      <c r="F2" t="s">
        <v>3817</v>
      </c>
      <c r="G2" s="41" t="b">
        <v>0</v>
      </c>
      <c r="H2" s="41" t="b">
        <v>0</v>
      </c>
      <c r="K2" t="b">
        <v>0</v>
      </c>
      <c r="L2" t="b">
        <v>0</v>
      </c>
      <c r="M2" s="186" t="b">
        <v>0</v>
      </c>
      <c r="N2" t="b">
        <v>0</v>
      </c>
      <c r="O2" s="41" t="s">
        <v>3817</v>
      </c>
    </row>
    <row r="3" spans="1:15" x14ac:dyDescent="0.25">
      <c r="A3" s="27" t="s">
        <v>1</v>
      </c>
      <c r="B3" s="177" t="s">
        <v>357</v>
      </c>
      <c r="C3" s="119" t="s">
        <v>4335</v>
      </c>
      <c r="D3" t="s">
        <v>347</v>
      </c>
      <c r="E3">
        <v>2</v>
      </c>
      <c r="F3" t="s">
        <v>3817</v>
      </c>
      <c r="G3" s="41" t="b">
        <v>0</v>
      </c>
      <c r="H3" s="41" t="b">
        <v>0</v>
      </c>
      <c r="K3" t="b">
        <v>0</v>
      </c>
      <c r="L3" t="b">
        <v>0</v>
      </c>
      <c r="M3" s="186" t="b">
        <v>0</v>
      </c>
      <c r="N3" t="b">
        <v>0</v>
      </c>
      <c r="O3" s="41" t="s">
        <v>3817</v>
      </c>
    </row>
    <row r="4" spans="1:15" x14ac:dyDescent="0.25">
      <c r="A4" s="27" t="s">
        <v>325</v>
      </c>
      <c r="B4" s="177" t="s">
        <v>358</v>
      </c>
      <c r="C4" s="119" t="s">
        <v>4334</v>
      </c>
      <c r="D4" t="s">
        <v>355</v>
      </c>
      <c r="E4">
        <v>3</v>
      </c>
      <c r="F4" t="s">
        <v>3817</v>
      </c>
      <c r="G4" s="41" t="b">
        <v>0</v>
      </c>
      <c r="H4" s="41" t="b">
        <v>0</v>
      </c>
      <c r="K4" t="b">
        <v>0</v>
      </c>
      <c r="L4" t="b">
        <v>0</v>
      </c>
      <c r="M4" s="186" t="b">
        <v>0</v>
      </c>
      <c r="N4" t="b">
        <v>0</v>
      </c>
      <c r="O4" s="41" t="s">
        <v>3817</v>
      </c>
    </row>
    <row r="5" spans="1:15" x14ac:dyDescent="0.25">
      <c r="A5" s="118" t="s">
        <v>3806</v>
      </c>
      <c r="B5" s="178" t="s">
        <v>3986</v>
      </c>
      <c r="C5" s="112" t="s">
        <v>4337</v>
      </c>
      <c r="D5" t="s">
        <v>348</v>
      </c>
      <c r="E5">
        <v>4</v>
      </c>
      <c r="F5" t="s">
        <v>3817</v>
      </c>
      <c r="G5" s="41" t="b">
        <v>1</v>
      </c>
      <c r="H5" s="41" t="b">
        <v>0</v>
      </c>
      <c r="K5" t="b">
        <v>0</v>
      </c>
      <c r="L5" t="b">
        <v>0</v>
      </c>
      <c r="M5" s="186" t="b">
        <v>0</v>
      </c>
      <c r="N5" t="b">
        <v>0</v>
      </c>
      <c r="O5" s="41" t="s">
        <v>3817</v>
      </c>
    </row>
    <row r="6" spans="1:15" x14ac:dyDescent="0.25">
      <c r="A6" s="27" t="s">
        <v>147</v>
      </c>
      <c r="B6" s="177" t="s">
        <v>360</v>
      </c>
      <c r="C6" s="119" t="s">
        <v>4371</v>
      </c>
      <c r="D6" t="s">
        <v>348</v>
      </c>
      <c r="E6">
        <v>5</v>
      </c>
      <c r="F6" t="s">
        <v>3817</v>
      </c>
      <c r="G6" s="41" t="b">
        <v>1</v>
      </c>
      <c r="H6" s="41" t="b">
        <v>0</v>
      </c>
      <c r="K6" t="b">
        <v>0</v>
      </c>
      <c r="L6" t="b">
        <v>0</v>
      </c>
      <c r="M6" s="186" t="b">
        <v>0</v>
      </c>
      <c r="N6" t="b">
        <v>0</v>
      </c>
      <c r="O6" s="41" t="s">
        <v>3817</v>
      </c>
    </row>
    <row r="7" spans="1:15" x14ac:dyDescent="0.25">
      <c r="A7" s="27" t="s">
        <v>86</v>
      </c>
      <c r="B7" s="177" t="s">
        <v>369</v>
      </c>
      <c r="C7" s="119" t="s">
        <v>4376</v>
      </c>
      <c r="D7" t="s">
        <v>348</v>
      </c>
      <c r="E7">
        <v>6</v>
      </c>
      <c r="F7" t="s">
        <v>3817</v>
      </c>
      <c r="G7" s="41" t="b">
        <v>1</v>
      </c>
      <c r="H7" s="41" t="b">
        <v>1</v>
      </c>
      <c r="J7" s="17" t="s">
        <v>3819</v>
      </c>
      <c r="K7" t="b">
        <v>0</v>
      </c>
      <c r="L7" t="b">
        <v>0</v>
      </c>
      <c r="M7" s="186" t="b">
        <v>0</v>
      </c>
      <c r="N7" t="b">
        <v>0</v>
      </c>
      <c r="O7" s="41" t="s">
        <v>3817</v>
      </c>
    </row>
    <row r="8" spans="1:15" x14ac:dyDescent="0.25">
      <c r="A8" s="27" t="s">
        <v>87</v>
      </c>
      <c r="B8" s="177" t="s">
        <v>3987</v>
      </c>
      <c r="C8" s="119" t="s">
        <v>4338</v>
      </c>
      <c r="D8" t="s">
        <v>348</v>
      </c>
      <c r="E8">
        <v>7</v>
      </c>
      <c r="F8" t="s">
        <v>3817</v>
      </c>
      <c r="G8" s="41" t="b">
        <v>0</v>
      </c>
      <c r="H8" s="41" t="b">
        <v>0</v>
      </c>
      <c r="K8" t="b">
        <v>0</v>
      </c>
      <c r="L8" t="b">
        <v>0</v>
      </c>
      <c r="M8" s="186" t="b">
        <v>0</v>
      </c>
      <c r="N8" t="b">
        <v>0</v>
      </c>
      <c r="O8" s="41" t="s">
        <v>3817</v>
      </c>
    </row>
    <row r="9" spans="1:15" x14ac:dyDescent="0.25">
      <c r="A9" s="27" t="s">
        <v>88</v>
      </c>
      <c r="B9" s="177" t="s">
        <v>3988</v>
      </c>
      <c r="C9" s="119" t="s">
        <v>4339</v>
      </c>
      <c r="D9" t="s">
        <v>348</v>
      </c>
      <c r="E9">
        <v>7</v>
      </c>
      <c r="F9" t="s">
        <v>3817</v>
      </c>
      <c r="G9" s="41" t="b">
        <v>0</v>
      </c>
      <c r="H9" s="41" t="b">
        <v>0</v>
      </c>
      <c r="K9" t="b">
        <v>0</v>
      </c>
      <c r="L9" t="b">
        <v>0</v>
      </c>
      <c r="M9" s="186" t="b">
        <v>0</v>
      </c>
      <c r="N9" t="b">
        <v>0</v>
      </c>
      <c r="O9" s="41" t="s">
        <v>3817</v>
      </c>
    </row>
    <row r="10" spans="1:15" x14ac:dyDescent="0.25">
      <c r="A10" s="118" t="s">
        <v>3983</v>
      </c>
      <c r="B10" s="178" t="s">
        <v>3989</v>
      </c>
      <c r="C10" s="112" t="s">
        <v>4340</v>
      </c>
      <c r="D10" t="s">
        <v>348</v>
      </c>
      <c r="E10">
        <v>8</v>
      </c>
      <c r="F10" t="s">
        <v>3817</v>
      </c>
      <c r="G10" s="41" t="b">
        <v>1</v>
      </c>
      <c r="H10" s="41" t="b">
        <v>0</v>
      </c>
      <c r="K10" t="b">
        <v>0</v>
      </c>
      <c r="L10" t="b">
        <v>0</v>
      </c>
      <c r="M10" s="186" t="b">
        <v>0</v>
      </c>
      <c r="N10" t="b">
        <v>0</v>
      </c>
      <c r="O10" s="41" t="s">
        <v>3817</v>
      </c>
    </row>
    <row r="11" spans="1:15" x14ac:dyDescent="0.25">
      <c r="A11" s="27" t="s">
        <v>3984</v>
      </c>
      <c r="B11" s="177" t="s">
        <v>3990</v>
      </c>
      <c r="C11" s="119" t="s">
        <v>4372</v>
      </c>
      <c r="D11" t="s">
        <v>348</v>
      </c>
      <c r="E11">
        <v>9</v>
      </c>
      <c r="F11" t="s">
        <v>3817</v>
      </c>
      <c r="G11" s="41" t="b">
        <v>0</v>
      </c>
      <c r="H11" s="41" t="b">
        <v>0</v>
      </c>
      <c r="K11" t="b">
        <v>0</v>
      </c>
      <c r="L11" t="b">
        <v>0</v>
      </c>
      <c r="M11" s="186" t="b">
        <v>0</v>
      </c>
      <c r="N11" t="b">
        <v>0</v>
      </c>
      <c r="O11" s="41" t="s">
        <v>3817</v>
      </c>
    </row>
    <row r="12" spans="1:15" x14ac:dyDescent="0.25">
      <c r="A12" s="27" t="s">
        <v>3985</v>
      </c>
      <c r="B12" s="177" t="s">
        <v>4270</v>
      </c>
      <c r="C12" s="119" t="s">
        <v>4341</v>
      </c>
      <c r="D12" t="s">
        <v>348</v>
      </c>
      <c r="E12">
        <v>9</v>
      </c>
      <c r="F12" t="s">
        <v>3817</v>
      </c>
      <c r="G12" s="41" t="b">
        <v>1</v>
      </c>
      <c r="H12" s="41" t="b">
        <v>0</v>
      </c>
      <c r="K12" t="b">
        <v>0</v>
      </c>
      <c r="L12" t="b">
        <v>0</v>
      </c>
      <c r="M12" s="186" t="b">
        <v>0</v>
      </c>
      <c r="N12" t="b">
        <v>0</v>
      </c>
      <c r="O12" s="41" t="s">
        <v>3817</v>
      </c>
    </row>
    <row r="13" spans="1:15" x14ac:dyDescent="0.25">
      <c r="A13" s="6" t="s">
        <v>43</v>
      </c>
      <c r="B13" s="179" t="s">
        <v>4271</v>
      </c>
      <c r="C13" s="113" t="str">
        <f>"=1 if the data span a period shorter than a year."</f>
        <v>=1 if the data span a period shorter than a year.</v>
      </c>
      <c r="D13" t="s">
        <v>330</v>
      </c>
      <c r="E13">
        <v>11</v>
      </c>
      <c r="F13" t="s">
        <v>3817</v>
      </c>
      <c r="G13" s="41" t="b">
        <v>1</v>
      </c>
      <c r="H13" s="41" t="b">
        <v>1</v>
      </c>
      <c r="I13">
        <v>1</v>
      </c>
      <c r="K13" t="b">
        <v>1</v>
      </c>
      <c r="L13" t="b">
        <v>1</v>
      </c>
      <c r="M13" s="186" t="b">
        <v>0</v>
      </c>
      <c r="N13" t="b">
        <v>0</v>
      </c>
      <c r="O13" s="41" t="s">
        <v>3818</v>
      </c>
    </row>
    <row r="14" spans="1:15" x14ac:dyDescent="0.25">
      <c r="A14" s="6" t="s">
        <v>44</v>
      </c>
      <c r="B14" s="179" t="s">
        <v>4272</v>
      </c>
      <c r="C14" s="113" t="str">
        <f>"=1 if the data span a period longer than a year (reference category)."</f>
        <v>=1 if the data span a period longer than a year (reference category).</v>
      </c>
      <c r="D14" t="s">
        <v>330</v>
      </c>
      <c r="E14">
        <v>11</v>
      </c>
      <c r="F14" t="s">
        <v>3817</v>
      </c>
      <c r="G14" s="41" t="b">
        <v>1</v>
      </c>
      <c r="H14" s="41" t="b">
        <v>1</v>
      </c>
      <c r="I14">
        <v>1</v>
      </c>
      <c r="K14" t="b">
        <v>0</v>
      </c>
      <c r="L14" t="b">
        <v>0</v>
      </c>
      <c r="M14" s="186" t="b">
        <v>1</v>
      </c>
      <c r="N14" t="b">
        <v>0</v>
      </c>
      <c r="O14" s="41" t="s">
        <v>3817</v>
      </c>
    </row>
    <row r="15" spans="1:15" x14ac:dyDescent="0.25">
      <c r="A15" s="6" t="s">
        <v>41</v>
      </c>
      <c r="B15" s="179" t="s">
        <v>4279</v>
      </c>
      <c r="C15" s="113" t="str">
        <f>"=1 if the estimates within the study can be aggregated on a city level."</f>
        <v>=1 if the estimates within the study can be aggregated on a city level.</v>
      </c>
      <c r="D15" t="s">
        <v>330</v>
      </c>
      <c r="E15">
        <v>12</v>
      </c>
      <c r="F15" t="s">
        <v>3817</v>
      </c>
      <c r="G15" s="41" t="b">
        <v>1</v>
      </c>
      <c r="H15" s="41" t="b">
        <v>1</v>
      </c>
      <c r="I15">
        <v>1</v>
      </c>
      <c r="K15" t="b">
        <v>1</v>
      </c>
      <c r="L15" t="b">
        <v>1</v>
      </c>
      <c r="M15" s="186" t="b">
        <v>0</v>
      </c>
      <c r="N15" t="b">
        <v>0</v>
      </c>
      <c r="O15" s="41" t="s">
        <v>3818</v>
      </c>
    </row>
    <row r="16" spans="1:15" x14ac:dyDescent="0.25">
      <c r="A16" s="6" t="s">
        <v>45</v>
      </c>
      <c r="B16" s="179" t="s">
        <v>4280</v>
      </c>
      <c r="C16" s="113" t="str">
        <f>"=1 if the estimates within the study can be aggregated on a subregional level."</f>
        <v>=1 if the estimates within the study can be aggregated on a subregional level.</v>
      </c>
      <c r="D16" t="s">
        <v>330</v>
      </c>
      <c r="E16">
        <v>12</v>
      </c>
      <c r="F16" t="s">
        <v>3817</v>
      </c>
      <c r="G16" s="41" t="b">
        <v>1</v>
      </c>
      <c r="H16" s="41" t="b">
        <v>1</v>
      </c>
      <c r="I16">
        <v>1</v>
      </c>
      <c r="K16" t="b">
        <v>1</v>
      </c>
      <c r="L16" t="b">
        <v>1</v>
      </c>
      <c r="M16" s="186" t="b">
        <v>0</v>
      </c>
      <c r="N16" t="b">
        <v>0</v>
      </c>
      <c r="O16" s="41" t="s">
        <v>3818</v>
      </c>
    </row>
    <row r="17" spans="1:15" x14ac:dyDescent="0.25">
      <c r="A17" s="6" t="s">
        <v>40</v>
      </c>
      <c r="B17" s="179" t="s">
        <v>4281</v>
      </c>
      <c r="C17" s="113" t="str">
        <f>"=1 if the estimates within the study can be aggregated on a regional level."</f>
        <v>=1 if the estimates within the study can be aggregated on a regional level.</v>
      </c>
      <c r="D17" t="s">
        <v>330</v>
      </c>
      <c r="E17">
        <v>12</v>
      </c>
      <c r="F17" t="s">
        <v>3817</v>
      </c>
      <c r="G17" s="41" t="b">
        <v>1</v>
      </c>
      <c r="H17" s="41" t="b">
        <v>1</v>
      </c>
      <c r="I17">
        <v>1</v>
      </c>
      <c r="K17" t="b">
        <v>1</v>
      </c>
      <c r="L17" t="b">
        <v>1</v>
      </c>
      <c r="M17" s="186" t="b">
        <v>0</v>
      </c>
      <c r="N17" t="b">
        <v>0</v>
      </c>
      <c r="O17" s="41" t="s">
        <v>3818</v>
      </c>
    </row>
    <row r="18" spans="1:15" x14ac:dyDescent="0.25">
      <c r="A18" s="6" t="s">
        <v>42</v>
      </c>
      <c r="B18" s="179" t="s">
        <v>4282</v>
      </c>
      <c r="C18" s="113" t="str">
        <f>"=1 if the estimates within the study can be aggregated on a country level."</f>
        <v>=1 if the estimates within the study can be aggregated on a country level.</v>
      </c>
      <c r="D18" t="s">
        <v>330</v>
      </c>
      <c r="E18">
        <v>12</v>
      </c>
      <c r="F18" t="s">
        <v>3817</v>
      </c>
      <c r="G18" s="41" t="b">
        <v>1</v>
      </c>
      <c r="H18" s="41" t="b">
        <v>1</v>
      </c>
      <c r="I18">
        <v>1</v>
      </c>
      <c r="K18" t="b">
        <v>1</v>
      </c>
      <c r="L18" t="b">
        <v>1</v>
      </c>
      <c r="M18" s="186" t="b">
        <v>0</v>
      </c>
      <c r="N18" t="b">
        <v>0</v>
      </c>
      <c r="O18" s="41" t="s">
        <v>3818</v>
      </c>
    </row>
    <row r="19" spans="1:15" x14ac:dyDescent="0.25">
      <c r="A19" s="6" t="s">
        <v>274</v>
      </c>
      <c r="B19" s="179" t="s">
        <v>4283</v>
      </c>
      <c r="C19" s="113" t="str">
        <f>"=1 if the estimates within the study can not be aggregated on a country level or smaller (reference category)."</f>
        <v>=1 if the estimates within the study can not be aggregated on a country level or smaller (reference category).</v>
      </c>
      <c r="D19" t="s">
        <v>330</v>
      </c>
      <c r="E19">
        <v>12</v>
      </c>
      <c r="F19" t="s">
        <v>3817</v>
      </c>
      <c r="G19" s="41" t="b">
        <v>1</v>
      </c>
      <c r="H19" s="41" t="b">
        <v>1</v>
      </c>
      <c r="I19">
        <v>1</v>
      </c>
      <c r="K19" t="b">
        <v>0</v>
      </c>
      <c r="L19" t="b">
        <v>0</v>
      </c>
      <c r="M19" s="186" t="b">
        <v>1</v>
      </c>
      <c r="N19" t="b">
        <v>0</v>
      </c>
      <c r="O19" s="41" t="s">
        <v>3817</v>
      </c>
    </row>
    <row r="20" spans="1:15" x14ac:dyDescent="0.25">
      <c r="A20" s="6" t="s">
        <v>90</v>
      </c>
      <c r="B20" s="179" t="s">
        <v>4273</v>
      </c>
      <c r="C20" s="113" t="s">
        <v>4342</v>
      </c>
      <c r="D20" t="s">
        <v>347</v>
      </c>
      <c r="E20">
        <v>13</v>
      </c>
      <c r="F20" t="s">
        <v>3817</v>
      </c>
      <c r="G20" s="41" t="b">
        <v>1</v>
      </c>
      <c r="H20" s="41" t="b">
        <v>1</v>
      </c>
      <c r="J20" s="17" t="s">
        <v>3819</v>
      </c>
      <c r="K20" t="b">
        <v>0</v>
      </c>
      <c r="L20" t="b">
        <v>0</v>
      </c>
      <c r="M20" s="186" t="b">
        <v>0</v>
      </c>
      <c r="N20" t="b">
        <v>0</v>
      </c>
      <c r="O20" s="41" t="s">
        <v>3817</v>
      </c>
    </row>
    <row r="21" spans="1:15" x14ac:dyDescent="0.25">
      <c r="A21" s="6" t="s">
        <v>91</v>
      </c>
      <c r="B21" s="179" t="s">
        <v>361</v>
      </c>
      <c r="C21" s="113" t="s">
        <v>4343</v>
      </c>
      <c r="D21" t="s">
        <v>347</v>
      </c>
      <c r="E21">
        <v>13</v>
      </c>
      <c r="F21" t="s">
        <v>3817</v>
      </c>
      <c r="G21" s="41" t="b">
        <v>0</v>
      </c>
      <c r="H21" s="41" t="b">
        <v>0</v>
      </c>
      <c r="K21" t="b">
        <v>0</v>
      </c>
      <c r="L21" t="b">
        <v>0</v>
      </c>
      <c r="M21" s="186" t="b">
        <v>0</v>
      </c>
      <c r="N21" t="b">
        <v>0</v>
      </c>
      <c r="O21" s="41" t="s">
        <v>3817</v>
      </c>
    </row>
    <row r="22" spans="1:15" x14ac:dyDescent="0.25">
      <c r="A22" s="6" t="s">
        <v>89</v>
      </c>
      <c r="B22" s="179" t="s">
        <v>362</v>
      </c>
      <c r="C22" s="113" t="s">
        <v>4344</v>
      </c>
      <c r="D22" t="s">
        <v>347</v>
      </c>
      <c r="E22">
        <v>13</v>
      </c>
      <c r="F22" t="s">
        <v>3817</v>
      </c>
      <c r="G22" s="41" t="b">
        <v>0</v>
      </c>
      <c r="H22" s="41" t="b">
        <v>0</v>
      </c>
      <c r="K22" t="b">
        <v>0</v>
      </c>
      <c r="L22" t="b">
        <v>0</v>
      </c>
      <c r="M22" s="186" t="b">
        <v>0</v>
      </c>
      <c r="N22" t="b">
        <v>0</v>
      </c>
      <c r="O22" s="41" t="s">
        <v>3817</v>
      </c>
    </row>
    <row r="23" spans="1:15" x14ac:dyDescent="0.25">
      <c r="A23" s="2" t="s">
        <v>137</v>
      </c>
      <c r="B23" s="180" t="s">
        <v>363</v>
      </c>
      <c r="C23" s="114" t="s">
        <v>4348</v>
      </c>
      <c r="D23" t="s">
        <v>347</v>
      </c>
      <c r="E23">
        <v>14</v>
      </c>
      <c r="F23" t="s">
        <v>3817</v>
      </c>
      <c r="G23" s="41" t="b">
        <v>1</v>
      </c>
      <c r="H23" s="41" t="b">
        <v>1</v>
      </c>
      <c r="J23" s="17" t="s">
        <v>3819</v>
      </c>
      <c r="K23" t="b">
        <v>1</v>
      </c>
      <c r="L23" t="b">
        <v>1</v>
      </c>
      <c r="M23" s="186" t="b">
        <v>0</v>
      </c>
      <c r="N23" t="b">
        <v>1</v>
      </c>
      <c r="O23" s="41" t="s">
        <v>3818</v>
      </c>
    </row>
    <row r="24" spans="1:15" x14ac:dyDescent="0.25">
      <c r="A24" s="2" t="s">
        <v>31</v>
      </c>
      <c r="B24" s="180" t="s">
        <v>4274</v>
      </c>
      <c r="C24" s="114" t="s">
        <v>4345</v>
      </c>
      <c r="D24" t="s">
        <v>348</v>
      </c>
      <c r="E24">
        <v>15</v>
      </c>
      <c r="F24" t="s">
        <v>3819</v>
      </c>
      <c r="G24" s="41" t="b">
        <v>1</v>
      </c>
      <c r="H24" s="41" t="b">
        <v>1</v>
      </c>
      <c r="J24" s="17" t="s">
        <v>3819</v>
      </c>
      <c r="K24" t="b">
        <v>1</v>
      </c>
      <c r="L24" t="b">
        <v>1</v>
      </c>
      <c r="M24" s="186" t="b">
        <v>0</v>
      </c>
      <c r="N24" t="b">
        <v>0</v>
      </c>
      <c r="O24" s="41" t="s">
        <v>3818</v>
      </c>
    </row>
    <row r="25" spans="1:15" x14ac:dyDescent="0.25">
      <c r="A25" s="2" t="s">
        <v>46</v>
      </c>
      <c r="B25" s="180" t="s">
        <v>4275</v>
      </c>
      <c r="C25" s="114" t="s">
        <v>4346</v>
      </c>
      <c r="D25" t="s">
        <v>348</v>
      </c>
      <c r="E25">
        <v>16</v>
      </c>
      <c r="F25" t="s">
        <v>3819</v>
      </c>
      <c r="G25" s="41" t="b">
        <v>1</v>
      </c>
      <c r="H25" s="41" t="b">
        <v>1</v>
      </c>
      <c r="J25" s="17" t="s">
        <v>3819</v>
      </c>
      <c r="K25" t="b">
        <v>1</v>
      </c>
      <c r="L25" t="b">
        <v>1</v>
      </c>
      <c r="M25" s="186" t="b">
        <v>0</v>
      </c>
      <c r="N25" t="b">
        <v>0</v>
      </c>
      <c r="O25" s="41" t="s">
        <v>3818</v>
      </c>
    </row>
    <row r="26" spans="1:15" x14ac:dyDescent="0.25">
      <c r="A26" s="2" t="s">
        <v>192</v>
      </c>
      <c r="B26" s="180" t="s">
        <v>4380</v>
      </c>
      <c r="C26" s="114" t="str">
        <f>"=1 if authors report schooling in years."</f>
        <v>=1 if authors report schooling in years.</v>
      </c>
      <c r="D26" t="s">
        <v>330</v>
      </c>
      <c r="E26">
        <v>17</v>
      </c>
      <c r="F26" t="s">
        <v>3817</v>
      </c>
      <c r="G26" s="41" t="b">
        <v>1</v>
      </c>
      <c r="H26" s="41" t="b">
        <v>1</v>
      </c>
      <c r="I26">
        <v>1</v>
      </c>
      <c r="K26" t="b">
        <v>1</v>
      </c>
      <c r="L26" t="b">
        <v>1</v>
      </c>
      <c r="M26" s="186" t="b">
        <v>0</v>
      </c>
      <c r="N26" t="b">
        <v>0</v>
      </c>
      <c r="O26" s="41" t="s">
        <v>3818</v>
      </c>
    </row>
    <row r="27" spans="1:15" x14ac:dyDescent="0.25">
      <c r="A27" s="2" t="s">
        <v>193</v>
      </c>
      <c r="B27" s="180" t="s">
        <v>4381</v>
      </c>
      <c r="C27" s="114" t="str">
        <f>"=1 if the authors report schooling in levels (e.g., attained college degree) (reference category)."</f>
        <v>=1 if the authors report schooling in levels (e.g., attained college degree) (reference category).</v>
      </c>
      <c r="D27" t="s">
        <v>330</v>
      </c>
      <c r="E27">
        <v>17</v>
      </c>
      <c r="F27" t="s">
        <v>3817</v>
      </c>
      <c r="G27" s="41" t="b">
        <v>1</v>
      </c>
      <c r="H27" s="41" t="b">
        <v>1</v>
      </c>
      <c r="I27">
        <v>1</v>
      </c>
      <c r="K27" t="b">
        <v>0</v>
      </c>
      <c r="L27" t="b">
        <v>0</v>
      </c>
      <c r="M27" s="186" t="b">
        <v>1</v>
      </c>
      <c r="N27" t="b">
        <v>0</v>
      </c>
      <c r="O27" s="41" t="s">
        <v>3817</v>
      </c>
    </row>
    <row r="28" spans="1:15" x14ac:dyDescent="0.25">
      <c r="A28" s="2" t="s">
        <v>120</v>
      </c>
      <c r="B28" s="180" t="s">
        <v>4284</v>
      </c>
      <c r="C28" s="114" t="str">
        <f>"=1 if the dependent variable in the regression is log hourly wage."</f>
        <v>=1 if the dependent variable in the regression is log hourly wage.</v>
      </c>
      <c r="D28" t="s">
        <v>330</v>
      </c>
      <c r="E28">
        <v>18</v>
      </c>
      <c r="F28" t="s">
        <v>3817</v>
      </c>
      <c r="G28" s="41" t="b">
        <v>1</v>
      </c>
      <c r="H28" s="41" t="b">
        <v>1</v>
      </c>
      <c r="I28">
        <v>1</v>
      </c>
      <c r="K28" t="b">
        <v>1</v>
      </c>
      <c r="L28" t="b">
        <v>1</v>
      </c>
      <c r="M28" s="186" t="b">
        <v>0</v>
      </c>
      <c r="N28" t="b">
        <v>0</v>
      </c>
      <c r="O28" s="41" t="s">
        <v>3818</v>
      </c>
    </row>
    <row r="29" spans="1:15" x14ac:dyDescent="0.25">
      <c r="A29" s="2" t="s">
        <v>135</v>
      </c>
      <c r="B29" s="180" t="s">
        <v>4285</v>
      </c>
      <c r="C29" s="114" t="str">
        <f>"=1 if the dependent variable in the regression is log daily or weekly wage."</f>
        <v>=1 if the dependent variable in the regression is log daily or weekly wage.</v>
      </c>
      <c r="D29" t="s">
        <v>330</v>
      </c>
      <c r="E29">
        <v>18</v>
      </c>
      <c r="F29" t="s">
        <v>3817</v>
      </c>
      <c r="G29" s="41" t="b">
        <v>1</v>
      </c>
      <c r="H29" s="41" t="b">
        <v>1</v>
      </c>
      <c r="I29">
        <v>1</v>
      </c>
      <c r="K29" t="b">
        <v>1</v>
      </c>
      <c r="L29" t="b">
        <v>1</v>
      </c>
      <c r="M29" s="186" t="b">
        <v>0</v>
      </c>
      <c r="N29" t="b">
        <v>0</v>
      </c>
      <c r="O29" s="41" t="s">
        <v>3818</v>
      </c>
    </row>
    <row r="30" spans="1:15" x14ac:dyDescent="0.25">
      <c r="A30" s="2" t="s">
        <v>130</v>
      </c>
      <c r="B30" s="180" t="s">
        <v>4286</v>
      </c>
      <c r="C30" s="114" t="str">
        <f>"=1 if the dependent variable in the regression is log monthly wage."</f>
        <v>=1 if the dependent variable in the regression is log monthly wage.</v>
      </c>
      <c r="D30" t="s">
        <v>330</v>
      </c>
      <c r="E30">
        <v>18</v>
      </c>
      <c r="F30" t="s">
        <v>3817</v>
      </c>
      <c r="G30" s="41" t="b">
        <v>1</v>
      </c>
      <c r="H30" s="41" t="b">
        <v>1</v>
      </c>
      <c r="I30">
        <v>1</v>
      </c>
      <c r="K30" t="b">
        <v>1</v>
      </c>
      <c r="L30" t="b">
        <v>1</v>
      </c>
      <c r="M30" s="186" t="b">
        <v>0</v>
      </c>
      <c r="N30" t="b">
        <v>0</v>
      </c>
      <c r="O30" s="41" t="s">
        <v>3818</v>
      </c>
    </row>
    <row r="31" spans="1:15" x14ac:dyDescent="0.25">
      <c r="A31" s="2" t="s">
        <v>121</v>
      </c>
      <c r="B31" s="180" t="s">
        <v>4391</v>
      </c>
      <c r="C31" s="114" t="str">
        <f>"=1 if the dependent variable in the regression is log of mean annual earnings (reference category)."</f>
        <v>=1 if the dependent variable in the regression is log of mean annual earnings (reference category).</v>
      </c>
      <c r="D31" t="s">
        <v>330</v>
      </c>
      <c r="E31">
        <v>18</v>
      </c>
      <c r="F31" t="s">
        <v>3817</v>
      </c>
      <c r="G31" s="41" t="b">
        <v>1</v>
      </c>
      <c r="H31" s="41" t="b">
        <v>1</v>
      </c>
      <c r="I31">
        <v>1</v>
      </c>
      <c r="K31" t="b">
        <v>0</v>
      </c>
      <c r="L31" t="b">
        <v>0</v>
      </c>
      <c r="M31" s="186" t="b">
        <v>1</v>
      </c>
      <c r="N31" t="b">
        <v>0</v>
      </c>
      <c r="O31" s="41" t="s">
        <v>3817</v>
      </c>
    </row>
    <row r="32" spans="1:15" x14ac:dyDescent="0.25">
      <c r="A32" s="2" t="s">
        <v>47</v>
      </c>
      <c r="B32" s="180" t="s">
        <v>4331</v>
      </c>
      <c r="C32" s="114" t="str">
        <f>"=1 if the study uses micro data."</f>
        <v>=1 if the study uses micro data.</v>
      </c>
      <c r="D32" t="s">
        <v>330</v>
      </c>
      <c r="E32">
        <v>19</v>
      </c>
      <c r="F32" t="s">
        <v>3817</v>
      </c>
      <c r="G32" s="41" t="b">
        <v>1</v>
      </c>
      <c r="H32" s="41" t="b">
        <v>1</v>
      </c>
      <c r="I32">
        <v>1</v>
      </c>
      <c r="K32" t="b">
        <v>1</v>
      </c>
      <c r="L32" t="b">
        <v>1</v>
      </c>
      <c r="M32" s="186" t="b">
        <v>0</v>
      </c>
      <c r="N32" t="b">
        <v>0</v>
      </c>
      <c r="O32" s="41" t="s">
        <v>3818</v>
      </c>
    </row>
    <row r="33" spans="1:15" x14ac:dyDescent="0.25">
      <c r="A33" s="2" t="s">
        <v>48</v>
      </c>
      <c r="B33" s="180" t="s">
        <v>4330</v>
      </c>
      <c r="C33" s="114" t="str">
        <f>"=1 if the study uses data from a survey."</f>
        <v>=1 if the study uses data from a survey.</v>
      </c>
      <c r="D33" t="s">
        <v>330</v>
      </c>
      <c r="E33">
        <v>19</v>
      </c>
      <c r="F33" t="s">
        <v>3817</v>
      </c>
      <c r="G33" s="41" t="b">
        <v>1</v>
      </c>
      <c r="H33" s="41" t="b">
        <v>1</v>
      </c>
      <c r="I33">
        <v>1</v>
      </c>
      <c r="K33" t="b">
        <v>1</v>
      </c>
      <c r="L33" t="b">
        <v>1</v>
      </c>
      <c r="M33" s="186" t="b">
        <v>0</v>
      </c>
      <c r="N33" t="b">
        <v>0</v>
      </c>
      <c r="O33" s="41" t="s">
        <v>3818</v>
      </c>
    </row>
    <row r="34" spans="1:15" x14ac:dyDescent="0.25">
      <c r="A34" s="2" t="s">
        <v>49</v>
      </c>
      <c r="B34" s="180" t="s">
        <v>4329</v>
      </c>
      <c r="C34" s="114" t="str">
        <f>"=1 if the study uses data from a national register (reference category)."</f>
        <v>=1 if the study uses data from a national register (reference category).</v>
      </c>
      <c r="D34" t="s">
        <v>330</v>
      </c>
      <c r="E34">
        <v>19</v>
      </c>
      <c r="F34" t="s">
        <v>3817</v>
      </c>
      <c r="G34" s="41" t="b">
        <v>1</v>
      </c>
      <c r="H34" s="41" t="b">
        <v>1</v>
      </c>
      <c r="I34">
        <v>1</v>
      </c>
      <c r="K34" t="b">
        <v>0</v>
      </c>
      <c r="L34" t="b">
        <v>0</v>
      </c>
      <c r="M34" s="186" t="b">
        <v>1</v>
      </c>
      <c r="N34" t="b">
        <v>0</v>
      </c>
      <c r="O34" s="41" t="s">
        <v>3817</v>
      </c>
    </row>
    <row r="35" spans="1:15" x14ac:dyDescent="0.25">
      <c r="A35" s="2" t="s">
        <v>50</v>
      </c>
      <c r="B35" s="180" t="s">
        <v>4276</v>
      </c>
      <c r="C35" s="114" t="str">
        <f>"=1 if the study uses cross-sectional data."</f>
        <v>=1 if the study uses cross-sectional data.</v>
      </c>
      <c r="D35" t="s">
        <v>330</v>
      </c>
      <c r="E35">
        <v>20</v>
      </c>
      <c r="F35" t="s">
        <v>3817</v>
      </c>
      <c r="G35" s="41" t="b">
        <v>1</v>
      </c>
      <c r="H35" s="41" t="b">
        <v>1</v>
      </c>
      <c r="I35">
        <v>1</v>
      </c>
      <c r="K35" t="b">
        <v>1</v>
      </c>
      <c r="L35" t="b">
        <v>1</v>
      </c>
      <c r="M35" s="186" t="b">
        <v>0</v>
      </c>
      <c r="N35" t="b">
        <v>0</v>
      </c>
      <c r="O35" s="41" t="s">
        <v>3818</v>
      </c>
    </row>
    <row r="36" spans="1:15" x14ac:dyDescent="0.25">
      <c r="A36" s="2" t="s">
        <v>51</v>
      </c>
      <c r="B36" s="180" t="s">
        <v>4277</v>
      </c>
      <c r="C36" s="114" t="str">
        <f>"=1 if the study uses panel data (reference category)."</f>
        <v>=1 if the study uses panel data (reference category).</v>
      </c>
      <c r="D36" t="s">
        <v>330</v>
      </c>
      <c r="E36">
        <v>20</v>
      </c>
      <c r="F36" t="s">
        <v>3817</v>
      </c>
      <c r="G36" s="41" t="b">
        <v>1</v>
      </c>
      <c r="H36" s="41" t="b">
        <v>1</v>
      </c>
      <c r="I36">
        <v>1</v>
      </c>
      <c r="K36" t="b">
        <v>0</v>
      </c>
      <c r="L36" t="b">
        <v>0</v>
      </c>
      <c r="M36" s="186" t="b">
        <v>1</v>
      </c>
      <c r="N36" t="b">
        <v>0</v>
      </c>
      <c r="O36" s="41" t="s">
        <v>3817</v>
      </c>
    </row>
    <row r="37" spans="1:15" x14ac:dyDescent="0.25">
      <c r="A37" s="2" t="s">
        <v>64</v>
      </c>
      <c r="B37" s="180" t="s">
        <v>4332</v>
      </c>
      <c r="C37" s="114" t="s">
        <v>4347</v>
      </c>
      <c r="D37" t="s">
        <v>348</v>
      </c>
      <c r="E37">
        <v>21</v>
      </c>
      <c r="F37" t="s">
        <v>3819</v>
      </c>
      <c r="G37" s="41" t="b">
        <v>1</v>
      </c>
      <c r="H37" s="41" t="b">
        <v>1</v>
      </c>
      <c r="J37" s="17" t="s">
        <v>3819</v>
      </c>
      <c r="K37" t="b">
        <v>1</v>
      </c>
      <c r="L37" t="b">
        <v>1</v>
      </c>
      <c r="M37" s="186" t="b">
        <v>0</v>
      </c>
      <c r="N37" t="b">
        <v>1</v>
      </c>
      <c r="O37" s="41" t="s">
        <v>3818</v>
      </c>
    </row>
    <row r="38" spans="1:15" x14ac:dyDescent="0.25">
      <c r="A38" s="37" t="s">
        <v>103</v>
      </c>
      <c r="B38" s="181" t="s">
        <v>4326</v>
      </c>
      <c r="C38" s="120" t="s">
        <v>4351</v>
      </c>
      <c r="D38" t="s">
        <v>350</v>
      </c>
      <c r="E38">
        <v>22</v>
      </c>
      <c r="F38" t="s">
        <v>3818</v>
      </c>
      <c r="G38" s="41" t="b">
        <v>1</v>
      </c>
      <c r="H38" s="41" t="b">
        <v>0</v>
      </c>
      <c r="K38" t="b">
        <v>0</v>
      </c>
      <c r="L38" t="b">
        <v>0</v>
      </c>
      <c r="M38" s="186" t="b">
        <v>1</v>
      </c>
      <c r="N38" t="b">
        <v>0</v>
      </c>
      <c r="O38" s="41" t="s">
        <v>3817</v>
      </c>
    </row>
    <row r="39" spans="1:15" x14ac:dyDescent="0.25">
      <c r="A39" s="37" t="s">
        <v>99</v>
      </c>
      <c r="B39" s="181" t="s">
        <v>4325</v>
      </c>
      <c r="C39" s="120" t="s">
        <v>4349</v>
      </c>
      <c r="D39" t="s">
        <v>350</v>
      </c>
      <c r="E39">
        <v>22</v>
      </c>
      <c r="F39" t="s">
        <v>3818</v>
      </c>
      <c r="G39" s="41" t="b">
        <v>1</v>
      </c>
      <c r="H39" s="41" t="b">
        <v>0</v>
      </c>
      <c r="K39" t="b">
        <v>1</v>
      </c>
      <c r="L39" t="b">
        <v>1</v>
      </c>
      <c r="M39" s="186" t="b">
        <v>0</v>
      </c>
      <c r="N39" t="b">
        <v>0</v>
      </c>
      <c r="O39" s="41" t="s">
        <v>3818</v>
      </c>
    </row>
    <row r="40" spans="1:15" x14ac:dyDescent="0.25">
      <c r="A40" s="37" t="s">
        <v>100</v>
      </c>
      <c r="B40" s="181" t="s">
        <v>4278</v>
      </c>
      <c r="C40" s="120" t="s">
        <v>4350</v>
      </c>
      <c r="D40" t="s">
        <v>350</v>
      </c>
      <c r="E40">
        <v>22</v>
      </c>
      <c r="F40" t="s">
        <v>3818</v>
      </c>
      <c r="G40" s="41" t="b">
        <v>1</v>
      </c>
      <c r="H40" s="41" t="b">
        <v>0</v>
      </c>
      <c r="K40" t="b">
        <v>1</v>
      </c>
      <c r="L40" t="b">
        <v>1</v>
      </c>
      <c r="M40" s="186" t="b">
        <v>0</v>
      </c>
      <c r="N40" t="b">
        <v>0</v>
      </c>
      <c r="O40" s="41" t="s">
        <v>3818</v>
      </c>
    </row>
    <row r="41" spans="1:15" x14ac:dyDescent="0.25">
      <c r="A41" s="37" t="s">
        <v>101</v>
      </c>
      <c r="B41" s="181" t="s">
        <v>3774</v>
      </c>
      <c r="C41" s="120" t="s">
        <v>4352</v>
      </c>
      <c r="D41" t="s">
        <v>350</v>
      </c>
      <c r="E41">
        <v>22</v>
      </c>
      <c r="F41" t="s">
        <v>3818</v>
      </c>
      <c r="G41" s="41" t="b">
        <v>1</v>
      </c>
      <c r="H41" s="41" t="b">
        <v>1</v>
      </c>
      <c r="J41" s="17">
        <v>0.5</v>
      </c>
      <c r="K41" t="b">
        <v>1</v>
      </c>
      <c r="L41" t="b">
        <v>1</v>
      </c>
      <c r="M41" s="186" t="b">
        <v>0</v>
      </c>
      <c r="N41" t="b">
        <v>0</v>
      </c>
      <c r="O41" s="41" t="s">
        <v>3818</v>
      </c>
    </row>
    <row r="42" spans="1:15" x14ac:dyDescent="0.25">
      <c r="A42" s="37" t="s">
        <v>93</v>
      </c>
      <c r="B42" s="181" t="s">
        <v>4393</v>
      </c>
      <c r="C42" s="120" t="s">
        <v>4357</v>
      </c>
      <c r="D42" t="s">
        <v>350</v>
      </c>
      <c r="E42">
        <v>24</v>
      </c>
      <c r="F42" t="s">
        <v>3818</v>
      </c>
      <c r="G42" s="41" t="b">
        <v>1</v>
      </c>
      <c r="H42" s="41" t="b">
        <v>1</v>
      </c>
      <c r="J42" s="17">
        <v>0.5</v>
      </c>
      <c r="K42" t="b">
        <v>1</v>
      </c>
      <c r="L42" t="b">
        <v>1</v>
      </c>
      <c r="M42" s="186" t="b">
        <v>0</v>
      </c>
      <c r="N42" t="b">
        <v>0</v>
      </c>
      <c r="O42" s="41" t="s">
        <v>3818</v>
      </c>
    </row>
    <row r="43" spans="1:15" x14ac:dyDescent="0.25">
      <c r="A43" s="37" t="s">
        <v>92</v>
      </c>
      <c r="B43" s="181" t="s">
        <v>4394</v>
      </c>
      <c r="C43" s="120" t="s">
        <v>4356</v>
      </c>
      <c r="D43" t="s">
        <v>350</v>
      </c>
      <c r="E43">
        <v>24</v>
      </c>
      <c r="F43" t="s">
        <v>3818</v>
      </c>
      <c r="G43" s="41" t="b">
        <v>0</v>
      </c>
      <c r="H43" s="41" t="b">
        <v>0</v>
      </c>
      <c r="K43" t="b">
        <v>0</v>
      </c>
      <c r="L43" t="b">
        <v>0</v>
      </c>
      <c r="M43" s="186" t="b">
        <v>1</v>
      </c>
      <c r="N43" t="b">
        <v>0</v>
      </c>
      <c r="O43" s="41" t="s">
        <v>3817</v>
      </c>
    </row>
    <row r="44" spans="1:15" x14ac:dyDescent="0.25">
      <c r="A44" s="37" t="s">
        <v>32</v>
      </c>
      <c r="B44" s="181" t="s">
        <v>4287</v>
      </c>
      <c r="C44" s="120" t="s">
        <v>4355</v>
      </c>
      <c r="D44" t="s">
        <v>350</v>
      </c>
      <c r="E44">
        <v>25</v>
      </c>
      <c r="F44" t="s">
        <v>3818</v>
      </c>
      <c r="G44" s="41" t="b">
        <v>1</v>
      </c>
      <c r="H44" s="41" t="b">
        <v>1</v>
      </c>
      <c r="J44" s="17">
        <v>0.5</v>
      </c>
      <c r="K44" t="b">
        <v>1</v>
      </c>
      <c r="L44" t="b">
        <v>1</v>
      </c>
      <c r="M44" s="186" t="b">
        <v>0</v>
      </c>
      <c r="N44" t="b">
        <v>0</v>
      </c>
      <c r="O44" s="41" t="s">
        <v>3818</v>
      </c>
    </row>
    <row r="45" spans="1:15" x14ac:dyDescent="0.25">
      <c r="A45" s="37" t="s">
        <v>33</v>
      </c>
      <c r="B45" s="181" t="s">
        <v>4288</v>
      </c>
      <c r="C45" s="120" t="s">
        <v>4354</v>
      </c>
      <c r="D45" t="s">
        <v>350</v>
      </c>
      <c r="E45">
        <v>25</v>
      </c>
      <c r="F45" t="s">
        <v>3818</v>
      </c>
      <c r="G45" s="41" t="b">
        <v>0</v>
      </c>
      <c r="H45" s="41" t="b">
        <v>0</v>
      </c>
      <c r="K45" t="b">
        <v>0</v>
      </c>
      <c r="L45" t="b">
        <v>0</v>
      </c>
      <c r="M45" s="186" t="b">
        <v>1</v>
      </c>
      <c r="N45" t="b">
        <v>0</v>
      </c>
      <c r="O45" s="41" t="s">
        <v>3817</v>
      </c>
    </row>
    <row r="46" spans="1:15" x14ac:dyDescent="0.25">
      <c r="A46" s="37" t="s">
        <v>34</v>
      </c>
      <c r="B46" s="181" t="s">
        <v>4289</v>
      </c>
      <c r="C46" s="120" t="s">
        <v>4353</v>
      </c>
      <c r="D46" t="s">
        <v>350</v>
      </c>
      <c r="E46">
        <v>26</v>
      </c>
      <c r="F46" t="s">
        <v>3818</v>
      </c>
      <c r="G46" s="41" t="b">
        <v>1</v>
      </c>
      <c r="H46" s="41" t="b">
        <v>1</v>
      </c>
      <c r="J46" s="17">
        <v>0.5</v>
      </c>
      <c r="K46" t="b">
        <v>1</v>
      </c>
      <c r="L46" t="b">
        <v>1</v>
      </c>
      <c r="M46" s="186" t="b">
        <v>0</v>
      </c>
      <c r="N46" t="b">
        <v>0</v>
      </c>
      <c r="O46" s="41" t="s">
        <v>3818</v>
      </c>
    </row>
    <row r="47" spans="1:15" x14ac:dyDescent="0.25">
      <c r="A47" s="37" t="s">
        <v>35</v>
      </c>
      <c r="B47" s="181" t="s">
        <v>4290</v>
      </c>
      <c r="C47" s="120" t="s">
        <v>4358</v>
      </c>
      <c r="D47" t="s">
        <v>350</v>
      </c>
      <c r="E47">
        <v>26</v>
      </c>
      <c r="F47" t="s">
        <v>3818</v>
      </c>
      <c r="G47" s="41" t="b">
        <v>0</v>
      </c>
      <c r="H47" s="41" t="b">
        <v>0</v>
      </c>
      <c r="K47" t="b">
        <v>0</v>
      </c>
      <c r="L47" t="b">
        <v>0</v>
      </c>
      <c r="M47" s="186" t="b">
        <v>1</v>
      </c>
      <c r="N47" t="b">
        <v>0</v>
      </c>
      <c r="O47" s="41" t="s">
        <v>3817</v>
      </c>
    </row>
    <row r="48" spans="1:15" x14ac:dyDescent="0.25">
      <c r="A48" s="37" t="s">
        <v>52</v>
      </c>
      <c r="B48" s="181" t="s">
        <v>4291</v>
      </c>
      <c r="C48" s="120" t="s">
        <v>4359</v>
      </c>
      <c r="D48" t="s">
        <v>350</v>
      </c>
      <c r="E48">
        <v>27</v>
      </c>
      <c r="F48" t="s">
        <v>3818</v>
      </c>
      <c r="G48" s="41" t="b">
        <v>1</v>
      </c>
      <c r="H48" s="41" t="b">
        <v>1</v>
      </c>
      <c r="J48" s="17">
        <v>0.5</v>
      </c>
      <c r="K48" t="b">
        <v>1</v>
      </c>
      <c r="L48" t="b">
        <v>1</v>
      </c>
      <c r="M48" s="186" t="b">
        <v>0</v>
      </c>
      <c r="N48" t="b">
        <v>0</v>
      </c>
      <c r="O48" s="41" t="s">
        <v>3818</v>
      </c>
    </row>
    <row r="49" spans="1:15" x14ac:dyDescent="0.25">
      <c r="A49" s="37" t="s">
        <v>53</v>
      </c>
      <c r="B49" s="181" t="s">
        <v>4292</v>
      </c>
      <c r="C49" s="120" t="s">
        <v>4360</v>
      </c>
      <c r="D49" t="s">
        <v>350</v>
      </c>
      <c r="E49">
        <v>27</v>
      </c>
      <c r="F49" t="s">
        <v>3818</v>
      </c>
      <c r="G49" s="41" t="b">
        <v>0</v>
      </c>
      <c r="H49" s="41" t="b">
        <v>0</v>
      </c>
      <c r="K49" t="b">
        <v>0</v>
      </c>
      <c r="L49" t="b">
        <v>0</v>
      </c>
      <c r="M49" s="186" t="b">
        <v>1</v>
      </c>
      <c r="N49" t="b">
        <v>0</v>
      </c>
      <c r="O49" s="41" t="s">
        <v>3817</v>
      </c>
    </row>
    <row r="50" spans="1:15" x14ac:dyDescent="0.25">
      <c r="A50" s="37" t="s">
        <v>223</v>
      </c>
      <c r="B50" s="181" t="s">
        <v>4293</v>
      </c>
      <c r="C50" s="120" t="s">
        <v>4361</v>
      </c>
      <c r="D50" t="s">
        <v>350</v>
      </c>
      <c r="E50">
        <v>28</v>
      </c>
      <c r="F50" t="s">
        <v>3818</v>
      </c>
      <c r="G50" s="41" t="b">
        <v>1</v>
      </c>
      <c r="H50" s="41" t="b">
        <v>1</v>
      </c>
      <c r="J50" s="17">
        <v>0.5</v>
      </c>
      <c r="K50" t="b">
        <v>1</v>
      </c>
      <c r="L50" t="b">
        <v>1</v>
      </c>
      <c r="M50" s="186" t="b">
        <v>0</v>
      </c>
      <c r="N50" t="b">
        <v>0</v>
      </c>
      <c r="O50" s="41" t="s">
        <v>3818</v>
      </c>
    </row>
    <row r="51" spans="1:15" x14ac:dyDescent="0.25">
      <c r="A51" s="37" t="s">
        <v>222</v>
      </c>
      <c r="B51" s="181" t="s">
        <v>4294</v>
      </c>
      <c r="C51" s="120" t="s">
        <v>4362</v>
      </c>
      <c r="D51" t="s">
        <v>350</v>
      </c>
      <c r="E51">
        <v>28</v>
      </c>
      <c r="F51" t="s">
        <v>3818</v>
      </c>
      <c r="G51" s="41" t="b">
        <v>1</v>
      </c>
      <c r="H51" s="41" t="b">
        <v>0</v>
      </c>
      <c r="K51" t="b">
        <v>0</v>
      </c>
      <c r="L51" t="b">
        <v>0</v>
      </c>
      <c r="M51" s="186" t="b">
        <v>1</v>
      </c>
      <c r="N51" t="b">
        <v>0</v>
      </c>
      <c r="O51" s="41" t="s">
        <v>3817</v>
      </c>
    </row>
    <row r="52" spans="1:15" x14ac:dyDescent="0.25">
      <c r="A52" s="37" t="s">
        <v>36</v>
      </c>
      <c r="B52" s="181" t="s">
        <v>289</v>
      </c>
      <c r="C52" s="120" t="s">
        <v>4363</v>
      </c>
      <c r="D52" t="s">
        <v>355</v>
      </c>
      <c r="E52">
        <v>29</v>
      </c>
      <c r="F52" t="s">
        <v>3817</v>
      </c>
      <c r="G52" s="41" t="b">
        <v>0</v>
      </c>
      <c r="H52" s="41" t="b">
        <v>0</v>
      </c>
      <c r="K52" t="b">
        <v>0</v>
      </c>
      <c r="L52" t="b">
        <v>0</v>
      </c>
      <c r="M52" s="186" t="b">
        <v>0</v>
      </c>
      <c r="N52" t="b">
        <v>0</v>
      </c>
      <c r="O52" s="41" t="s">
        <v>3817</v>
      </c>
    </row>
    <row r="53" spans="1:15" x14ac:dyDescent="0.25">
      <c r="A53" s="37" t="s">
        <v>57</v>
      </c>
      <c r="B53" s="181" t="s">
        <v>4383</v>
      </c>
      <c r="C53" s="120" t="str">
        <f>"=1 if the study was conducted in a country with advanced economy. (reference group)"</f>
        <v>=1 if the study was conducted in a country with advanced economy. (reference group)</v>
      </c>
      <c r="D53" t="s">
        <v>330</v>
      </c>
      <c r="E53">
        <v>30</v>
      </c>
      <c r="F53" t="s">
        <v>3817</v>
      </c>
      <c r="G53" s="41" t="b">
        <v>1</v>
      </c>
      <c r="H53" s="41" t="b">
        <v>1</v>
      </c>
      <c r="I53">
        <v>1</v>
      </c>
      <c r="K53" t="b">
        <v>0</v>
      </c>
      <c r="L53" t="b">
        <v>0</v>
      </c>
      <c r="M53" s="186" t="b">
        <v>1</v>
      </c>
      <c r="N53" t="b">
        <v>0</v>
      </c>
      <c r="O53" s="41" t="s">
        <v>3817</v>
      </c>
    </row>
    <row r="54" spans="1:15" x14ac:dyDescent="0.25">
      <c r="A54" s="37" t="s">
        <v>58</v>
      </c>
      <c r="B54" s="181" t="s">
        <v>4384</v>
      </c>
      <c r="C54" s="120" t="str">
        <f>"=1 if the study was conducted in the East Asia and Pacific region."</f>
        <v>=1 if the study was conducted in the East Asia and Pacific region.</v>
      </c>
      <c r="D54" t="s">
        <v>330</v>
      </c>
      <c r="E54">
        <v>30</v>
      </c>
      <c r="F54" t="s">
        <v>3817</v>
      </c>
      <c r="G54" s="41" t="b">
        <v>1</v>
      </c>
      <c r="H54" s="41" t="b">
        <v>1</v>
      </c>
      <c r="I54">
        <v>1</v>
      </c>
      <c r="K54" t="b">
        <v>1</v>
      </c>
      <c r="L54" t="b">
        <v>1</v>
      </c>
      <c r="M54" s="186" t="b">
        <v>0</v>
      </c>
      <c r="N54" t="b">
        <v>0</v>
      </c>
      <c r="O54" s="41" t="s">
        <v>3818</v>
      </c>
    </row>
    <row r="55" spans="1:15" x14ac:dyDescent="0.25">
      <c r="A55" s="37" t="s">
        <v>59</v>
      </c>
      <c r="B55" s="181" t="s">
        <v>4385</v>
      </c>
      <c r="C55" s="120" t="str">
        <f>"=1 if the study was conducted in the Europe and Central Asia region."</f>
        <v>=1 if the study was conducted in the Europe and Central Asia region.</v>
      </c>
      <c r="D55" t="s">
        <v>330</v>
      </c>
      <c r="E55">
        <v>30</v>
      </c>
      <c r="F55" t="s">
        <v>3817</v>
      </c>
      <c r="G55" s="41" t="b">
        <v>1</v>
      </c>
      <c r="H55" s="41" t="b">
        <v>1</v>
      </c>
      <c r="I55">
        <v>1</v>
      </c>
      <c r="K55" t="b">
        <v>1</v>
      </c>
      <c r="L55" t="b">
        <v>1</v>
      </c>
      <c r="M55" s="186" t="b">
        <v>0</v>
      </c>
      <c r="N55" t="b">
        <v>0</v>
      </c>
      <c r="O55" s="41" t="s">
        <v>3818</v>
      </c>
    </row>
    <row r="56" spans="1:15" x14ac:dyDescent="0.25">
      <c r="A56" s="37" t="s">
        <v>60</v>
      </c>
      <c r="B56" s="181" t="s">
        <v>4386</v>
      </c>
      <c r="C56" s="120" t="str">
        <f>"=1 if the study was conducted in the Latin America and Caribbean region."</f>
        <v>=1 if the study was conducted in the Latin America and Caribbean region.</v>
      </c>
      <c r="D56" t="s">
        <v>330</v>
      </c>
      <c r="E56">
        <v>30</v>
      </c>
      <c r="F56" t="s">
        <v>3817</v>
      </c>
      <c r="G56" s="41" t="b">
        <v>1</v>
      </c>
      <c r="H56" s="41" t="b">
        <v>1</v>
      </c>
      <c r="I56">
        <v>1</v>
      </c>
      <c r="K56" t="b">
        <v>1</v>
      </c>
      <c r="L56" t="b">
        <v>1</v>
      </c>
      <c r="M56" s="186" t="b">
        <v>0</v>
      </c>
      <c r="N56" t="b">
        <v>0</v>
      </c>
      <c r="O56" s="41" t="s">
        <v>3818</v>
      </c>
    </row>
    <row r="57" spans="1:15" x14ac:dyDescent="0.25">
      <c r="A57" s="37" t="s">
        <v>61</v>
      </c>
      <c r="B57" s="181" t="s">
        <v>4387</v>
      </c>
      <c r="C57" s="120" t="str">
        <f>"=1 if the study was conducted in the Middle East and North Africa region."</f>
        <v>=1 if the study was conducted in the Middle East and North Africa region.</v>
      </c>
      <c r="D57" t="s">
        <v>330</v>
      </c>
      <c r="E57">
        <v>30</v>
      </c>
      <c r="F57" t="s">
        <v>3817</v>
      </c>
      <c r="G57" s="41" t="b">
        <v>1</v>
      </c>
      <c r="H57" s="41" t="b">
        <v>1</v>
      </c>
      <c r="I57">
        <v>1</v>
      </c>
      <c r="K57" t="b">
        <v>1</v>
      </c>
      <c r="L57" t="b">
        <v>1</v>
      </c>
      <c r="M57" s="186" t="b">
        <v>0</v>
      </c>
      <c r="N57" t="b">
        <v>0</v>
      </c>
      <c r="O57" s="41" t="s">
        <v>3818</v>
      </c>
    </row>
    <row r="58" spans="1:15" x14ac:dyDescent="0.25">
      <c r="A58" s="37" t="s">
        <v>62</v>
      </c>
      <c r="B58" s="181" t="s">
        <v>4388</v>
      </c>
      <c r="C58" s="120" t="str">
        <f>"=1 if the study was conducted in the South African region."</f>
        <v>=1 if the study was conducted in the South African region.</v>
      </c>
      <c r="D58" t="s">
        <v>330</v>
      </c>
      <c r="E58">
        <v>30</v>
      </c>
      <c r="F58" t="s">
        <v>3817</v>
      </c>
      <c r="G58" s="41" t="b">
        <v>1</v>
      </c>
      <c r="H58" s="41" t="b">
        <v>1</v>
      </c>
      <c r="I58">
        <v>1</v>
      </c>
      <c r="K58" t="b">
        <v>1</v>
      </c>
      <c r="L58" t="b">
        <v>1</v>
      </c>
      <c r="M58" s="186" t="b">
        <v>0</v>
      </c>
      <c r="N58" t="b">
        <v>0</v>
      </c>
      <c r="O58" s="41" t="s">
        <v>3818</v>
      </c>
    </row>
    <row r="59" spans="1:15" x14ac:dyDescent="0.25">
      <c r="A59" s="37" t="s">
        <v>63</v>
      </c>
      <c r="B59" s="181" t="s">
        <v>4389</v>
      </c>
      <c r="C59" s="120" t="str">
        <f>"=1 if the study was conducted in the region of Sub Saharan Africa."</f>
        <v>=1 if the study was conducted in the region of Sub Saharan Africa.</v>
      </c>
      <c r="D59" t="s">
        <v>330</v>
      </c>
      <c r="E59">
        <v>30</v>
      </c>
      <c r="F59" t="s">
        <v>3817</v>
      </c>
      <c r="G59" s="41" t="b">
        <v>1</v>
      </c>
      <c r="H59" s="41" t="b">
        <v>1</v>
      </c>
      <c r="I59">
        <v>1</v>
      </c>
      <c r="K59" t="b">
        <v>1</v>
      </c>
      <c r="L59" t="b">
        <v>1</v>
      </c>
      <c r="M59" s="186" t="b">
        <v>0</v>
      </c>
      <c r="N59" t="b">
        <v>0</v>
      </c>
      <c r="O59" s="41" t="s">
        <v>3818</v>
      </c>
    </row>
    <row r="60" spans="1:15" x14ac:dyDescent="0.25">
      <c r="A60" s="37" t="s">
        <v>56</v>
      </c>
      <c r="B60" s="181" t="s">
        <v>4295</v>
      </c>
      <c r="C60" s="120" t="str">
        <f>"=1 if the study was conducted in a high income country (reference category)"</f>
        <v>=1 if the study was conducted in a high income country (reference category)</v>
      </c>
      <c r="D60" t="s">
        <v>330</v>
      </c>
      <c r="E60">
        <v>31</v>
      </c>
      <c r="F60" t="s">
        <v>3817</v>
      </c>
      <c r="G60" s="41" t="b">
        <v>1</v>
      </c>
      <c r="H60" s="41" t="b">
        <v>1</v>
      </c>
      <c r="I60">
        <v>1</v>
      </c>
      <c r="K60" t="b">
        <v>0</v>
      </c>
      <c r="L60" t="b">
        <v>0</v>
      </c>
      <c r="M60" s="186" t="b">
        <v>1</v>
      </c>
      <c r="N60" t="b">
        <v>0</v>
      </c>
      <c r="O60" s="41" t="s">
        <v>3817</v>
      </c>
    </row>
    <row r="61" spans="1:15" x14ac:dyDescent="0.25">
      <c r="A61" s="37" t="s">
        <v>55</v>
      </c>
      <c r="B61" s="181" t="s">
        <v>4296</v>
      </c>
      <c r="C61" s="120" t="str">
        <f>"=1 if the study was conducted in a middle income country"</f>
        <v>=1 if the study was conducted in a middle income country</v>
      </c>
      <c r="D61" t="s">
        <v>330</v>
      </c>
      <c r="E61">
        <v>31</v>
      </c>
      <c r="F61" t="s">
        <v>3817</v>
      </c>
      <c r="G61" s="41" t="b">
        <v>1</v>
      </c>
      <c r="H61" s="41" t="b">
        <v>1</v>
      </c>
      <c r="I61">
        <v>1</v>
      </c>
      <c r="K61" t="b">
        <v>1</v>
      </c>
      <c r="L61" t="b">
        <v>1</v>
      </c>
      <c r="M61" s="186" t="b">
        <v>0</v>
      </c>
      <c r="N61" t="b">
        <v>0</v>
      </c>
      <c r="O61" s="41" t="s">
        <v>3818</v>
      </c>
    </row>
    <row r="62" spans="1:15" x14ac:dyDescent="0.25">
      <c r="A62" s="37" t="s">
        <v>54</v>
      </c>
      <c r="B62" s="181" t="s">
        <v>4297</v>
      </c>
      <c r="C62" s="120" t="str">
        <f>"=1 if the study was conducted in a low income country"</f>
        <v>=1 if the study was conducted in a low income country</v>
      </c>
      <c r="D62" t="s">
        <v>330</v>
      </c>
      <c r="E62">
        <v>31</v>
      </c>
      <c r="F62" t="s">
        <v>3817</v>
      </c>
      <c r="G62" s="41" t="b">
        <v>1</v>
      </c>
      <c r="H62" s="41" t="b">
        <v>1</v>
      </c>
      <c r="I62">
        <v>1</v>
      </c>
      <c r="K62" t="b">
        <v>1</v>
      </c>
      <c r="L62" t="b">
        <v>1</v>
      </c>
      <c r="M62" s="186" t="b">
        <v>0</v>
      </c>
      <c r="N62" t="b">
        <v>0</v>
      </c>
      <c r="O62" s="41" t="s">
        <v>3818</v>
      </c>
    </row>
    <row r="63" spans="1:15" x14ac:dyDescent="0.25">
      <c r="A63" s="37" t="s">
        <v>65</v>
      </c>
      <c r="B63" s="181" t="s">
        <v>364</v>
      </c>
      <c r="C63" s="120" t="s">
        <v>4364</v>
      </c>
      <c r="D63" t="s">
        <v>348</v>
      </c>
      <c r="E63">
        <v>32</v>
      </c>
      <c r="F63" t="s">
        <v>3819</v>
      </c>
      <c r="G63" s="41" t="b">
        <v>1</v>
      </c>
      <c r="H63" s="41" t="b">
        <v>1</v>
      </c>
      <c r="J63" s="17" t="s">
        <v>3819</v>
      </c>
      <c r="K63" t="b">
        <v>1</v>
      </c>
      <c r="L63" t="b">
        <v>1</v>
      </c>
      <c r="M63" s="186" t="b">
        <v>0</v>
      </c>
      <c r="N63" t="b">
        <v>1</v>
      </c>
      <c r="O63" s="41" t="s">
        <v>3818</v>
      </c>
    </row>
    <row r="64" spans="1:15" x14ac:dyDescent="0.25">
      <c r="A64" s="37" t="s">
        <v>66</v>
      </c>
      <c r="B64" s="181" t="s">
        <v>365</v>
      </c>
      <c r="C64" s="120" t="s">
        <v>4365</v>
      </c>
      <c r="D64" t="s">
        <v>348</v>
      </c>
      <c r="E64">
        <v>33</v>
      </c>
      <c r="F64" t="s">
        <v>3819</v>
      </c>
      <c r="G64" s="41" t="b">
        <v>1</v>
      </c>
      <c r="H64" s="41" t="b">
        <v>1</v>
      </c>
      <c r="J64" s="17" t="s">
        <v>3819</v>
      </c>
      <c r="K64" t="b">
        <v>1</v>
      </c>
      <c r="L64" t="b">
        <v>1</v>
      </c>
      <c r="M64" s="186" t="b">
        <v>0</v>
      </c>
      <c r="N64" t="b">
        <v>1</v>
      </c>
      <c r="O64" s="41" t="s">
        <v>3818</v>
      </c>
    </row>
    <row r="65" spans="1:15" x14ac:dyDescent="0.25">
      <c r="A65" s="37" t="s">
        <v>4266</v>
      </c>
      <c r="B65" s="181" t="s">
        <v>4267</v>
      </c>
      <c r="C65" s="120" t="s">
        <v>4366</v>
      </c>
      <c r="D65" t="s">
        <v>348</v>
      </c>
      <c r="E65">
        <v>34</v>
      </c>
      <c r="F65" t="s">
        <v>3819</v>
      </c>
      <c r="G65" s="41" t="b">
        <v>1</v>
      </c>
      <c r="H65" s="41" t="b">
        <v>1</v>
      </c>
      <c r="J65" s="17" t="s">
        <v>3819</v>
      </c>
      <c r="K65" t="b">
        <v>1</v>
      </c>
      <c r="L65" t="b">
        <v>1</v>
      </c>
      <c r="M65" s="186" t="b">
        <v>0</v>
      </c>
      <c r="N65" t="b">
        <v>0</v>
      </c>
      <c r="O65" s="41" t="s">
        <v>3818</v>
      </c>
    </row>
    <row r="66" spans="1:15" x14ac:dyDescent="0.25">
      <c r="A66" s="37" t="s">
        <v>67</v>
      </c>
      <c r="B66" s="181" t="s">
        <v>4269</v>
      </c>
      <c r="C66" s="120" t="s">
        <v>4367</v>
      </c>
      <c r="D66" t="s">
        <v>348</v>
      </c>
      <c r="E66">
        <v>35</v>
      </c>
      <c r="F66" t="s">
        <v>3819</v>
      </c>
      <c r="G66" s="41" t="b">
        <v>1</v>
      </c>
      <c r="H66" s="41" t="b">
        <v>1</v>
      </c>
      <c r="J66" s="17" t="s">
        <v>3819</v>
      </c>
      <c r="K66" t="b">
        <v>1</v>
      </c>
      <c r="L66" t="b">
        <v>1</v>
      </c>
      <c r="M66" s="186" t="b">
        <v>0</v>
      </c>
      <c r="N66" t="b">
        <v>1</v>
      </c>
      <c r="O66" s="41" t="s">
        <v>3818</v>
      </c>
    </row>
    <row r="67" spans="1:15" x14ac:dyDescent="0.25">
      <c r="A67" s="4" t="s">
        <v>68</v>
      </c>
      <c r="B67" s="182" t="s">
        <v>4298</v>
      </c>
      <c r="C67" s="115" t="str">
        <f>"=1 if the authors use Ordinary least squares."</f>
        <v>=1 if the authors use Ordinary least squares.</v>
      </c>
      <c r="D67" t="s">
        <v>330</v>
      </c>
      <c r="E67">
        <v>36</v>
      </c>
      <c r="F67" t="s">
        <v>3817</v>
      </c>
      <c r="G67" s="41" t="b">
        <v>1</v>
      </c>
      <c r="H67" s="41" t="b">
        <v>1</v>
      </c>
      <c r="I67">
        <v>1</v>
      </c>
      <c r="K67" t="b">
        <v>1</v>
      </c>
      <c r="L67" t="b">
        <v>1</v>
      </c>
      <c r="M67" s="186" t="b">
        <v>0</v>
      </c>
      <c r="N67" t="b">
        <v>0</v>
      </c>
      <c r="O67" s="41" t="s">
        <v>3818</v>
      </c>
    </row>
    <row r="68" spans="1:15" x14ac:dyDescent="0.25">
      <c r="A68" s="4" t="s">
        <v>260</v>
      </c>
      <c r="B68" s="182" t="s">
        <v>4299</v>
      </c>
      <c r="C68" s="115" t="str">
        <f>"=1 if the authors use Cohort-type estimation."</f>
        <v>=1 if the authors use Cohort-type estimation.</v>
      </c>
      <c r="D68" t="s">
        <v>330</v>
      </c>
      <c r="E68">
        <v>36</v>
      </c>
      <c r="F68" t="s">
        <v>3817</v>
      </c>
      <c r="G68" s="41" t="b">
        <v>1</v>
      </c>
      <c r="H68" s="41" t="b">
        <v>1</v>
      </c>
      <c r="I68">
        <v>1</v>
      </c>
      <c r="K68" t="b">
        <v>1</v>
      </c>
      <c r="L68" t="b">
        <v>1</v>
      </c>
      <c r="M68" s="186" t="b">
        <v>0</v>
      </c>
      <c r="N68" t="b">
        <v>0</v>
      </c>
      <c r="O68" s="41" t="s">
        <v>3818</v>
      </c>
    </row>
    <row r="69" spans="1:15" x14ac:dyDescent="0.25">
      <c r="A69" s="4" t="s">
        <v>151</v>
      </c>
      <c r="B69" s="182" t="s">
        <v>4333</v>
      </c>
      <c r="C69" s="115" t="str">
        <f>"=1 if the authors use Fixed-effects estimation."</f>
        <v>=1 if the authors use Fixed-effects estimation.</v>
      </c>
      <c r="D69" t="s">
        <v>330</v>
      </c>
      <c r="E69">
        <v>36</v>
      </c>
      <c r="F69" t="s">
        <v>3817</v>
      </c>
      <c r="G69" s="41" t="b">
        <v>1</v>
      </c>
      <c r="H69" s="41" t="b">
        <v>1</v>
      </c>
      <c r="I69">
        <v>1</v>
      </c>
      <c r="K69" t="b">
        <v>1</v>
      </c>
      <c r="L69" t="b">
        <v>1</v>
      </c>
      <c r="M69" s="186" t="b">
        <v>0</v>
      </c>
      <c r="N69" t="b">
        <v>0</v>
      </c>
      <c r="O69" s="41" t="s">
        <v>3818</v>
      </c>
    </row>
    <row r="70" spans="1:15" x14ac:dyDescent="0.25">
      <c r="A70" s="4" t="s">
        <v>123</v>
      </c>
      <c r="B70" s="182" t="s">
        <v>4300</v>
      </c>
      <c r="C70" s="115" t="str">
        <f>"=1 if the authors use Two-Stage least squares estimation."</f>
        <v>=1 if the authors use Two-Stage least squares estimation.</v>
      </c>
      <c r="D70" t="s">
        <v>330</v>
      </c>
      <c r="E70">
        <v>36</v>
      </c>
      <c r="F70" t="s">
        <v>3817</v>
      </c>
      <c r="G70" s="41" t="b">
        <v>1</v>
      </c>
      <c r="H70" s="41" t="b">
        <v>1</v>
      </c>
      <c r="I70">
        <v>1</v>
      </c>
      <c r="K70" t="b">
        <v>1</v>
      </c>
      <c r="L70" t="b">
        <v>1</v>
      </c>
      <c r="M70" s="186" t="b">
        <v>0</v>
      </c>
      <c r="N70" t="b">
        <v>0</v>
      </c>
      <c r="O70" s="41" t="s">
        <v>3818</v>
      </c>
    </row>
    <row r="71" spans="1:15" x14ac:dyDescent="0.25">
      <c r="A71" s="4" t="s">
        <v>133</v>
      </c>
      <c r="B71" s="182" t="s">
        <v>4301</v>
      </c>
      <c r="C71" s="115" t="str">
        <f>"=1 if the authors use Two-step estimation (Heckman and Polachek, 1974)."</f>
        <v>=1 if the authors use Two-step estimation (Heckman and Polachek, 1974).</v>
      </c>
      <c r="D71" t="s">
        <v>330</v>
      </c>
      <c r="E71">
        <v>36</v>
      </c>
      <c r="F71" t="s">
        <v>3817</v>
      </c>
      <c r="G71" s="41" t="b">
        <v>1</v>
      </c>
      <c r="H71" s="41" t="b">
        <v>1</v>
      </c>
      <c r="I71">
        <v>1</v>
      </c>
      <c r="K71" t="b">
        <v>1</v>
      </c>
      <c r="L71" t="b">
        <v>1</v>
      </c>
      <c r="M71" s="186" t="b">
        <v>0</v>
      </c>
      <c r="N71" t="b">
        <v>0</v>
      </c>
      <c r="O71" s="41" t="s">
        <v>3818</v>
      </c>
    </row>
    <row r="72" spans="1:15" x14ac:dyDescent="0.25">
      <c r="A72" s="4" t="s">
        <v>132</v>
      </c>
      <c r="B72" s="182" t="s">
        <v>4302</v>
      </c>
      <c r="C72" s="115" t="str">
        <f>"=1 if the authors use Probit estimation."</f>
        <v>=1 if the authors use Probit estimation.</v>
      </c>
      <c r="D72" t="s">
        <v>330</v>
      </c>
      <c r="E72">
        <v>36</v>
      </c>
      <c r="F72" t="s">
        <v>3817</v>
      </c>
      <c r="G72" s="41" t="b">
        <v>1</v>
      </c>
      <c r="H72" s="41" t="b">
        <v>1</v>
      </c>
      <c r="I72">
        <v>1</v>
      </c>
      <c r="K72" t="b">
        <v>1</v>
      </c>
      <c r="L72" t="b">
        <v>1</v>
      </c>
      <c r="M72" s="186" t="b">
        <v>0</v>
      </c>
      <c r="N72" t="b">
        <v>0</v>
      </c>
      <c r="O72" s="41" t="s">
        <v>3818</v>
      </c>
    </row>
    <row r="73" spans="1:15" x14ac:dyDescent="0.25">
      <c r="A73" s="4" t="s">
        <v>69</v>
      </c>
      <c r="B73" s="182" t="s">
        <v>4303</v>
      </c>
      <c r="C73" s="115" t="str">
        <f>"=1 if the authors use Instrumental variables estimation (reference category)."</f>
        <v>=1 if the authors use Instrumental variables estimation (reference category).</v>
      </c>
      <c r="D73" t="s">
        <v>330</v>
      </c>
      <c r="E73">
        <v>36</v>
      </c>
      <c r="F73" t="s">
        <v>3817</v>
      </c>
      <c r="G73" s="41" t="b">
        <v>1</v>
      </c>
      <c r="H73" s="41" t="b">
        <v>1</v>
      </c>
      <c r="I73">
        <v>1</v>
      </c>
      <c r="K73" t="b">
        <v>0</v>
      </c>
      <c r="L73" t="b">
        <v>0</v>
      </c>
      <c r="M73" s="186" t="b">
        <v>1</v>
      </c>
      <c r="N73" t="b">
        <v>0</v>
      </c>
      <c r="O73" s="41" t="s">
        <v>3817</v>
      </c>
    </row>
    <row r="74" spans="1:15" x14ac:dyDescent="0.25">
      <c r="A74" s="4" t="s">
        <v>70</v>
      </c>
      <c r="B74" s="182" t="s">
        <v>4304</v>
      </c>
      <c r="C74" s="115" t="str">
        <f>"=1 if the authors include a direct measure of ability in their study."</f>
        <v>=1 if the authors include a direct measure of ability in their study.</v>
      </c>
      <c r="D74" t="s">
        <v>330</v>
      </c>
      <c r="E74">
        <v>37</v>
      </c>
      <c r="F74" t="s">
        <v>3817</v>
      </c>
      <c r="G74" s="41" t="b">
        <v>1</v>
      </c>
      <c r="H74" s="41" t="b">
        <v>1</v>
      </c>
      <c r="I74">
        <v>1</v>
      </c>
      <c r="K74" t="b">
        <v>1</v>
      </c>
      <c r="L74" t="b">
        <v>1</v>
      </c>
      <c r="M74" s="186" t="b">
        <v>0</v>
      </c>
      <c r="N74" t="b">
        <v>0</v>
      </c>
      <c r="O74" s="41" t="s">
        <v>3818</v>
      </c>
    </row>
    <row r="75" spans="1:15" x14ac:dyDescent="0.25">
      <c r="A75" s="4" t="s">
        <v>71</v>
      </c>
      <c r="B75" s="182" t="s">
        <v>4305</v>
      </c>
      <c r="C75" s="115" t="str">
        <f>"=1 if the authors use a proxy for ability in their study."</f>
        <v>=1 if the authors use a proxy for ability in their study.</v>
      </c>
      <c r="D75" t="s">
        <v>330</v>
      </c>
      <c r="E75">
        <v>37</v>
      </c>
      <c r="F75" t="s">
        <v>3817</v>
      </c>
      <c r="G75" s="41" t="b">
        <v>1</v>
      </c>
      <c r="H75" s="41" t="b">
        <v>1</v>
      </c>
      <c r="I75">
        <v>1</v>
      </c>
      <c r="K75" t="b">
        <v>1</v>
      </c>
      <c r="L75" t="b">
        <v>1</v>
      </c>
      <c r="M75" s="186" t="b">
        <v>0</v>
      </c>
      <c r="N75" t="b">
        <v>0</v>
      </c>
      <c r="O75" s="41" t="s">
        <v>3818</v>
      </c>
    </row>
    <row r="76" spans="1:15" x14ac:dyDescent="0.25">
      <c r="A76" s="4" t="s">
        <v>117</v>
      </c>
      <c r="B76" s="182" t="s">
        <v>4306</v>
      </c>
      <c r="C76" s="115" t="str">
        <f>"=1 if the authors acknowledge, but do not control for ability in any way in their study."</f>
        <v>=1 if the authors acknowledge, but do not control for ability in any way in their study.</v>
      </c>
      <c r="D76" t="s">
        <v>330</v>
      </c>
      <c r="E76">
        <v>37</v>
      </c>
      <c r="F76" t="s">
        <v>3817</v>
      </c>
      <c r="G76" s="41" t="b">
        <v>1</v>
      </c>
      <c r="H76" s="41" t="b">
        <v>1</v>
      </c>
      <c r="I76">
        <v>1</v>
      </c>
      <c r="K76" t="b">
        <v>1</v>
      </c>
      <c r="L76" t="b">
        <v>1</v>
      </c>
      <c r="M76" s="186" t="b">
        <v>0</v>
      </c>
      <c r="N76" t="b">
        <v>0</v>
      </c>
      <c r="O76" s="41" t="s">
        <v>3818</v>
      </c>
    </row>
    <row r="77" spans="1:15" x14ac:dyDescent="0.25">
      <c r="A77" s="4" t="s">
        <v>118</v>
      </c>
      <c r="B77" s="182" t="s">
        <v>4307</v>
      </c>
      <c r="C77" s="115" t="str">
        <f>"=1 if the authors do not mention ability anywhere in their study (reference category)."</f>
        <v>=1 if the authors do not mention ability anywhere in their study (reference category).</v>
      </c>
      <c r="D77" t="s">
        <v>330</v>
      </c>
      <c r="E77">
        <v>37</v>
      </c>
      <c r="F77" t="s">
        <v>3817</v>
      </c>
      <c r="G77" s="41" t="b">
        <v>1</v>
      </c>
      <c r="H77" s="41" t="b">
        <v>1</v>
      </c>
      <c r="I77">
        <v>1</v>
      </c>
      <c r="K77" t="b">
        <v>0</v>
      </c>
      <c r="L77" t="b">
        <v>0</v>
      </c>
      <c r="M77" s="186" t="b">
        <v>1</v>
      </c>
      <c r="N77" t="b">
        <v>0</v>
      </c>
      <c r="O77" s="41" t="s">
        <v>3817</v>
      </c>
    </row>
    <row r="78" spans="1:15" x14ac:dyDescent="0.25">
      <c r="A78" s="4" t="s">
        <v>126</v>
      </c>
      <c r="B78" s="182" t="s">
        <v>4308</v>
      </c>
      <c r="C78" s="115" t="str">
        <f>"=1 if the authors use parents education as an instrument in the regression."</f>
        <v>=1 if the authors use parents education as an instrument in the regression.</v>
      </c>
      <c r="D78" t="s">
        <v>347</v>
      </c>
      <c r="E78">
        <v>38</v>
      </c>
      <c r="F78" t="s">
        <v>3817</v>
      </c>
      <c r="G78" s="41" t="b">
        <v>1</v>
      </c>
      <c r="H78" s="41" t="b">
        <v>1</v>
      </c>
      <c r="I78">
        <v>1</v>
      </c>
      <c r="K78" t="b">
        <v>0</v>
      </c>
      <c r="L78" t="b">
        <v>0</v>
      </c>
      <c r="M78" s="186" t="b">
        <v>0</v>
      </c>
      <c r="N78" t="b">
        <v>0</v>
      </c>
      <c r="O78" s="41" t="s">
        <v>3817</v>
      </c>
    </row>
    <row r="79" spans="1:15" x14ac:dyDescent="0.25">
      <c r="A79" s="4" t="s">
        <v>136</v>
      </c>
      <c r="B79" s="182" t="s">
        <v>4309</v>
      </c>
      <c r="C79" s="115" t="str">
        <f>"=1 if the authors use distance to school as an instrument in the regression."</f>
        <v>=1 if the authors use distance to school as an instrument in the regression.</v>
      </c>
      <c r="D79" t="s">
        <v>347</v>
      </c>
      <c r="E79">
        <v>38</v>
      </c>
      <c r="F79" t="s">
        <v>3817</v>
      </c>
      <c r="G79" s="41" t="b">
        <v>1</v>
      </c>
      <c r="H79" s="41" t="b">
        <v>1</v>
      </c>
      <c r="I79">
        <v>1</v>
      </c>
      <c r="K79" t="b">
        <v>0</v>
      </c>
      <c r="L79" t="b">
        <v>0</v>
      </c>
      <c r="M79" s="186" t="b">
        <v>0</v>
      </c>
      <c r="N79" t="b">
        <v>0</v>
      </c>
      <c r="O79" s="41" t="s">
        <v>3817</v>
      </c>
    </row>
    <row r="80" spans="1:15" x14ac:dyDescent="0.25">
      <c r="A80" s="4" t="s">
        <v>127</v>
      </c>
      <c r="B80" s="182" t="s">
        <v>4310</v>
      </c>
      <c r="C80" s="115" t="str">
        <f>"=1 if the authors use another instrument in the regression."</f>
        <v>=1 if the authors use another instrument in the regression.</v>
      </c>
      <c r="D80" t="s">
        <v>347</v>
      </c>
      <c r="E80">
        <v>38</v>
      </c>
      <c r="F80" t="s">
        <v>3817</v>
      </c>
      <c r="G80" s="41" t="b">
        <v>1</v>
      </c>
      <c r="H80" s="41" t="b">
        <v>1</v>
      </c>
      <c r="I80">
        <v>1</v>
      </c>
      <c r="K80" t="b">
        <v>0</v>
      </c>
      <c r="L80" t="b">
        <v>0</v>
      </c>
      <c r="M80" s="186" t="b">
        <v>0</v>
      </c>
      <c r="N80" t="b">
        <v>0</v>
      </c>
      <c r="O80" s="41" t="s">
        <v>3817</v>
      </c>
    </row>
    <row r="81" spans="1:15" x14ac:dyDescent="0.25">
      <c r="A81" s="4" t="s">
        <v>72</v>
      </c>
      <c r="B81" s="182" t="s">
        <v>4311</v>
      </c>
      <c r="C81" s="115" t="str">
        <f>"=1 if the authors control for age in the regression."</f>
        <v>=1 if the authors control for age in the regression.</v>
      </c>
      <c r="D81" t="s">
        <v>347</v>
      </c>
      <c r="E81">
        <v>39</v>
      </c>
      <c r="F81" t="s">
        <v>3817</v>
      </c>
      <c r="G81" s="41" t="b">
        <v>1</v>
      </c>
      <c r="H81" s="41" t="b">
        <v>1</v>
      </c>
      <c r="I81">
        <v>1</v>
      </c>
      <c r="K81" t="b">
        <v>1</v>
      </c>
      <c r="L81" t="b">
        <v>1</v>
      </c>
      <c r="M81" s="186" t="b">
        <v>0</v>
      </c>
      <c r="N81" t="b">
        <v>0</v>
      </c>
      <c r="O81" s="41" t="s">
        <v>3818</v>
      </c>
    </row>
    <row r="82" spans="1:15" x14ac:dyDescent="0.25">
      <c r="A82" s="4" t="s">
        <v>73</v>
      </c>
      <c r="B82" s="182" t="s">
        <v>4328</v>
      </c>
      <c r="C82" s="115" t="str">
        <f>"=1 if the authors control for age in quadratic form in the regression."</f>
        <v>=1 if the authors control for age in quadratic form in the regression.</v>
      </c>
      <c r="D82" t="s">
        <v>347</v>
      </c>
      <c r="E82">
        <v>39</v>
      </c>
      <c r="F82" t="s">
        <v>3817</v>
      </c>
      <c r="G82" s="41" t="b">
        <v>1</v>
      </c>
      <c r="H82" s="41" t="b">
        <v>1</v>
      </c>
      <c r="I82">
        <v>1</v>
      </c>
      <c r="K82" t="b">
        <v>1</v>
      </c>
      <c r="L82" t="b">
        <v>1</v>
      </c>
      <c r="M82" s="186" t="b">
        <v>0</v>
      </c>
      <c r="N82" t="b">
        <v>0</v>
      </c>
      <c r="O82" s="41" t="s">
        <v>3818</v>
      </c>
    </row>
    <row r="83" spans="1:15" x14ac:dyDescent="0.25">
      <c r="A83" s="4" t="s">
        <v>74</v>
      </c>
      <c r="B83" s="182" t="s">
        <v>4312</v>
      </c>
      <c r="C83" s="115" t="str">
        <f>"=1 if the authors control for experience in the regression."</f>
        <v>=1 if the authors control for experience in the regression.</v>
      </c>
      <c r="D83" t="s">
        <v>347</v>
      </c>
      <c r="E83">
        <v>39</v>
      </c>
      <c r="F83" t="s">
        <v>3817</v>
      </c>
      <c r="G83" s="41" t="b">
        <v>1</v>
      </c>
      <c r="H83" s="41" t="b">
        <v>1</v>
      </c>
      <c r="I83">
        <v>1</v>
      </c>
      <c r="K83" t="b">
        <v>1</v>
      </c>
      <c r="L83" t="b">
        <v>1</v>
      </c>
      <c r="M83" s="186" t="b">
        <v>0</v>
      </c>
      <c r="N83" t="b">
        <v>0</v>
      </c>
      <c r="O83" s="41" t="s">
        <v>3818</v>
      </c>
    </row>
    <row r="84" spans="1:15" x14ac:dyDescent="0.25">
      <c r="A84" s="4" t="s">
        <v>102</v>
      </c>
      <c r="B84" s="182" t="s">
        <v>4327</v>
      </c>
      <c r="C84" s="115" t="str">
        <f>"=1 if the authors control for experience in quadratic form in the regression."</f>
        <v>=1 if the authors control for experience in quadratic form in the regression.</v>
      </c>
      <c r="D84" t="s">
        <v>347</v>
      </c>
      <c r="E84">
        <v>39</v>
      </c>
      <c r="F84" t="s">
        <v>3817</v>
      </c>
      <c r="G84" s="41" t="b">
        <v>1</v>
      </c>
      <c r="H84" s="41" t="b">
        <v>1</v>
      </c>
      <c r="I84">
        <v>1</v>
      </c>
      <c r="K84" t="b">
        <v>1</v>
      </c>
      <c r="L84" t="b">
        <v>1</v>
      </c>
      <c r="M84" s="186" t="b">
        <v>0</v>
      </c>
      <c r="N84" t="b">
        <v>0</v>
      </c>
      <c r="O84" s="41" t="s">
        <v>3818</v>
      </c>
    </row>
    <row r="85" spans="1:15" x14ac:dyDescent="0.25">
      <c r="A85" s="4" t="s">
        <v>75</v>
      </c>
      <c r="B85" s="182" t="s">
        <v>4313</v>
      </c>
      <c r="C85" s="115" t="str">
        <f>"=1 if the authors control for ethnicity in the regression."</f>
        <v>=1 if the authors control for ethnicity in the regression.</v>
      </c>
      <c r="D85" t="s">
        <v>347</v>
      </c>
      <c r="E85">
        <v>39</v>
      </c>
      <c r="F85" t="s">
        <v>3817</v>
      </c>
      <c r="G85" s="41" t="b">
        <v>1</v>
      </c>
      <c r="H85" s="41" t="b">
        <v>1</v>
      </c>
      <c r="I85">
        <v>1</v>
      </c>
      <c r="K85" t="b">
        <v>1</v>
      </c>
      <c r="L85" t="b">
        <v>1</v>
      </c>
      <c r="M85" s="186" t="b">
        <v>0</v>
      </c>
      <c r="N85" t="b">
        <v>0</v>
      </c>
      <c r="O85" s="41" t="s">
        <v>3818</v>
      </c>
    </row>
    <row r="86" spans="1:15" x14ac:dyDescent="0.25">
      <c r="A86" s="4" t="s">
        <v>76</v>
      </c>
      <c r="B86" s="182" t="s">
        <v>4314</v>
      </c>
      <c r="C86" s="115" t="str">
        <f>"=1 if the authors control for health in the regression."</f>
        <v>=1 if the authors control for health in the regression.</v>
      </c>
      <c r="D86" t="s">
        <v>347</v>
      </c>
      <c r="E86">
        <v>39</v>
      </c>
      <c r="F86" t="s">
        <v>3817</v>
      </c>
      <c r="G86" s="41" t="b">
        <v>1</v>
      </c>
      <c r="H86" s="41" t="b">
        <v>1</v>
      </c>
      <c r="I86">
        <v>1</v>
      </c>
      <c r="K86" t="b">
        <v>1</v>
      </c>
      <c r="L86" t="b">
        <v>1</v>
      </c>
      <c r="M86" s="186" t="b">
        <v>0</v>
      </c>
      <c r="N86" t="b">
        <v>0</v>
      </c>
      <c r="O86" s="41" t="s">
        <v>3818</v>
      </c>
    </row>
    <row r="87" spans="1:15" x14ac:dyDescent="0.25">
      <c r="A87" s="4" t="s">
        <v>77</v>
      </c>
      <c r="B87" s="182" t="s">
        <v>4315</v>
      </c>
      <c r="C87" s="115" t="str">
        <f>"=1 if the authors control for gender in the regression."</f>
        <v>=1 if the authors control for gender in the regression.</v>
      </c>
      <c r="D87" t="s">
        <v>347</v>
      </c>
      <c r="E87">
        <v>39</v>
      </c>
      <c r="F87" t="s">
        <v>3817</v>
      </c>
      <c r="G87" s="41" t="b">
        <v>1</v>
      </c>
      <c r="H87" s="41" t="b">
        <v>1</v>
      </c>
      <c r="I87">
        <v>1</v>
      </c>
      <c r="K87" t="b">
        <v>1</v>
      </c>
      <c r="L87" t="b">
        <v>1</v>
      </c>
      <c r="M87" s="186" t="b">
        <v>0</v>
      </c>
      <c r="N87" t="b">
        <v>0</v>
      </c>
      <c r="O87" s="41" t="s">
        <v>3818</v>
      </c>
    </row>
    <row r="88" spans="1:15" x14ac:dyDescent="0.25">
      <c r="A88" s="4" t="s">
        <v>4210</v>
      </c>
      <c r="B88" s="182" t="s">
        <v>4316</v>
      </c>
      <c r="C88" s="115" t="str">
        <f>"=1 if the authors control for marriage in the regression."</f>
        <v>=1 if the authors control for marriage in the regression.</v>
      </c>
      <c r="D88" t="s">
        <v>347</v>
      </c>
      <c r="E88">
        <v>39</v>
      </c>
      <c r="F88" t="s">
        <v>3817</v>
      </c>
      <c r="G88" s="41" t="b">
        <v>1</v>
      </c>
      <c r="H88" s="41" t="b">
        <v>1</v>
      </c>
      <c r="I88">
        <v>1</v>
      </c>
      <c r="K88" t="b">
        <v>1</v>
      </c>
      <c r="L88" t="b">
        <v>1</v>
      </c>
      <c r="M88" s="186" t="b">
        <v>0</v>
      </c>
      <c r="N88" t="b">
        <v>0</v>
      </c>
      <c r="O88" s="41" t="s">
        <v>3818</v>
      </c>
    </row>
    <row r="89" spans="1:15" x14ac:dyDescent="0.25">
      <c r="A89" s="4" t="s">
        <v>78</v>
      </c>
      <c r="B89" s="182" t="s">
        <v>4317</v>
      </c>
      <c r="C89" s="115" t="str">
        <f>"=1 if the authors control for occupation of the subjects in the regression."</f>
        <v>=1 if the authors control for occupation of the subjects in the regression.</v>
      </c>
      <c r="D89" t="s">
        <v>347</v>
      </c>
      <c r="E89">
        <v>39</v>
      </c>
      <c r="F89" t="s">
        <v>3817</v>
      </c>
      <c r="G89" s="41" t="b">
        <v>1</v>
      </c>
      <c r="H89" s="41" t="b">
        <v>1</v>
      </c>
      <c r="I89">
        <v>1</v>
      </c>
      <c r="K89" t="b">
        <v>1</v>
      </c>
      <c r="L89" t="b">
        <v>1</v>
      </c>
      <c r="M89" s="186" t="b">
        <v>0</v>
      </c>
      <c r="N89" t="b">
        <v>0</v>
      </c>
      <c r="O89" s="41" t="s">
        <v>3818</v>
      </c>
    </row>
    <row r="90" spans="1:15" x14ac:dyDescent="0.25">
      <c r="A90" s="4" t="s">
        <v>80</v>
      </c>
      <c r="B90" s="182" t="s">
        <v>4390</v>
      </c>
      <c r="C90" s="115" t="str">
        <f>"=1 if the authors control for firm characteristics in the regression."</f>
        <v>=1 if the authors control for firm characteristics in the regression.</v>
      </c>
      <c r="D90" t="s">
        <v>347</v>
      </c>
      <c r="E90">
        <v>39</v>
      </c>
      <c r="F90" t="s">
        <v>3817</v>
      </c>
      <c r="G90" s="41" t="b">
        <v>1</v>
      </c>
      <c r="H90" s="41" t="b">
        <v>1</v>
      </c>
      <c r="I90">
        <v>1</v>
      </c>
      <c r="K90" t="b">
        <v>1</v>
      </c>
      <c r="L90" t="b">
        <v>1</v>
      </c>
      <c r="M90" s="186" t="b">
        <v>0</v>
      </c>
      <c r="N90" t="b">
        <v>0</v>
      </c>
      <c r="O90" s="41" t="s">
        <v>3818</v>
      </c>
    </row>
    <row r="91" spans="1:15" x14ac:dyDescent="0.25">
      <c r="A91" s="4" t="s">
        <v>134</v>
      </c>
      <c r="B91" s="182" t="s">
        <v>4318</v>
      </c>
      <c r="C91" s="115" t="str">
        <f>"=1 if the authors control for area type in the regression (e.g., urban, rural)."</f>
        <v>=1 if the authors control for area type in the regression (e.g., urban, rural).</v>
      </c>
      <c r="D91" t="s">
        <v>347</v>
      </c>
      <c r="E91">
        <v>39</v>
      </c>
      <c r="F91" t="s">
        <v>3817</v>
      </c>
      <c r="G91" s="41" t="b">
        <v>1</v>
      </c>
      <c r="H91" s="41" t="b">
        <v>1</v>
      </c>
      <c r="I91">
        <v>1</v>
      </c>
      <c r="K91" t="b">
        <v>1</v>
      </c>
      <c r="L91" t="b">
        <v>1</v>
      </c>
      <c r="M91" s="186" t="b">
        <v>0</v>
      </c>
      <c r="N91" t="b">
        <v>0</v>
      </c>
      <c r="O91" s="41" t="s">
        <v>3818</v>
      </c>
    </row>
    <row r="92" spans="1:15" x14ac:dyDescent="0.25">
      <c r="A92" s="4" t="s">
        <v>79</v>
      </c>
      <c r="B92" s="182" t="s">
        <v>4392</v>
      </c>
      <c r="C92" s="115" t="str">
        <f>"=1 if the authors control for macroeconomic variables in the regression."</f>
        <v>=1 if the authors control for macroeconomic variables in the regression.</v>
      </c>
      <c r="D92" t="s">
        <v>347</v>
      </c>
      <c r="E92">
        <v>39</v>
      </c>
      <c r="F92" t="s">
        <v>3817</v>
      </c>
      <c r="G92" s="41" t="b">
        <v>1</v>
      </c>
      <c r="H92" s="41" t="b">
        <v>1</v>
      </c>
      <c r="I92">
        <v>1</v>
      </c>
      <c r="K92" t="b">
        <v>1</v>
      </c>
      <c r="L92" t="b">
        <v>1</v>
      </c>
      <c r="M92" s="186" t="b">
        <v>0</v>
      </c>
      <c r="N92" t="b">
        <v>0</v>
      </c>
      <c r="O92" s="41" t="s">
        <v>3818</v>
      </c>
    </row>
    <row r="93" spans="1:15" x14ac:dyDescent="0.25">
      <c r="A93" s="43" t="s">
        <v>81</v>
      </c>
      <c r="B93" s="183" t="s">
        <v>366</v>
      </c>
      <c r="C93" s="116" t="s">
        <v>4368</v>
      </c>
      <c r="D93" t="s">
        <v>348</v>
      </c>
      <c r="E93">
        <v>40</v>
      </c>
      <c r="F93" t="s">
        <v>3817</v>
      </c>
      <c r="G93" s="41" t="b">
        <v>1</v>
      </c>
      <c r="H93" s="41" t="b">
        <v>1</v>
      </c>
      <c r="J93" s="17" t="s">
        <v>3819</v>
      </c>
      <c r="K93" t="b">
        <v>1</v>
      </c>
      <c r="L93" t="b">
        <v>1</v>
      </c>
      <c r="M93" s="186" t="b">
        <v>0</v>
      </c>
      <c r="N93" t="b">
        <v>1</v>
      </c>
      <c r="O93" s="41" t="s">
        <v>4268</v>
      </c>
    </row>
    <row r="94" spans="1:15" x14ac:dyDescent="0.25">
      <c r="A94" s="43" t="s">
        <v>82</v>
      </c>
      <c r="B94" s="183" t="s">
        <v>367</v>
      </c>
      <c r="C94" s="116" t="s">
        <v>4369</v>
      </c>
      <c r="D94" t="s">
        <v>347</v>
      </c>
      <c r="E94">
        <v>41</v>
      </c>
      <c r="F94" t="s">
        <v>3817</v>
      </c>
      <c r="G94" s="41" t="b">
        <v>1</v>
      </c>
      <c r="H94" s="41" t="b">
        <v>1</v>
      </c>
      <c r="J94" s="17" t="s">
        <v>3819</v>
      </c>
      <c r="K94" t="b">
        <v>1</v>
      </c>
      <c r="L94" t="b">
        <v>1</v>
      </c>
      <c r="M94" s="186" t="b">
        <v>0</v>
      </c>
      <c r="N94" t="b">
        <v>1</v>
      </c>
      <c r="O94" s="41" t="s">
        <v>4268</v>
      </c>
    </row>
    <row r="95" spans="1:15" x14ac:dyDescent="0.25">
      <c r="A95" s="43" t="s">
        <v>83</v>
      </c>
      <c r="B95" s="183" t="s">
        <v>4319</v>
      </c>
      <c r="C95" s="116" t="str">
        <f>"=1 if the study was published in a journal."</f>
        <v>=1 if the study was published in a journal.</v>
      </c>
      <c r="D95" t="s">
        <v>330</v>
      </c>
      <c r="E95">
        <v>42</v>
      </c>
      <c r="F95" t="s">
        <v>3817</v>
      </c>
      <c r="G95" s="41" t="b">
        <v>1</v>
      </c>
      <c r="H95" s="41" t="b">
        <v>1</v>
      </c>
      <c r="I95">
        <v>1</v>
      </c>
      <c r="K95" t="b">
        <v>1</v>
      </c>
      <c r="L95" t="b">
        <v>1</v>
      </c>
      <c r="M95" s="186" t="b">
        <v>0</v>
      </c>
      <c r="N95" t="b">
        <v>0</v>
      </c>
      <c r="O95" s="41" t="s">
        <v>3818</v>
      </c>
    </row>
    <row r="96" spans="1:15" x14ac:dyDescent="0.25">
      <c r="A96" s="43" t="s">
        <v>351</v>
      </c>
      <c r="B96" s="183" t="s">
        <v>4320</v>
      </c>
      <c r="C96" s="116" t="str">
        <f>"=1 if the study was not published in a journal (reference category)."</f>
        <v>=1 if the study was not published in a journal (reference category).</v>
      </c>
      <c r="D96" t="s">
        <v>330</v>
      </c>
      <c r="E96">
        <v>42</v>
      </c>
      <c r="F96" t="s">
        <v>3817</v>
      </c>
      <c r="G96" s="41" t="b">
        <v>1</v>
      </c>
      <c r="H96" s="41" t="b">
        <v>1</v>
      </c>
      <c r="I96">
        <v>1</v>
      </c>
      <c r="K96" t="b">
        <v>0</v>
      </c>
      <c r="L96" t="b">
        <v>0</v>
      </c>
      <c r="M96" s="186" t="b">
        <v>1</v>
      </c>
      <c r="N96" t="b">
        <v>0</v>
      </c>
      <c r="O96" s="41" t="s">
        <v>3817</v>
      </c>
    </row>
    <row r="97" spans="1:15" x14ac:dyDescent="0.25">
      <c r="A97" s="43" t="s">
        <v>84</v>
      </c>
      <c r="B97" s="183" t="s">
        <v>368</v>
      </c>
      <c r="C97" s="116" t="s">
        <v>4377</v>
      </c>
      <c r="D97" t="s">
        <v>347</v>
      </c>
      <c r="E97">
        <v>43</v>
      </c>
      <c r="F97" t="s">
        <v>3817</v>
      </c>
      <c r="G97" s="41" t="b">
        <v>1</v>
      </c>
      <c r="H97" s="41" t="b">
        <v>1</v>
      </c>
      <c r="J97" s="17" t="s">
        <v>3819</v>
      </c>
      <c r="K97" t="b">
        <v>0</v>
      </c>
      <c r="L97" t="b">
        <v>0</v>
      </c>
      <c r="M97" s="186" t="b">
        <v>0</v>
      </c>
      <c r="N97" t="b">
        <v>1</v>
      </c>
      <c r="O97" s="41" t="s">
        <v>3817</v>
      </c>
    </row>
    <row r="98" spans="1:15" x14ac:dyDescent="0.25">
      <c r="A98" s="121" t="s">
        <v>3807</v>
      </c>
      <c r="B98" s="184" t="s">
        <v>4379</v>
      </c>
      <c r="C98" s="123" t="s">
        <v>4370</v>
      </c>
      <c r="D98" t="s">
        <v>348</v>
      </c>
      <c r="E98">
        <v>44</v>
      </c>
      <c r="F98" t="s">
        <v>3827</v>
      </c>
      <c r="G98" s="41" t="b">
        <v>0</v>
      </c>
      <c r="H98" s="41" t="b">
        <v>0</v>
      </c>
      <c r="K98" t="b">
        <v>1</v>
      </c>
      <c r="L98" t="b">
        <v>1</v>
      </c>
      <c r="M98" s="186" t="b">
        <v>0</v>
      </c>
      <c r="N98" t="b">
        <v>0</v>
      </c>
      <c r="O98" s="41" t="s">
        <v>3817</v>
      </c>
    </row>
    <row r="99" spans="1:15" x14ac:dyDescent="0.25">
      <c r="A99" s="122" t="s">
        <v>3808</v>
      </c>
      <c r="B99" s="184" t="s">
        <v>4321</v>
      </c>
      <c r="C99" s="123" t="s">
        <v>4373</v>
      </c>
      <c r="D99" t="s">
        <v>348</v>
      </c>
      <c r="E99">
        <v>45</v>
      </c>
      <c r="F99" t="s">
        <v>3827</v>
      </c>
      <c r="G99" s="41" t="b">
        <v>0</v>
      </c>
      <c r="H99" s="41" t="b">
        <v>0</v>
      </c>
      <c r="K99" t="b">
        <v>1</v>
      </c>
      <c r="L99" t="b">
        <v>1</v>
      </c>
      <c r="M99" s="186" t="b">
        <v>0</v>
      </c>
      <c r="N99" t="b">
        <v>0</v>
      </c>
      <c r="O99" s="41">
        <v>0</v>
      </c>
    </row>
    <row r="100" spans="1:15" x14ac:dyDescent="0.25">
      <c r="A100" s="122" t="s">
        <v>372</v>
      </c>
      <c r="B100" s="184" t="s">
        <v>4322</v>
      </c>
      <c r="C100" s="123" t="s">
        <v>4374</v>
      </c>
      <c r="D100" t="s">
        <v>348</v>
      </c>
      <c r="E100">
        <v>46</v>
      </c>
      <c r="F100" t="s">
        <v>3827</v>
      </c>
      <c r="G100" s="41" t="b">
        <v>0</v>
      </c>
      <c r="H100" s="41" t="b">
        <v>0</v>
      </c>
      <c r="K100" t="b">
        <v>0</v>
      </c>
      <c r="L100" t="b">
        <v>0</v>
      </c>
      <c r="M100" s="186" t="b">
        <v>0</v>
      </c>
      <c r="N100" t="b">
        <v>0</v>
      </c>
      <c r="O100" s="41" t="s">
        <v>3817</v>
      </c>
    </row>
    <row r="101" spans="1:15" x14ac:dyDescent="0.25">
      <c r="A101" s="122" t="s">
        <v>373</v>
      </c>
      <c r="B101" s="184" t="s">
        <v>4323</v>
      </c>
      <c r="C101" s="123" t="s">
        <v>4375</v>
      </c>
      <c r="D101" t="s">
        <v>348</v>
      </c>
      <c r="E101">
        <v>47</v>
      </c>
      <c r="F101" t="s">
        <v>3827</v>
      </c>
      <c r="G101" s="41" t="b">
        <v>0</v>
      </c>
      <c r="H101" s="41" t="b">
        <v>1</v>
      </c>
      <c r="J101" s="17" t="s">
        <v>3819</v>
      </c>
      <c r="K101" t="b">
        <v>0</v>
      </c>
      <c r="L101" t="b">
        <v>0</v>
      </c>
      <c r="M101" s="186" t="b">
        <v>0</v>
      </c>
      <c r="N101" t="b">
        <v>0</v>
      </c>
      <c r="O101" s="41" t="s">
        <v>3817</v>
      </c>
    </row>
    <row r="102" spans="1:15" x14ac:dyDescent="0.25">
      <c r="A102" s="122" t="s">
        <v>374</v>
      </c>
      <c r="B102" s="184" t="s">
        <v>4324</v>
      </c>
      <c r="C102" s="123" t="str">
        <f>"=1 if the t-statistic associated with the main effect is significant at 95% confidence level."</f>
        <v>=1 if the t-statistic associated with the main effect is significant at 95% confidence level.</v>
      </c>
      <c r="D102" t="s">
        <v>348</v>
      </c>
      <c r="E102">
        <v>48</v>
      </c>
      <c r="F102" t="s">
        <v>3827</v>
      </c>
      <c r="G102" s="41" t="b">
        <v>0</v>
      </c>
      <c r="H102" s="41" t="b">
        <v>0</v>
      </c>
      <c r="K102" t="b">
        <v>0</v>
      </c>
      <c r="L102" t="b">
        <v>0</v>
      </c>
      <c r="M102" s="186" t="b">
        <v>0</v>
      </c>
      <c r="N102" t="b">
        <v>0</v>
      </c>
      <c r="O102" s="41" t="s">
        <v>3817</v>
      </c>
    </row>
  </sheetData>
  <conditionalFormatting sqref="A98:A102 A2:C97">
    <cfRule type="containsBlanks" dxfId="10" priority="7">
      <formula>LEN(TRIM(A2))=0</formula>
    </cfRule>
  </conditionalFormatting>
  <conditionalFormatting sqref="O2:O1997">
    <cfRule type="notContainsText" dxfId="9" priority="2" operator="notContains" text="stop">
      <formula>ISERROR(SEARCH("stop",O2))</formula>
    </cfRule>
    <cfRule type="containsText" dxfId="8" priority="3" operator="containsText" text="stop">
      <formula>NOT(ISERROR(SEARCH("stop",O2)))</formula>
    </cfRule>
  </conditionalFormatting>
  <conditionalFormatting sqref="G2:H1997 K2:N1997">
    <cfRule type="containsText" dxfId="7" priority="4" operator="containsText" text="FALSE">
      <formula>NOT(ISERROR(SEARCH("FALSE",G2)))</formula>
    </cfRule>
    <cfRule type="containsText" dxfId="6"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499</v>
      </c>
      <c r="B2">
        <v>0</v>
      </c>
      <c r="C2">
        <v>0</v>
      </c>
      <c r="D2">
        <v>1</v>
      </c>
      <c r="E2">
        <v>0</v>
      </c>
      <c r="F2">
        <v>0</v>
      </c>
      <c r="G2">
        <v>0</v>
      </c>
      <c r="H2">
        <v>0</v>
      </c>
      <c r="I2">
        <v>0</v>
      </c>
      <c r="J2">
        <v>0</v>
      </c>
      <c r="K2">
        <v>1</v>
      </c>
      <c r="L2" s="159"/>
    </row>
    <row r="3" spans="1:12" x14ac:dyDescent="0.25">
      <c r="A3" t="s">
        <v>435</v>
      </c>
      <c r="B3">
        <v>0</v>
      </c>
      <c r="C3">
        <v>0</v>
      </c>
      <c r="D3">
        <v>0</v>
      </c>
      <c r="E3">
        <v>0</v>
      </c>
      <c r="F3">
        <v>1</v>
      </c>
      <c r="G3">
        <v>0</v>
      </c>
      <c r="H3">
        <v>0</v>
      </c>
      <c r="I3">
        <v>0</v>
      </c>
      <c r="J3">
        <v>0</v>
      </c>
      <c r="K3">
        <v>1</v>
      </c>
      <c r="L3" s="159"/>
    </row>
    <row r="4" spans="1:12" x14ac:dyDescent="0.25">
      <c r="A4" t="s">
        <v>472</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398</v>
      </c>
      <c r="B6">
        <v>1</v>
      </c>
      <c r="C6">
        <v>0</v>
      </c>
      <c r="D6">
        <v>0</v>
      </c>
      <c r="E6">
        <v>0</v>
      </c>
      <c r="F6">
        <v>0</v>
      </c>
      <c r="G6">
        <v>0</v>
      </c>
      <c r="H6">
        <v>0</v>
      </c>
      <c r="I6">
        <v>1</v>
      </c>
      <c r="J6">
        <v>0</v>
      </c>
      <c r="K6">
        <v>0</v>
      </c>
    </row>
    <row r="7" spans="1:12" x14ac:dyDescent="0.25">
      <c r="A7" t="s">
        <v>500</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518</v>
      </c>
      <c r="B9">
        <v>0</v>
      </c>
      <c r="C9">
        <v>0</v>
      </c>
      <c r="D9">
        <v>1</v>
      </c>
      <c r="E9">
        <v>0</v>
      </c>
      <c r="F9">
        <v>0</v>
      </c>
      <c r="G9">
        <v>0</v>
      </c>
      <c r="H9">
        <v>0</v>
      </c>
      <c r="I9">
        <v>0</v>
      </c>
      <c r="J9">
        <v>0</v>
      </c>
      <c r="K9">
        <v>1</v>
      </c>
      <c r="L9" s="159"/>
    </row>
    <row r="10" spans="1:12" x14ac:dyDescent="0.25">
      <c r="A10" t="s">
        <v>507</v>
      </c>
      <c r="B10">
        <v>1</v>
      </c>
      <c r="C10">
        <v>0</v>
      </c>
      <c r="D10">
        <v>0</v>
      </c>
      <c r="E10">
        <v>0</v>
      </c>
      <c r="F10">
        <v>0</v>
      </c>
      <c r="G10">
        <v>0</v>
      </c>
      <c r="H10">
        <v>0</v>
      </c>
      <c r="I10">
        <v>1</v>
      </c>
      <c r="J10">
        <v>0</v>
      </c>
      <c r="K10">
        <v>0</v>
      </c>
    </row>
    <row r="11" spans="1:12" x14ac:dyDescent="0.25">
      <c r="A11" t="s">
        <v>479</v>
      </c>
      <c r="B11">
        <v>0</v>
      </c>
      <c r="C11">
        <v>0</v>
      </c>
      <c r="D11">
        <v>0</v>
      </c>
      <c r="E11">
        <v>1</v>
      </c>
      <c r="F11">
        <v>0</v>
      </c>
      <c r="G11">
        <v>0</v>
      </c>
      <c r="H11">
        <v>0</v>
      </c>
      <c r="I11">
        <v>0</v>
      </c>
      <c r="J11">
        <v>0</v>
      </c>
      <c r="K11">
        <v>1</v>
      </c>
      <c r="L11" s="159"/>
    </row>
    <row r="12" spans="1:12" x14ac:dyDescent="0.25">
      <c r="A12" t="s">
        <v>480</v>
      </c>
      <c r="B12">
        <v>0</v>
      </c>
      <c r="C12">
        <v>0</v>
      </c>
      <c r="D12">
        <v>0</v>
      </c>
      <c r="E12">
        <v>1</v>
      </c>
      <c r="F12">
        <v>0</v>
      </c>
      <c r="G12">
        <v>0</v>
      </c>
      <c r="H12">
        <v>0</v>
      </c>
      <c r="I12">
        <v>0</v>
      </c>
      <c r="J12">
        <v>0</v>
      </c>
      <c r="K12">
        <v>1</v>
      </c>
    </row>
    <row r="13" spans="1:12" x14ac:dyDescent="0.25">
      <c r="A13" t="s">
        <v>501</v>
      </c>
      <c r="B13">
        <v>0</v>
      </c>
      <c r="C13">
        <v>0</v>
      </c>
      <c r="D13">
        <v>1</v>
      </c>
      <c r="E13">
        <v>0</v>
      </c>
      <c r="F13">
        <v>0</v>
      </c>
      <c r="G13">
        <v>0</v>
      </c>
      <c r="H13">
        <v>0</v>
      </c>
      <c r="I13">
        <v>0</v>
      </c>
      <c r="J13">
        <v>0</v>
      </c>
      <c r="K13">
        <v>1</v>
      </c>
      <c r="L13" s="159"/>
    </row>
    <row r="14" spans="1:12" x14ac:dyDescent="0.25">
      <c r="A14" t="s">
        <v>481</v>
      </c>
      <c r="B14">
        <v>0</v>
      </c>
      <c r="C14">
        <v>0</v>
      </c>
      <c r="D14">
        <v>0</v>
      </c>
      <c r="E14">
        <v>0</v>
      </c>
      <c r="F14">
        <v>0</v>
      </c>
      <c r="G14">
        <v>0</v>
      </c>
      <c r="H14">
        <v>1</v>
      </c>
      <c r="I14">
        <v>0</v>
      </c>
      <c r="J14">
        <v>0</v>
      </c>
      <c r="K14">
        <v>1</v>
      </c>
      <c r="L14" s="159"/>
    </row>
    <row r="15" spans="1:12" x14ac:dyDescent="0.25">
      <c r="A15" t="s">
        <v>443</v>
      </c>
      <c r="B15">
        <v>0</v>
      </c>
      <c r="C15">
        <v>0</v>
      </c>
      <c r="D15">
        <v>0</v>
      </c>
      <c r="E15">
        <v>1</v>
      </c>
      <c r="F15">
        <v>0</v>
      </c>
      <c r="G15">
        <v>0</v>
      </c>
      <c r="H15">
        <v>0</v>
      </c>
      <c r="I15">
        <v>0</v>
      </c>
      <c r="J15">
        <v>0</v>
      </c>
      <c r="K15">
        <v>1</v>
      </c>
    </row>
    <row r="16" spans="1:12" x14ac:dyDescent="0.25">
      <c r="A16" t="s">
        <v>464</v>
      </c>
      <c r="B16">
        <v>0</v>
      </c>
      <c r="C16">
        <v>0</v>
      </c>
      <c r="D16">
        <v>1</v>
      </c>
      <c r="E16">
        <v>0</v>
      </c>
      <c r="F16">
        <v>0</v>
      </c>
      <c r="G16">
        <v>0</v>
      </c>
      <c r="H16">
        <v>0</v>
      </c>
      <c r="I16">
        <v>0</v>
      </c>
      <c r="J16">
        <v>0</v>
      </c>
      <c r="K16">
        <v>1</v>
      </c>
      <c r="L16" s="159"/>
    </row>
    <row r="17" spans="1:12" x14ac:dyDescent="0.25">
      <c r="A17" t="s">
        <v>508</v>
      </c>
      <c r="B17">
        <v>0</v>
      </c>
      <c r="C17">
        <v>0</v>
      </c>
      <c r="D17">
        <v>0</v>
      </c>
      <c r="E17">
        <v>0</v>
      </c>
      <c r="F17">
        <v>0</v>
      </c>
      <c r="G17">
        <v>0</v>
      </c>
      <c r="H17">
        <v>1</v>
      </c>
      <c r="I17">
        <v>0</v>
      </c>
      <c r="J17">
        <v>1</v>
      </c>
      <c r="K17">
        <v>0</v>
      </c>
      <c r="L17" s="159"/>
    </row>
    <row r="18" spans="1:12" x14ac:dyDescent="0.25">
      <c r="A18" t="s">
        <v>492</v>
      </c>
      <c r="B18">
        <v>0</v>
      </c>
      <c r="C18">
        <v>1</v>
      </c>
      <c r="D18">
        <v>0</v>
      </c>
      <c r="E18">
        <v>0</v>
      </c>
      <c r="F18">
        <v>0</v>
      </c>
      <c r="G18">
        <v>0</v>
      </c>
      <c r="H18">
        <v>0</v>
      </c>
      <c r="I18">
        <v>0</v>
      </c>
      <c r="J18">
        <v>1</v>
      </c>
      <c r="K18">
        <v>0</v>
      </c>
      <c r="L18" s="159"/>
    </row>
    <row r="19" spans="1:12" x14ac:dyDescent="0.25">
      <c r="A19" t="s">
        <v>444</v>
      </c>
      <c r="B19">
        <v>0</v>
      </c>
      <c r="C19">
        <v>0</v>
      </c>
      <c r="D19">
        <v>0</v>
      </c>
      <c r="E19">
        <v>0</v>
      </c>
      <c r="F19">
        <v>0</v>
      </c>
      <c r="G19">
        <v>0</v>
      </c>
      <c r="H19">
        <v>1</v>
      </c>
      <c r="I19">
        <v>0</v>
      </c>
      <c r="J19">
        <v>0</v>
      </c>
      <c r="K19">
        <v>1</v>
      </c>
      <c r="L19" s="159"/>
    </row>
    <row r="20" spans="1:12" x14ac:dyDescent="0.25">
      <c r="A20" t="s">
        <v>482</v>
      </c>
      <c r="B20">
        <v>1</v>
      </c>
      <c r="C20">
        <v>0</v>
      </c>
      <c r="D20">
        <v>0</v>
      </c>
      <c r="E20">
        <v>0</v>
      </c>
      <c r="F20">
        <v>0</v>
      </c>
      <c r="G20">
        <v>0</v>
      </c>
      <c r="H20">
        <v>0</v>
      </c>
      <c r="I20">
        <v>1</v>
      </c>
      <c r="J20">
        <v>0</v>
      </c>
      <c r="K20">
        <v>0</v>
      </c>
    </row>
    <row r="21" spans="1:12" x14ac:dyDescent="0.25">
      <c r="A21" t="s">
        <v>483</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484</v>
      </c>
      <c r="B23">
        <v>0</v>
      </c>
      <c r="C23">
        <v>0</v>
      </c>
      <c r="D23">
        <v>0</v>
      </c>
      <c r="E23">
        <v>1</v>
      </c>
      <c r="F23">
        <v>0</v>
      </c>
      <c r="G23">
        <v>0</v>
      </c>
      <c r="H23">
        <v>0</v>
      </c>
      <c r="I23">
        <v>0</v>
      </c>
      <c r="J23">
        <v>0</v>
      </c>
      <c r="K23">
        <v>1</v>
      </c>
    </row>
    <row r="24" spans="1:12" x14ac:dyDescent="0.25">
      <c r="A24" t="s">
        <v>445</v>
      </c>
      <c r="B24">
        <v>0</v>
      </c>
      <c r="C24">
        <v>0</v>
      </c>
      <c r="D24">
        <v>0</v>
      </c>
      <c r="E24">
        <v>1</v>
      </c>
      <c r="F24">
        <v>0</v>
      </c>
      <c r="G24">
        <v>0</v>
      </c>
      <c r="H24">
        <v>0</v>
      </c>
      <c r="I24">
        <v>0</v>
      </c>
      <c r="J24">
        <v>0</v>
      </c>
      <c r="K24">
        <v>1</v>
      </c>
    </row>
    <row r="25" spans="1:12" x14ac:dyDescent="0.25">
      <c r="A25" t="s">
        <v>485</v>
      </c>
      <c r="B25">
        <v>0</v>
      </c>
      <c r="C25">
        <v>0</v>
      </c>
      <c r="D25">
        <v>0</v>
      </c>
      <c r="E25">
        <v>0</v>
      </c>
      <c r="F25">
        <v>0</v>
      </c>
      <c r="G25">
        <v>0</v>
      </c>
      <c r="H25">
        <v>1</v>
      </c>
      <c r="I25">
        <v>0</v>
      </c>
      <c r="J25">
        <v>0</v>
      </c>
      <c r="K25">
        <v>1</v>
      </c>
      <c r="L25" s="159"/>
    </row>
    <row r="26" spans="1:12" x14ac:dyDescent="0.25">
      <c r="A26" t="s">
        <v>513</v>
      </c>
      <c r="B26">
        <v>0</v>
      </c>
      <c r="C26">
        <v>1</v>
      </c>
      <c r="D26">
        <v>0</v>
      </c>
      <c r="E26">
        <v>0</v>
      </c>
      <c r="F26">
        <v>0</v>
      </c>
      <c r="G26">
        <v>0</v>
      </c>
      <c r="H26">
        <v>0</v>
      </c>
      <c r="I26">
        <v>1</v>
      </c>
      <c r="J26">
        <v>0</v>
      </c>
      <c r="K26">
        <v>0</v>
      </c>
    </row>
    <row r="27" spans="1:12" x14ac:dyDescent="0.25">
      <c r="A27" t="s">
        <v>446</v>
      </c>
      <c r="B27">
        <v>0</v>
      </c>
      <c r="C27">
        <v>0</v>
      </c>
      <c r="D27">
        <v>1</v>
      </c>
      <c r="E27">
        <v>0</v>
      </c>
      <c r="F27">
        <v>0</v>
      </c>
      <c r="G27">
        <v>0</v>
      </c>
      <c r="H27">
        <v>0</v>
      </c>
      <c r="I27">
        <v>1</v>
      </c>
      <c r="J27">
        <v>0</v>
      </c>
      <c r="K27">
        <v>0</v>
      </c>
    </row>
    <row r="28" spans="1:12" x14ac:dyDescent="0.25">
      <c r="A28" t="s">
        <v>462</v>
      </c>
      <c r="B28">
        <v>1</v>
      </c>
      <c r="C28">
        <v>0</v>
      </c>
      <c r="D28">
        <v>0</v>
      </c>
      <c r="E28">
        <v>0</v>
      </c>
      <c r="F28">
        <v>0</v>
      </c>
      <c r="G28">
        <v>0</v>
      </c>
      <c r="H28">
        <v>0</v>
      </c>
      <c r="I28">
        <v>1</v>
      </c>
      <c r="J28">
        <v>0</v>
      </c>
      <c r="K28">
        <v>0</v>
      </c>
    </row>
    <row r="29" spans="1:12" x14ac:dyDescent="0.25">
      <c r="A29" t="s">
        <v>456</v>
      </c>
      <c r="B29">
        <v>1</v>
      </c>
      <c r="C29">
        <v>0</v>
      </c>
      <c r="D29">
        <v>0</v>
      </c>
      <c r="E29">
        <v>0</v>
      </c>
      <c r="F29">
        <v>0</v>
      </c>
      <c r="G29">
        <v>0</v>
      </c>
      <c r="H29">
        <v>0</v>
      </c>
      <c r="I29">
        <v>1</v>
      </c>
      <c r="J29">
        <v>0</v>
      </c>
      <c r="K29">
        <v>0</v>
      </c>
    </row>
    <row r="30" spans="1:12" x14ac:dyDescent="0.25">
      <c r="A30" t="s">
        <v>431</v>
      </c>
      <c r="B30">
        <v>0</v>
      </c>
      <c r="C30">
        <v>0</v>
      </c>
      <c r="D30">
        <v>0</v>
      </c>
      <c r="E30">
        <v>0</v>
      </c>
      <c r="F30">
        <v>1</v>
      </c>
      <c r="G30">
        <v>0</v>
      </c>
      <c r="H30">
        <v>0</v>
      </c>
      <c r="I30">
        <v>0</v>
      </c>
      <c r="J30">
        <v>0</v>
      </c>
      <c r="K30">
        <v>1</v>
      </c>
      <c r="L30" s="159"/>
    </row>
    <row r="31" spans="1:12" x14ac:dyDescent="0.25">
      <c r="A31" t="s">
        <v>486</v>
      </c>
      <c r="B31">
        <v>0</v>
      </c>
      <c r="C31">
        <v>0</v>
      </c>
      <c r="D31">
        <v>0</v>
      </c>
      <c r="E31">
        <v>1</v>
      </c>
      <c r="F31">
        <v>0</v>
      </c>
      <c r="G31">
        <v>0</v>
      </c>
      <c r="H31">
        <v>0</v>
      </c>
      <c r="I31">
        <v>0</v>
      </c>
      <c r="J31">
        <v>0</v>
      </c>
      <c r="K31">
        <v>1</v>
      </c>
    </row>
    <row r="32" spans="1:12" x14ac:dyDescent="0.25">
      <c r="A32" t="s">
        <v>487</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470</v>
      </c>
      <c r="B34">
        <v>0</v>
      </c>
      <c r="C34">
        <v>0</v>
      </c>
      <c r="D34">
        <v>0</v>
      </c>
      <c r="E34">
        <v>1</v>
      </c>
      <c r="F34">
        <v>0</v>
      </c>
      <c r="G34">
        <v>0</v>
      </c>
      <c r="H34">
        <v>0</v>
      </c>
      <c r="I34">
        <v>0</v>
      </c>
      <c r="J34">
        <v>0</v>
      </c>
      <c r="K34">
        <v>1</v>
      </c>
    </row>
    <row r="35" spans="1:12" x14ac:dyDescent="0.25">
      <c r="A35" t="s">
        <v>490</v>
      </c>
      <c r="B35">
        <v>0</v>
      </c>
      <c r="C35">
        <v>0</v>
      </c>
      <c r="D35">
        <v>0</v>
      </c>
      <c r="E35">
        <v>0</v>
      </c>
      <c r="F35">
        <v>0</v>
      </c>
      <c r="G35">
        <v>0</v>
      </c>
      <c r="H35">
        <v>1</v>
      </c>
      <c r="I35">
        <v>0</v>
      </c>
      <c r="J35">
        <v>1</v>
      </c>
      <c r="K35">
        <v>0</v>
      </c>
      <c r="L35" s="159"/>
    </row>
    <row r="36" spans="1:12" x14ac:dyDescent="0.25">
      <c r="A36" t="s">
        <v>491</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442</v>
      </c>
      <c r="B38">
        <v>1</v>
      </c>
      <c r="C38">
        <v>0</v>
      </c>
      <c r="D38">
        <v>0</v>
      </c>
      <c r="E38">
        <v>0</v>
      </c>
      <c r="F38">
        <v>0</v>
      </c>
      <c r="G38">
        <v>0</v>
      </c>
      <c r="H38">
        <v>0</v>
      </c>
      <c r="I38">
        <v>1</v>
      </c>
      <c r="J38">
        <v>0</v>
      </c>
      <c r="K38">
        <v>0</v>
      </c>
    </row>
    <row r="39" spans="1:12" x14ac:dyDescent="0.25">
      <c r="A39" t="s">
        <v>436</v>
      </c>
      <c r="B39">
        <v>1</v>
      </c>
      <c r="C39">
        <v>0</v>
      </c>
      <c r="D39">
        <v>0</v>
      </c>
      <c r="E39">
        <v>0</v>
      </c>
      <c r="F39">
        <v>0</v>
      </c>
      <c r="G39">
        <v>0</v>
      </c>
      <c r="H39">
        <v>0</v>
      </c>
      <c r="I39">
        <v>1</v>
      </c>
      <c r="J39">
        <v>0</v>
      </c>
      <c r="K39">
        <v>0</v>
      </c>
    </row>
    <row r="40" spans="1:12" x14ac:dyDescent="0.25">
      <c r="A40" t="s">
        <v>468</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459</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477</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471</v>
      </c>
      <c r="B46">
        <v>0</v>
      </c>
      <c r="C46">
        <v>0</v>
      </c>
      <c r="D46">
        <v>0</v>
      </c>
      <c r="E46">
        <v>1</v>
      </c>
      <c r="F46">
        <v>0</v>
      </c>
      <c r="G46">
        <v>0</v>
      </c>
      <c r="H46">
        <v>0</v>
      </c>
      <c r="I46">
        <v>0</v>
      </c>
      <c r="J46">
        <v>0</v>
      </c>
      <c r="K46">
        <v>1</v>
      </c>
    </row>
    <row r="47" spans="1:12" x14ac:dyDescent="0.25">
      <c r="A47" t="s">
        <v>450</v>
      </c>
      <c r="B47">
        <v>0</v>
      </c>
      <c r="C47">
        <v>0</v>
      </c>
      <c r="D47">
        <v>0</v>
      </c>
      <c r="E47">
        <v>1</v>
      </c>
      <c r="F47">
        <v>0</v>
      </c>
      <c r="G47">
        <v>0</v>
      </c>
      <c r="H47">
        <v>0</v>
      </c>
      <c r="I47">
        <v>0</v>
      </c>
      <c r="J47">
        <v>0</v>
      </c>
      <c r="K47">
        <v>1</v>
      </c>
    </row>
    <row r="48" spans="1:12" x14ac:dyDescent="0.25">
      <c r="A48" t="s">
        <v>506</v>
      </c>
      <c r="B48">
        <v>0</v>
      </c>
      <c r="C48">
        <v>1</v>
      </c>
      <c r="D48">
        <v>0</v>
      </c>
      <c r="E48">
        <v>0</v>
      </c>
      <c r="F48">
        <v>0</v>
      </c>
      <c r="G48">
        <v>0</v>
      </c>
      <c r="H48">
        <v>0</v>
      </c>
      <c r="I48">
        <v>1</v>
      </c>
      <c r="J48">
        <v>0</v>
      </c>
      <c r="K48">
        <v>0</v>
      </c>
    </row>
    <row r="49" spans="1:12" x14ac:dyDescent="0.25">
      <c r="A49" t="s">
        <v>453</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502</v>
      </c>
      <c r="B53">
        <v>0</v>
      </c>
      <c r="C53">
        <v>0</v>
      </c>
      <c r="D53">
        <v>0</v>
      </c>
      <c r="E53">
        <v>0</v>
      </c>
      <c r="F53">
        <v>1</v>
      </c>
      <c r="G53">
        <v>0</v>
      </c>
      <c r="H53">
        <v>0</v>
      </c>
      <c r="I53">
        <v>0</v>
      </c>
      <c r="J53">
        <v>0</v>
      </c>
      <c r="K53">
        <v>1</v>
      </c>
      <c r="L53" s="159"/>
    </row>
    <row r="54" spans="1:12" x14ac:dyDescent="0.25">
      <c r="A54" t="s">
        <v>478</v>
      </c>
      <c r="B54">
        <v>1</v>
      </c>
      <c r="C54">
        <v>0</v>
      </c>
      <c r="D54">
        <v>0</v>
      </c>
      <c r="E54">
        <v>0</v>
      </c>
      <c r="F54">
        <v>0</v>
      </c>
      <c r="G54">
        <v>0</v>
      </c>
      <c r="H54">
        <v>0</v>
      </c>
      <c r="I54">
        <v>1</v>
      </c>
      <c r="J54">
        <v>0</v>
      </c>
      <c r="K54">
        <v>0</v>
      </c>
    </row>
    <row r="55" spans="1:12" x14ac:dyDescent="0.25">
      <c r="A55" t="s">
        <v>437</v>
      </c>
      <c r="B55">
        <v>1</v>
      </c>
      <c r="C55">
        <v>0</v>
      </c>
      <c r="D55">
        <v>0</v>
      </c>
      <c r="E55">
        <v>0</v>
      </c>
      <c r="F55">
        <v>0</v>
      </c>
      <c r="G55">
        <v>0</v>
      </c>
      <c r="H55">
        <v>0</v>
      </c>
      <c r="I55">
        <v>1</v>
      </c>
      <c r="J55">
        <v>0</v>
      </c>
      <c r="K55">
        <v>0</v>
      </c>
    </row>
    <row r="56" spans="1:12" x14ac:dyDescent="0.25">
      <c r="A56" t="s">
        <v>393</v>
      </c>
      <c r="B56">
        <v>1</v>
      </c>
      <c r="C56">
        <v>0</v>
      </c>
      <c r="D56">
        <v>0</v>
      </c>
      <c r="E56">
        <v>0</v>
      </c>
      <c r="F56">
        <v>0</v>
      </c>
      <c r="G56">
        <v>0</v>
      </c>
      <c r="H56">
        <v>0</v>
      </c>
      <c r="I56">
        <v>1</v>
      </c>
      <c r="J56">
        <v>0</v>
      </c>
      <c r="K56">
        <v>0</v>
      </c>
    </row>
    <row r="57" spans="1:12" x14ac:dyDescent="0.25">
      <c r="A57" t="s">
        <v>509</v>
      </c>
      <c r="B57">
        <v>0</v>
      </c>
      <c r="C57">
        <v>0</v>
      </c>
      <c r="D57">
        <v>0</v>
      </c>
      <c r="E57">
        <v>1</v>
      </c>
      <c r="F57">
        <v>0</v>
      </c>
      <c r="G57">
        <v>0</v>
      </c>
      <c r="H57">
        <v>0</v>
      </c>
      <c r="I57">
        <v>0</v>
      </c>
      <c r="J57">
        <v>0</v>
      </c>
      <c r="K57">
        <v>1</v>
      </c>
    </row>
    <row r="58" spans="1:12" x14ac:dyDescent="0.25">
      <c r="A58" t="s">
        <v>460</v>
      </c>
      <c r="B58">
        <v>1</v>
      </c>
      <c r="C58">
        <v>0</v>
      </c>
      <c r="D58">
        <v>0</v>
      </c>
      <c r="E58">
        <v>0</v>
      </c>
      <c r="F58">
        <v>0</v>
      </c>
      <c r="G58">
        <v>0</v>
      </c>
      <c r="H58">
        <v>0</v>
      </c>
      <c r="I58">
        <v>1</v>
      </c>
      <c r="J58">
        <v>0</v>
      </c>
      <c r="K58">
        <v>0</v>
      </c>
    </row>
    <row r="59" spans="1:12" x14ac:dyDescent="0.25">
      <c r="A59" t="s">
        <v>438</v>
      </c>
      <c r="B59">
        <v>0</v>
      </c>
      <c r="C59">
        <v>0</v>
      </c>
      <c r="D59">
        <v>0</v>
      </c>
      <c r="E59">
        <v>0</v>
      </c>
      <c r="F59">
        <v>1</v>
      </c>
      <c r="G59">
        <v>0</v>
      </c>
      <c r="H59">
        <v>0</v>
      </c>
      <c r="I59">
        <v>0</v>
      </c>
      <c r="J59">
        <v>0</v>
      </c>
      <c r="K59">
        <v>1</v>
      </c>
      <c r="L59" s="159"/>
    </row>
    <row r="60" spans="1:12" x14ac:dyDescent="0.25">
      <c r="A60" t="s">
        <v>433</v>
      </c>
      <c r="B60">
        <v>0</v>
      </c>
      <c r="C60">
        <v>0</v>
      </c>
      <c r="D60">
        <v>1</v>
      </c>
      <c r="E60">
        <v>0</v>
      </c>
      <c r="F60">
        <v>0</v>
      </c>
      <c r="G60">
        <v>0</v>
      </c>
      <c r="H60">
        <v>0</v>
      </c>
      <c r="I60">
        <v>0</v>
      </c>
      <c r="J60">
        <v>0</v>
      </c>
      <c r="K60">
        <v>1</v>
      </c>
      <c r="L60" s="159"/>
    </row>
    <row r="61" spans="1:12" x14ac:dyDescent="0.25">
      <c r="A61" t="s">
        <v>376</v>
      </c>
      <c r="B61">
        <v>0</v>
      </c>
      <c r="C61">
        <v>0</v>
      </c>
      <c r="D61">
        <v>0</v>
      </c>
      <c r="E61">
        <v>0</v>
      </c>
      <c r="F61">
        <v>0</v>
      </c>
      <c r="G61">
        <v>0</v>
      </c>
      <c r="H61">
        <v>1</v>
      </c>
      <c r="I61">
        <v>0</v>
      </c>
      <c r="J61">
        <v>0</v>
      </c>
      <c r="K61">
        <v>1</v>
      </c>
      <c r="L61" s="159"/>
    </row>
    <row r="62" spans="1:12" x14ac:dyDescent="0.25">
      <c r="A62" t="s">
        <v>455</v>
      </c>
      <c r="B62">
        <v>1</v>
      </c>
      <c r="C62">
        <v>0</v>
      </c>
      <c r="D62">
        <v>0</v>
      </c>
      <c r="E62">
        <v>0</v>
      </c>
      <c r="F62">
        <v>0</v>
      </c>
      <c r="G62">
        <v>0</v>
      </c>
      <c r="H62">
        <v>0</v>
      </c>
      <c r="I62">
        <v>1</v>
      </c>
      <c r="J62">
        <v>0</v>
      </c>
      <c r="K62">
        <v>0</v>
      </c>
    </row>
    <row r="63" spans="1:12" x14ac:dyDescent="0.25">
      <c r="A63" t="s">
        <v>429</v>
      </c>
      <c r="B63">
        <v>0</v>
      </c>
      <c r="C63">
        <v>0</v>
      </c>
      <c r="D63">
        <v>0</v>
      </c>
      <c r="E63">
        <v>0</v>
      </c>
      <c r="F63">
        <v>1</v>
      </c>
      <c r="G63">
        <v>0</v>
      </c>
      <c r="H63">
        <v>0</v>
      </c>
      <c r="I63">
        <v>1</v>
      </c>
      <c r="J63">
        <v>0</v>
      </c>
      <c r="K63">
        <v>0</v>
      </c>
      <c r="L63" s="159"/>
    </row>
    <row r="64" spans="1:12" x14ac:dyDescent="0.25">
      <c r="A64" t="s">
        <v>503</v>
      </c>
      <c r="B64">
        <v>0</v>
      </c>
      <c r="C64">
        <v>0</v>
      </c>
      <c r="D64">
        <v>1</v>
      </c>
      <c r="E64">
        <v>0</v>
      </c>
      <c r="F64">
        <v>0</v>
      </c>
      <c r="G64">
        <v>0</v>
      </c>
      <c r="H64">
        <v>0</v>
      </c>
      <c r="I64">
        <v>0</v>
      </c>
      <c r="J64">
        <v>0</v>
      </c>
      <c r="K64">
        <v>1</v>
      </c>
      <c r="L64" s="159"/>
    </row>
    <row r="65" spans="1:12" x14ac:dyDescent="0.25">
      <c r="A65" t="s">
        <v>465</v>
      </c>
      <c r="B65">
        <v>0</v>
      </c>
      <c r="C65">
        <v>0</v>
      </c>
      <c r="D65">
        <v>1</v>
      </c>
      <c r="E65">
        <v>0</v>
      </c>
      <c r="F65">
        <v>0</v>
      </c>
      <c r="G65">
        <v>0</v>
      </c>
      <c r="H65">
        <v>0</v>
      </c>
      <c r="I65">
        <v>1</v>
      </c>
      <c r="J65">
        <v>0</v>
      </c>
      <c r="K65">
        <v>0</v>
      </c>
    </row>
    <row r="66" spans="1:12" x14ac:dyDescent="0.25">
      <c r="A66" t="s">
        <v>511</v>
      </c>
      <c r="B66">
        <v>0</v>
      </c>
      <c r="C66">
        <v>0</v>
      </c>
      <c r="D66">
        <v>0</v>
      </c>
      <c r="E66">
        <v>0</v>
      </c>
      <c r="F66">
        <v>0</v>
      </c>
      <c r="G66">
        <v>0</v>
      </c>
      <c r="H66">
        <v>1</v>
      </c>
      <c r="I66">
        <v>0</v>
      </c>
      <c r="J66">
        <v>0</v>
      </c>
      <c r="K66">
        <v>1</v>
      </c>
      <c r="L66" s="159"/>
    </row>
    <row r="67" spans="1:12" x14ac:dyDescent="0.25">
      <c r="A67" t="s">
        <v>457</v>
      </c>
      <c r="B67">
        <v>0</v>
      </c>
      <c r="C67">
        <v>0</v>
      </c>
      <c r="D67">
        <v>0</v>
      </c>
      <c r="E67">
        <v>0</v>
      </c>
      <c r="F67">
        <v>0</v>
      </c>
      <c r="G67">
        <v>0</v>
      </c>
      <c r="H67">
        <v>1</v>
      </c>
      <c r="I67">
        <v>0</v>
      </c>
      <c r="J67">
        <v>1</v>
      </c>
      <c r="K67">
        <v>0</v>
      </c>
      <c r="L67" s="159"/>
    </row>
    <row r="68" spans="1:12" x14ac:dyDescent="0.25">
      <c r="A68" t="s">
        <v>454</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517</v>
      </c>
      <c r="B70">
        <v>0</v>
      </c>
      <c r="C70">
        <v>0</v>
      </c>
      <c r="D70">
        <v>0</v>
      </c>
      <c r="E70">
        <v>0</v>
      </c>
      <c r="F70">
        <v>0</v>
      </c>
      <c r="G70">
        <v>1</v>
      </c>
      <c r="H70">
        <v>0</v>
      </c>
      <c r="I70">
        <v>0</v>
      </c>
      <c r="J70">
        <v>0</v>
      </c>
      <c r="K70">
        <v>1</v>
      </c>
      <c r="L70" s="159"/>
    </row>
    <row r="71" spans="1:12" x14ac:dyDescent="0.25">
      <c r="A71" t="s">
        <v>439</v>
      </c>
      <c r="B71">
        <v>0</v>
      </c>
      <c r="C71">
        <v>0</v>
      </c>
      <c r="D71">
        <v>0</v>
      </c>
      <c r="E71">
        <v>0</v>
      </c>
      <c r="F71">
        <v>1</v>
      </c>
      <c r="G71">
        <v>0</v>
      </c>
      <c r="H71">
        <v>0</v>
      </c>
      <c r="I71">
        <v>1</v>
      </c>
      <c r="J71">
        <v>0</v>
      </c>
      <c r="K71">
        <v>0</v>
      </c>
    </row>
    <row r="72" spans="1:12" x14ac:dyDescent="0.25">
      <c r="A72" t="s">
        <v>447</v>
      </c>
      <c r="B72">
        <v>0</v>
      </c>
      <c r="C72">
        <v>0</v>
      </c>
      <c r="D72">
        <v>0</v>
      </c>
      <c r="E72">
        <v>1</v>
      </c>
      <c r="F72">
        <v>0</v>
      </c>
      <c r="G72">
        <v>0</v>
      </c>
      <c r="H72">
        <v>0</v>
      </c>
      <c r="I72">
        <v>0</v>
      </c>
      <c r="J72">
        <v>0</v>
      </c>
      <c r="K72">
        <v>1</v>
      </c>
    </row>
    <row r="73" spans="1:12" x14ac:dyDescent="0.25">
      <c r="A73" t="s">
        <v>467</v>
      </c>
      <c r="B73">
        <v>0</v>
      </c>
      <c r="C73">
        <v>0</v>
      </c>
      <c r="D73">
        <v>1</v>
      </c>
      <c r="E73">
        <v>0</v>
      </c>
      <c r="F73">
        <v>0</v>
      </c>
      <c r="G73">
        <v>0</v>
      </c>
      <c r="H73">
        <v>0</v>
      </c>
      <c r="I73">
        <v>0</v>
      </c>
      <c r="J73">
        <v>0</v>
      </c>
      <c r="K73">
        <v>1</v>
      </c>
      <c r="L73" s="159"/>
    </row>
    <row r="74" spans="1:12" x14ac:dyDescent="0.25">
      <c r="A74" t="s">
        <v>498</v>
      </c>
      <c r="B74">
        <v>0</v>
      </c>
      <c r="C74">
        <v>1</v>
      </c>
      <c r="D74">
        <v>0</v>
      </c>
      <c r="E74">
        <v>0</v>
      </c>
      <c r="F74">
        <v>0</v>
      </c>
      <c r="G74">
        <v>0</v>
      </c>
      <c r="H74">
        <v>0</v>
      </c>
      <c r="I74">
        <v>0</v>
      </c>
      <c r="J74">
        <v>0</v>
      </c>
      <c r="K74">
        <v>1</v>
      </c>
      <c r="L74" s="159"/>
    </row>
    <row r="75" spans="1:12" x14ac:dyDescent="0.25">
      <c r="A75" t="s">
        <v>440</v>
      </c>
      <c r="B75">
        <v>0</v>
      </c>
      <c r="C75">
        <v>0</v>
      </c>
      <c r="D75">
        <v>0</v>
      </c>
      <c r="E75">
        <v>0</v>
      </c>
      <c r="F75">
        <v>1</v>
      </c>
      <c r="G75">
        <v>0</v>
      </c>
      <c r="H75">
        <v>0</v>
      </c>
      <c r="I75">
        <v>0</v>
      </c>
      <c r="J75">
        <v>0</v>
      </c>
      <c r="K75">
        <v>1</v>
      </c>
    </row>
    <row r="76" spans="1:12" x14ac:dyDescent="0.25">
      <c r="A76" t="s">
        <v>473</v>
      </c>
      <c r="B76">
        <v>0</v>
      </c>
      <c r="C76">
        <v>0</v>
      </c>
      <c r="D76">
        <v>0</v>
      </c>
      <c r="E76">
        <v>0</v>
      </c>
      <c r="F76">
        <v>0</v>
      </c>
      <c r="G76">
        <v>0</v>
      </c>
      <c r="H76">
        <v>1</v>
      </c>
      <c r="I76">
        <v>0</v>
      </c>
      <c r="J76">
        <v>0</v>
      </c>
      <c r="K76">
        <v>1</v>
      </c>
      <c r="L76" s="159"/>
    </row>
    <row r="77" spans="1:12" x14ac:dyDescent="0.25">
      <c r="A77" t="s">
        <v>512</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515</v>
      </c>
      <c r="B79">
        <v>1</v>
      </c>
      <c r="C79">
        <v>0</v>
      </c>
      <c r="D79">
        <v>0</v>
      </c>
      <c r="E79">
        <v>0</v>
      </c>
      <c r="F79">
        <v>0</v>
      </c>
      <c r="G79">
        <v>0</v>
      </c>
      <c r="H79">
        <v>0</v>
      </c>
      <c r="I79">
        <v>1</v>
      </c>
      <c r="J79">
        <v>0</v>
      </c>
      <c r="K79">
        <v>0</v>
      </c>
    </row>
    <row r="80" spans="1:12" x14ac:dyDescent="0.25">
      <c r="A80" t="s">
        <v>451</v>
      </c>
      <c r="B80">
        <v>0</v>
      </c>
      <c r="C80">
        <v>0</v>
      </c>
      <c r="D80">
        <v>0</v>
      </c>
      <c r="E80">
        <v>1</v>
      </c>
      <c r="F80">
        <v>0</v>
      </c>
      <c r="G80">
        <v>0</v>
      </c>
      <c r="H80">
        <v>0</v>
      </c>
      <c r="I80">
        <v>0</v>
      </c>
      <c r="J80">
        <v>0</v>
      </c>
      <c r="K80">
        <v>1</v>
      </c>
    </row>
    <row r="81" spans="1:12" x14ac:dyDescent="0.25">
      <c r="A81" t="s">
        <v>504</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516</v>
      </c>
      <c r="B83">
        <v>1</v>
      </c>
      <c r="C83">
        <v>0</v>
      </c>
      <c r="D83">
        <v>0</v>
      </c>
      <c r="E83">
        <v>0</v>
      </c>
      <c r="F83">
        <v>0</v>
      </c>
      <c r="G83">
        <v>0</v>
      </c>
      <c r="H83">
        <v>0</v>
      </c>
      <c r="I83">
        <v>1</v>
      </c>
      <c r="J83">
        <v>0</v>
      </c>
      <c r="K83">
        <v>0</v>
      </c>
    </row>
    <row r="84" spans="1:12" x14ac:dyDescent="0.25">
      <c r="A84" t="s">
        <v>386</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427</v>
      </c>
      <c r="B86">
        <v>0</v>
      </c>
      <c r="C86">
        <v>0</v>
      </c>
      <c r="D86">
        <v>0</v>
      </c>
      <c r="E86">
        <v>0</v>
      </c>
      <c r="F86">
        <v>1</v>
      </c>
      <c r="G86">
        <v>0</v>
      </c>
      <c r="H86">
        <v>0</v>
      </c>
      <c r="I86">
        <v>0</v>
      </c>
      <c r="J86">
        <v>0</v>
      </c>
      <c r="K86">
        <v>1</v>
      </c>
      <c r="L86" s="159"/>
    </row>
    <row r="87" spans="1:12" x14ac:dyDescent="0.25">
      <c r="A87" t="s">
        <v>469</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510</v>
      </c>
      <c r="B89">
        <v>0</v>
      </c>
      <c r="C89">
        <v>0</v>
      </c>
      <c r="D89">
        <v>0</v>
      </c>
      <c r="E89">
        <v>1</v>
      </c>
      <c r="F89">
        <v>0</v>
      </c>
      <c r="G89">
        <v>0</v>
      </c>
      <c r="H89">
        <v>0</v>
      </c>
      <c r="I89">
        <v>0</v>
      </c>
      <c r="J89">
        <v>0</v>
      </c>
      <c r="K89">
        <v>1</v>
      </c>
    </row>
    <row r="90" spans="1:12" x14ac:dyDescent="0.25">
      <c r="A90" t="s">
        <v>497</v>
      </c>
      <c r="B90">
        <v>0</v>
      </c>
      <c r="C90">
        <v>0</v>
      </c>
      <c r="D90">
        <v>0</v>
      </c>
      <c r="E90">
        <v>1</v>
      </c>
      <c r="F90">
        <v>0</v>
      </c>
      <c r="G90">
        <v>0</v>
      </c>
      <c r="H90">
        <v>0</v>
      </c>
      <c r="I90">
        <v>0</v>
      </c>
      <c r="J90">
        <v>0</v>
      </c>
      <c r="K90">
        <v>1</v>
      </c>
    </row>
    <row r="91" spans="1:12" x14ac:dyDescent="0.25">
      <c r="A91" t="s">
        <v>488</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441</v>
      </c>
      <c r="B93">
        <v>1</v>
      </c>
      <c r="C93">
        <v>0</v>
      </c>
      <c r="D93">
        <v>0</v>
      </c>
      <c r="E93">
        <v>0</v>
      </c>
      <c r="F93">
        <v>0</v>
      </c>
      <c r="G93">
        <v>0</v>
      </c>
      <c r="H93">
        <v>0</v>
      </c>
      <c r="I93">
        <v>1</v>
      </c>
      <c r="J93">
        <v>0</v>
      </c>
      <c r="K93">
        <v>0</v>
      </c>
    </row>
    <row r="94" spans="1:12" x14ac:dyDescent="0.25">
      <c r="A94" t="s">
        <v>476</v>
      </c>
      <c r="B94">
        <v>1</v>
      </c>
      <c r="C94">
        <v>0</v>
      </c>
      <c r="D94">
        <v>0</v>
      </c>
      <c r="E94">
        <v>0</v>
      </c>
      <c r="F94">
        <v>0</v>
      </c>
      <c r="G94">
        <v>0</v>
      </c>
      <c r="H94">
        <v>0</v>
      </c>
      <c r="I94">
        <v>1</v>
      </c>
      <c r="J94">
        <v>0</v>
      </c>
      <c r="K94">
        <v>0</v>
      </c>
    </row>
    <row r="95" spans="1:12" x14ac:dyDescent="0.25">
      <c r="A95" t="s">
        <v>430</v>
      </c>
      <c r="B95">
        <v>0</v>
      </c>
      <c r="C95">
        <v>0</v>
      </c>
      <c r="D95">
        <v>1</v>
      </c>
      <c r="E95">
        <v>0</v>
      </c>
      <c r="F95">
        <v>0</v>
      </c>
      <c r="G95">
        <v>0</v>
      </c>
      <c r="H95">
        <v>0</v>
      </c>
      <c r="I95">
        <v>0</v>
      </c>
      <c r="J95">
        <v>0</v>
      </c>
      <c r="K95">
        <v>1</v>
      </c>
    </row>
    <row r="96" spans="1:12" x14ac:dyDescent="0.25">
      <c r="A96" t="s">
        <v>466</v>
      </c>
      <c r="B96">
        <v>0</v>
      </c>
      <c r="C96">
        <v>0</v>
      </c>
      <c r="D96">
        <v>1</v>
      </c>
      <c r="E96">
        <v>0</v>
      </c>
      <c r="F96">
        <v>0</v>
      </c>
      <c r="G96">
        <v>0</v>
      </c>
      <c r="H96">
        <v>0</v>
      </c>
      <c r="I96">
        <v>1</v>
      </c>
      <c r="J96">
        <v>0</v>
      </c>
      <c r="K96">
        <v>0</v>
      </c>
      <c r="L96" s="159"/>
    </row>
    <row r="97" spans="1:12" x14ac:dyDescent="0.25">
      <c r="A97" t="s">
        <v>493</v>
      </c>
      <c r="B97">
        <v>0</v>
      </c>
      <c r="C97">
        <v>0</v>
      </c>
      <c r="D97">
        <v>0</v>
      </c>
      <c r="E97">
        <v>0</v>
      </c>
      <c r="F97">
        <v>0</v>
      </c>
      <c r="G97">
        <v>0</v>
      </c>
      <c r="H97">
        <v>1</v>
      </c>
      <c r="I97">
        <v>0</v>
      </c>
      <c r="J97">
        <v>1</v>
      </c>
      <c r="K97">
        <v>0</v>
      </c>
      <c r="L97" s="159"/>
    </row>
    <row r="98" spans="1:12" x14ac:dyDescent="0.25">
      <c r="A98" t="s">
        <v>452</v>
      </c>
      <c r="B98">
        <v>0</v>
      </c>
      <c r="C98">
        <v>0</v>
      </c>
      <c r="D98">
        <v>1</v>
      </c>
      <c r="E98">
        <v>0</v>
      </c>
      <c r="F98">
        <v>0</v>
      </c>
      <c r="G98">
        <v>0</v>
      </c>
      <c r="H98">
        <v>0</v>
      </c>
      <c r="I98">
        <v>0</v>
      </c>
      <c r="J98">
        <v>0</v>
      </c>
      <c r="K98">
        <v>1</v>
      </c>
    </row>
    <row r="99" spans="1:12" x14ac:dyDescent="0.25">
      <c r="A99" t="s">
        <v>494</v>
      </c>
      <c r="B99">
        <v>0</v>
      </c>
      <c r="C99">
        <v>1</v>
      </c>
      <c r="D99">
        <v>0</v>
      </c>
      <c r="E99">
        <v>0</v>
      </c>
      <c r="F99">
        <v>0</v>
      </c>
      <c r="G99">
        <v>0</v>
      </c>
      <c r="H99">
        <v>0</v>
      </c>
      <c r="I99">
        <v>1</v>
      </c>
      <c r="J99">
        <v>0</v>
      </c>
      <c r="K99">
        <v>0</v>
      </c>
    </row>
    <row r="100" spans="1:12" x14ac:dyDescent="0.25">
      <c r="A100" t="s">
        <v>463</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428</v>
      </c>
      <c r="B105">
        <v>0</v>
      </c>
      <c r="C105">
        <v>0</v>
      </c>
      <c r="D105">
        <v>0</v>
      </c>
      <c r="E105">
        <v>0</v>
      </c>
      <c r="F105">
        <v>0</v>
      </c>
      <c r="G105">
        <v>0</v>
      </c>
      <c r="H105">
        <v>1</v>
      </c>
      <c r="I105">
        <v>0</v>
      </c>
      <c r="J105">
        <v>0</v>
      </c>
      <c r="K105">
        <v>1</v>
      </c>
      <c r="L105" s="159"/>
    </row>
    <row r="106" spans="1:12" x14ac:dyDescent="0.25">
      <c r="A106" t="s">
        <v>434</v>
      </c>
      <c r="B106">
        <v>1</v>
      </c>
      <c r="C106">
        <v>0</v>
      </c>
      <c r="D106">
        <v>0</v>
      </c>
      <c r="E106">
        <v>0</v>
      </c>
      <c r="F106">
        <v>0</v>
      </c>
      <c r="G106">
        <v>0</v>
      </c>
      <c r="H106">
        <v>0</v>
      </c>
      <c r="I106">
        <v>1</v>
      </c>
      <c r="J106">
        <v>0</v>
      </c>
      <c r="K106">
        <v>0</v>
      </c>
    </row>
    <row r="107" spans="1:12" x14ac:dyDescent="0.25">
      <c r="A107" t="s">
        <v>495</v>
      </c>
      <c r="B107">
        <v>1</v>
      </c>
      <c r="C107">
        <v>0</v>
      </c>
      <c r="D107">
        <v>0</v>
      </c>
      <c r="E107">
        <v>0</v>
      </c>
      <c r="F107">
        <v>0</v>
      </c>
      <c r="G107">
        <v>0</v>
      </c>
      <c r="H107">
        <v>0</v>
      </c>
      <c r="I107">
        <v>1</v>
      </c>
      <c r="J107">
        <v>0</v>
      </c>
      <c r="K107">
        <v>0</v>
      </c>
    </row>
    <row r="108" spans="1:12" x14ac:dyDescent="0.25">
      <c r="A108" t="s">
        <v>448</v>
      </c>
      <c r="B108">
        <v>0</v>
      </c>
      <c r="C108">
        <v>1</v>
      </c>
      <c r="D108">
        <v>0</v>
      </c>
      <c r="E108">
        <v>0</v>
      </c>
      <c r="F108">
        <v>0</v>
      </c>
      <c r="G108">
        <v>0</v>
      </c>
      <c r="H108">
        <v>0</v>
      </c>
      <c r="I108">
        <v>1</v>
      </c>
      <c r="J108">
        <v>0</v>
      </c>
      <c r="K108">
        <v>0</v>
      </c>
    </row>
    <row r="109" spans="1:12" x14ac:dyDescent="0.25">
      <c r="A109" t="s">
        <v>432</v>
      </c>
      <c r="B109">
        <v>0</v>
      </c>
      <c r="C109">
        <v>0</v>
      </c>
      <c r="D109">
        <v>1</v>
      </c>
      <c r="E109">
        <v>0</v>
      </c>
      <c r="F109">
        <v>0</v>
      </c>
      <c r="G109">
        <v>0</v>
      </c>
      <c r="H109">
        <v>0</v>
      </c>
      <c r="I109">
        <v>0</v>
      </c>
      <c r="J109">
        <v>0</v>
      </c>
      <c r="K109">
        <v>1</v>
      </c>
      <c r="L109" s="159"/>
    </row>
    <row r="110" spans="1:12" x14ac:dyDescent="0.25">
      <c r="A110" t="s">
        <v>395</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505</v>
      </c>
      <c r="B112">
        <v>0</v>
      </c>
      <c r="C112">
        <v>1</v>
      </c>
      <c r="D112">
        <v>0</v>
      </c>
      <c r="E112">
        <v>0</v>
      </c>
      <c r="F112">
        <v>0</v>
      </c>
      <c r="G112">
        <v>0</v>
      </c>
      <c r="H112">
        <v>0</v>
      </c>
      <c r="I112">
        <v>0</v>
      </c>
      <c r="J112">
        <v>0</v>
      </c>
      <c r="K112">
        <v>1</v>
      </c>
      <c r="L112" s="159"/>
    </row>
    <row r="113" spans="1:12" x14ac:dyDescent="0.25">
      <c r="A113" t="s">
        <v>496</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458</v>
      </c>
      <c r="B115">
        <v>0</v>
      </c>
      <c r="C115">
        <v>0</v>
      </c>
      <c r="D115">
        <v>0</v>
      </c>
      <c r="E115">
        <v>0</v>
      </c>
      <c r="F115">
        <v>0</v>
      </c>
      <c r="G115">
        <v>0</v>
      </c>
      <c r="H115">
        <v>1</v>
      </c>
      <c r="I115">
        <v>0</v>
      </c>
      <c r="J115">
        <v>1</v>
      </c>
      <c r="K115">
        <v>0</v>
      </c>
      <c r="L115" s="159"/>
    </row>
    <row r="116" spans="1:12" x14ac:dyDescent="0.25">
      <c r="A116" t="s">
        <v>475</v>
      </c>
      <c r="B116">
        <v>0</v>
      </c>
      <c r="C116">
        <v>0</v>
      </c>
      <c r="D116">
        <v>1</v>
      </c>
      <c r="E116">
        <v>0</v>
      </c>
      <c r="F116">
        <v>0</v>
      </c>
      <c r="G116">
        <v>0</v>
      </c>
      <c r="H116">
        <v>0</v>
      </c>
      <c r="I116">
        <v>0</v>
      </c>
      <c r="J116">
        <v>0</v>
      </c>
      <c r="K116">
        <v>1</v>
      </c>
      <c r="L116" s="159"/>
    </row>
    <row r="117" spans="1:12" x14ac:dyDescent="0.25">
      <c r="A117" t="s">
        <v>514</v>
      </c>
      <c r="B117">
        <v>0</v>
      </c>
      <c r="C117">
        <v>0</v>
      </c>
      <c r="D117">
        <v>0</v>
      </c>
      <c r="E117">
        <v>0</v>
      </c>
      <c r="F117">
        <v>1</v>
      </c>
      <c r="G117">
        <v>0</v>
      </c>
      <c r="H117">
        <v>0</v>
      </c>
      <c r="I117">
        <v>1</v>
      </c>
      <c r="J117">
        <v>0</v>
      </c>
      <c r="K117">
        <v>0</v>
      </c>
    </row>
    <row r="118" spans="1:12" x14ac:dyDescent="0.25">
      <c r="A118" t="s">
        <v>327</v>
      </c>
      <c r="B118">
        <v>1</v>
      </c>
      <c r="C118">
        <v>0</v>
      </c>
      <c r="D118">
        <v>1</v>
      </c>
      <c r="E118">
        <v>0</v>
      </c>
      <c r="F118">
        <v>0</v>
      </c>
      <c r="G118">
        <v>0</v>
      </c>
      <c r="H118">
        <v>0</v>
      </c>
      <c r="I118">
        <v>1</v>
      </c>
      <c r="J118">
        <v>0</v>
      </c>
      <c r="K118">
        <v>0</v>
      </c>
    </row>
    <row r="119" spans="1:12" x14ac:dyDescent="0.25">
      <c r="A119" t="s">
        <v>231</v>
      </c>
      <c r="B119">
        <v>1</v>
      </c>
      <c r="C119">
        <v>0</v>
      </c>
      <c r="D119">
        <v>0</v>
      </c>
      <c r="E119">
        <v>0</v>
      </c>
      <c r="F119">
        <v>0</v>
      </c>
      <c r="G119">
        <v>0</v>
      </c>
      <c r="H119">
        <v>0</v>
      </c>
      <c r="I119">
        <v>1</v>
      </c>
      <c r="J119">
        <v>0</v>
      </c>
      <c r="K119">
        <v>0</v>
      </c>
    </row>
    <row r="120" spans="1:12" x14ac:dyDescent="0.25">
      <c r="A120" t="s">
        <v>489</v>
      </c>
      <c r="B120">
        <v>0</v>
      </c>
      <c r="C120">
        <v>0</v>
      </c>
      <c r="D120">
        <v>0</v>
      </c>
      <c r="E120">
        <v>1</v>
      </c>
      <c r="F120">
        <v>0</v>
      </c>
      <c r="G120">
        <v>0</v>
      </c>
      <c r="H120">
        <v>0</v>
      </c>
      <c r="I120">
        <v>1</v>
      </c>
      <c r="J120">
        <v>0</v>
      </c>
      <c r="K120">
        <v>0</v>
      </c>
    </row>
    <row r="121" spans="1:12" x14ac:dyDescent="0.25">
      <c r="A121" t="s">
        <v>474</v>
      </c>
      <c r="B121">
        <v>0</v>
      </c>
      <c r="C121">
        <v>0</v>
      </c>
      <c r="D121">
        <v>0</v>
      </c>
      <c r="E121">
        <v>1</v>
      </c>
      <c r="F121">
        <v>0</v>
      </c>
      <c r="G121">
        <v>0</v>
      </c>
      <c r="H121">
        <v>0</v>
      </c>
      <c r="I121">
        <v>1</v>
      </c>
      <c r="J121">
        <v>0</v>
      </c>
      <c r="K121">
        <v>0</v>
      </c>
      <c r="L121" s="159"/>
    </row>
    <row r="122" spans="1:12" x14ac:dyDescent="0.25">
      <c r="A122" t="s">
        <v>461</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449</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398</v>
      </c>
      <c r="C7">
        <v>15765.85304</v>
      </c>
      <c r="D7" s="175">
        <v>285.52999999999997</v>
      </c>
    </row>
    <row r="8" spans="1:4" x14ac:dyDescent="0.25">
      <c r="A8">
        <v>1987</v>
      </c>
      <c r="B8" t="s">
        <v>398</v>
      </c>
      <c r="C8">
        <v>16480.224399999999</v>
      </c>
      <c r="D8" s="175">
        <v>326.39999999999998</v>
      </c>
    </row>
    <row r="9" spans="1:4" x14ac:dyDescent="0.25">
      <c r="A9">
        <v>2000</v>
      </c>
      <c r="B9" t="s">
        <v>3</v>
      </c>
      <c r="C9">
        <v>538.07289730000002</v>
      </c>
      <c r="D9">
        <v>46.84</v>
      </c>
    </row>
    <row r="10" spans="1:4" x14ac:dyDescent="0.25">
      <c r="A10">
        <v>2011</v>
      </c>
      <c r="B10" t="s">
        <v>507</v>
      </c>
      <c r="C10">
        <v>20406.397150000001</v>
      </c>
      <c r="D10">
        <v>2035.458333</v>
      </c>
    </row>
    <row r="11" spans="1:4" x14ac:dyDescent="0.25">
      <c r="A11">
        <v>1980</v>
      </c>
      <c r="B11" t="s">
        <v>443</v>
      </c>
      <c r="C11">
        <v>3617.6491550000001</v>
      </c>
      <c r="D11">
        <v>9.8699999999999992</v>
      </c>
    </row>
    <row r="12" spans="1:4" x14ac:dyDescent="0.25">
      <c r="A12">
        <v>1971</v>
      </c>
      <c r="B12" t="s">
        <v>482</v>
      </c>
      <c r="C12">
        <v>11173.810600000001</v>
      </c>
      <c r="D12">
        <v>1340.083333</v>
      </c>
    </row>
    <row r="13" spans="1:4" x14ac:dyDescent="0.25">
      <c r="A13">
        <v>1973</v>
      </c>
      <c r="B13" t="s">
        <v>482</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462</v>
      </c>
      <c r="C25">
        <v>4842.1251279999997</v>
      </c>
      <c r="D25">
        <v>396.92500000000001</v>
      </c>
    </row>
    <row r="26" spans="1:4" x14ac:dyDescent="0.25">
      <c r="A26">
        <v>1989</v>
      </c>
      <c r="B26" t="s">
        <v>462</v>
      </c>
      <c r="C26">
        <v>4842.1251279999997</v>
      </c>
      <c r="D26">
        <v>396.92500000000001</v>
      </c>
    </row>
    <row r="27" spans="1:4" x14ac:dyDescent="0.25">
      <c r="A27">
        <v>1993</v>
      </c>
      <c r="B27" t="s">
        <v>462</v>
      </c>
      <c r="C27">
        <v>4843.1251279999997</v>
      </c>
      <c r="D27">
        <v>397.0083333</v>
      </c>
    </row>
    <row r="28" spans="1:4" x14ac:dyDescent="0.25">
      <c r="A28">
        <v>1996</v>
      </c>
      <c r="B28" t="s">
        <v>462</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436</v>
      </c>
      <c r="C34">
        <v>18137.26081</v>
      </c>
      <c r="D34" s="175">
        <v>1617.958333</v>
      </c>
    </row>
    <row r="35" spans="1:4" x14ac:dyDescent="0.25">
      <c r="A35">
        <v>2004</v>
      </c>
      <c r="B35" t="s">
        <v>436</v>
      </c>
      <c r="C35">
        <v>18496.490900000001</v>
      </c>
      <c r="D35">
        <v>1700.866667</v>
      </c>
    </row>
    <row r="36" spans="1:4" x14ac:dyDescent="0.25">
      <c r="A36">
        <v>2006</v>
      </c>
      <c r="B36" t="s">
        <v>8</v>
      </c>
      <c r="C36" t="s">
        <v>98</v>
      </c>
      <c r="D36">
        <v>51.6</v>
      </c>
    </row>
    <row r="37" spans="1:4" x14ac:dyDescent="0.25">
      <c r="A37">
        <v>1985</v>
      </c>
      <c r="B37" t="s">
        <v>459</v>
      </c>
      <c r="C37">
        <v>14533.925160000001</v>
      </c>
      <c r="D37">
        <v>1132.05</v>
      </c>
    </row>
    <row r="38" spans="1:4" x14ac:dyDescent="0.25">
      <c r="A38">
        <v>1986</v>
      </c>
      <c r="B38" t="s">
        <v>459</v>
      </c>
      <c r="C38">
        <v>15082.56027</v>
      </c>
      <c r="D38">
        <v>1130.79</v>
      </c>
    </row>
    <row r="39" spans="1:4" x14ac:dyDescent="0.25">
      <c r="A39">
        <v>1989</v>
      </c>
      <c r="B39" t="s">
        <v>459</v>
      </c>
      <c r="C39">
        <v>16305.7183409725</v>
      </c>
      <c r="D39">
        <v>1544.59</v>
      </c>
    </row>
    <row r="40" spans="1:4" x14ac:dyDescent="0.25">
      <c r="A40">
        <v>1989</v>
      </c>
      <c r="B40" t="s">
        <v>10</v>
      </c>
      <c r="C40" t="s">
        <v>98</v>
      </c>
      <c r="D40" s="175">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437</v>
      </c>
      <c r="C64">
        <v>8556.6869409999999</v>
      </c>
      <c r="D64">
        <v>272.12</v>
      </c>
    </row>
    <row r="65" spans="1:4" x14ac:dyDescent="0.25">
      <c r="A65">
        <v>1983</v>
      </c>
      <c r="B65" t="s">
        <v>437</v>
      </c>
      <c r="C65">
        <v>9134.9964049999999</v>
      </c>
      <c r="D65">
        <v>277.55</v>
      </c>
    </row>
    <row r="66" spans="1:4" x14ac:dyDescent="0.25">
      <c r="A66">
        <v>1984</v>
      </c>
      <c r="B66" t="s">
        <v>437</v>
      </c>
      <c r="C66">
        <v>8398.2101459999994</v>
      </c>
      <c r="D66">
        <v>283.75</v>
      </c>
    </row>
    <row r="67" spans="1:4" x14ac:dyDescent="0.25">
      <c r="A67">
        <v>1985</v>
      </c>
      <c r="B67" t="s">
        <v>437</v>
      </c>
      <c r="C67">
        <v>8357.3759389999996</v>
      </c>
      <c r="D67">
        <v>295.91000000000003</v>
      </c>
    </row>
    <row r="68" spans="1:4" x14ac:dyDescent="0.25">
      <c r="A68">
        <v>1986</v>
      </c>
      <c r="B68" t="s">
        <v>437</v>
      </c>
      <c r="C68">
        <v>9470.7494029999998</v>
      </c>
      <c r="D68">
        <v>320.16000000000003</v>
      </c>
    </row>
    <row r="69" spans="1:4" x14ac:dyDescent="0.25">
      <c r="A69">
        <v>1987</v>
      </c>
      <c r="B69" t="s">
        <v>437</v>
      </c>
      <c r="C69">
        <v>10148.67959</v>
      </c>
      <c r="D69">
        <v>347.73</v>
      </c>
    </row>
    <row r="70" spans="1:4" x14ac:dyDescent="0.25">
      <c r="A70">
        <v>1988</v>
      </c>
      <c r="B70" t="s">
        <v>437</v>
      </c>
      <c r="C70">
        <v>10449.08691</v>
      </c>
      <c r="D70" s="175">
        <v>368.38</v>
      </c>
    </row>
    <row r="71" spans="1:4" x14ac:dyDescent="0.25">
      <c r="A71">
        <v>1989</v>
      </c>
      <c r="B71" t="s">
        <v>437</v>
      </c>
      <c r="C71">
        <v>10329.765649999999</v>
      </c>
      <c r="D71">
        <v>384.22</v>
      </c>
    </row>
    <row r="72" spans="1:4" x14ac:dyDescent="0.25">
      <c r="A72">
        <v>1990</v>
      </c>
      <c r="B72" t="s">
        <v>437</v>
      </c>
      <c r="C72">
        <v>10612.74865</v>
      </c>
      <c r="D72">
        <v>394.88</v>
      </c>
    </row>
    <row r="73" spans="1:4" x14ac:dyDescent="0.25">
      <c r="A73">
        <v>1991</v>
      </c>
      <c r="B73" t="s">
        <v>437</v>
      </c>
      <c r="C73">
        <v>10717.42575</v>
      </c>
      <c r="D73">
        <v>416.6</v>
      </c>
    </row>
    <row r="74" spans="1:4" x14ac:dyDescent="0.25">
      <c r="A74">
        <v>1960</v>
      </c>
      <c r="B74" t="s">
        <v>393</v>
      </c>
      <c r="C74">
        <v>9167.465295</v>
      </c>
      <c r="D74" t="s">
        <v>98</v>
      </c>
    </row>
    <row r="75" spans="1:4" x14ac:dyDescent="0.25">
      <c r="A75">
        <v>2010</v>
      </c>
      <c r="B75" t="s">
        <v>438</v>
      </c>
      <c r="C75">
        <v>3067.9310150000001</v>
      </c>
      <c r="D75">
        <v>155.55000000000001</v>
      </c>
    </row>
    <row r="76" spans="1:4" x14ac:dyDescent="0.25">
      <c r="A76">
        <v>1994</v>
      </c>
      <c r="B76" t="s">
        <v>376</v>
      </c>
      <c r="C76">
        <v>819.17575690000001</v>
      </c>
      <c r="D76">
        <v>42.26</v>
      </c>
    </row>
    <row r="77" spans="1:4" x14ac:dyDescent="0.25">
      <c r="A77">
        <v>2005</v>
      </c>
      <c r="B77" t="s">
        <v>454</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386</v>
      </c>
      <c r="C85">
        <v>18095.971750000001</v>
      </c>
      <c r="D85">
        <v>27.04</v>
      </c>
    </row>
    <row r="86" spans="1:4" x14ac:dyDescent="0.25">
      <c r="A86">
        <v>1995</v>
      </c>
      <c r="B86" t="s">
        <v>386</v>
      </c>
      <c r="C86">
        <v>19841.3593</v>
      </c>
      <c r="D86">
        <v>31.98</v>
      </c>
    </row>
    <row r="87" spans="1:4" x14ac:dyDescent="0.25">
      <c r="A87">
        <v>2002</v>
      </c>
      <c r="B87" t="s">
        <v>20</v>
      </c>
      <c r="C87">
        <v>787.8550444</v>
      </c>
      <c r="D87">
        <v>29.55</v>
      </c>
    </row>
    <row r="88" spans="1:4" x14ac:dyDescent="0.25">
      <c r="A88">
        <v>2017</v>
      </c>
      <c r="B88" t="s">
        <v>427</v>
      </c>
      <c r="C88">
        <v>3012.5448809999998</v>
      </c>
      <c r="D88">
        <v>376.35</v>
      </c>
    </row>
    <row r="89" spans="1:4" x14ac:dyDescent="0.25">
      <c r="A89">
        <v>1986</v>
      </c>
      <c r="B89" t="s">
        <v>21</v>
      </c>
      <c r="C89" t="s">
        <v>98</v>
      </c>
      <c r="D89" t="s">
        <v>98</v>
      </c>
    </row>
    <row r="90" spans="1:4" x14ac:dyDescent="0.25">
      <c r="A90">
        <v>1985</v>
      </c>
      <c r="B90" t="s">
        <v>488</v>
      </c>
      <c r="C90">
        <v>1105.8685190000001</v>
      </c>
      <c r="D90">
        <v>269.24</v>
      </c>
    </row>
    <row r="91" spans="1:4" x14ac:dyDescent="0.25">
      <c r="A91">
        <v>2006</v>
      </c>
      <c r="B91" t="s">
        <v>23</v>
      </c>
      <c r="C91">
        <v>5548.3588209999998</v>
      </c>
      <c r="D91">
        <v>312.74</v>
      </c>
    </row>
    <row r="92" spans="1:4" x14ac:dyDescent="0.25">
      <c r="A92">
        <v>1986</v>
      </c>
      <c r="B92" t="s">
        <v>441</v>
      </c>
      <c r="C92">
        <v>7294.8719659999997</v>
      </c>
      <c r="D92">
        <v>760.1</v>
      </c>
    </row>
    <row r="93" spans="1:4" x14ac:dyDescent="0.25">
      <c r="A93">
        <v>1996</v>
      </c>
      <c r="B93" t="s">
        <v>441</v>
      </c>
      <c r="C93">
        <v>10406.07497</v>
      </c>
      <c r="D93">
        <v>775.02499999999998</v>
      </c>
    </row>
    <row r="94" spans="1:4" x14ac:dyDescent="0.25">
      <c r="A94">
        <v>2005</v>
      </c>
      <c r="B94" t="s">
        <v>441</v>
      </c>
      <c r="C94">
        <v>12511.71221</v>
      </c>
      <c r="D94">
        <v>825.9916667</v>
      </c>
    </row>
    <row r="95" spans="1:4" x14ac:dyDescent="0.25">
      <c r="A95">
        <v>2010</v>
      </c>
      <c r="B95" t="s">
        <v>441</v>
      </c>
      <c r="C95">
        <v>13110.272999999999</v>
      </c>
      <c r="D95">
        <v>960.8666667</v>
      </c>
    </row>
    <row r="96" spans="1:4" x14ac:dyDescent="0.25">
      <c r="A96">
        <v>2013</v>
      </c>
      <c r="B96" t="s">
        <v>441</v>
      </c>
      <c r="C96">
        <v>11965.08555</v>
      </c>
      <c r="D96">
        <v>918.45</v>
      </c>
    </row>
    <row r="97" spans="1:4" x14ac:dyDescent="0.25">
      <c r="A97">
        <v>1985</v>
      </c>
      <c r="B97" t="s">
        <v>466</v>
      </c>
      <c r="C97">
        <v>1680</v>
      </c>
      <c r="D97">
        <v>44.5</v>
      </c>
    </row>
    <row r="98" spans="1:4" x14ac:dyDescent="0.25">
      <c r="A98">
        <v>1990</v>
      </c>
      <c r="B98" t="s">
        <v>466</v>
      </c>
      <c r="C98">
        <v>1710</v>
      </c>
      <c r="D98">
        <v>29.96</v>
      </c>
    </row>
    <row r="99" spans="1:4" x14ac:dyDescent="0.25">
      <c r="A99">
        <v>1991</v>
      </c>
      <c r="B99" t="s">
        <v>466</v>
      </c>
      <c r="C99">
        <v>1740</v>
      </c>
      <c r="D99">
        <v>9.83</v>
      </c>
    </row>
    <row r="100" spans="1:4" x14ac:dyDescent="0.25">
      <c r="A100">
        <v>1993</v>
      </c>
      <c r="B100" t="s">
        <v>466</v>
      </c>
      <c r="C100">
        <v>1770</v>
      </c>
      <c r="D100">
        <v>3.48</v>
      </c>
    </row>
    <row r="101" spans="1:4" x14ac:dyDescent="0.25">
      <c r="A101">
        <v>1994</v>
      </c>
      <c r="B101" t="s">
        <v>466</v>
      </c>
      <c r="C101">
        <v>1800</v>
      </c>
      <c r="D101">
        <v>5.55</v>
      </c>
    </row>
    <row r="102" spans="1:4" x14ac:dyDescent="0.25">
      <c r="A102">
        <v>1996</v>
      </c>
      <c r="B102" t="s">
        <v>466</v>
      </c>
      <c r="C102">
        <v>1836.5551760000001</v>
      </c>
      <c r="D102">
        <v>62.36</v>
      </c>
    </row>
    <row r="103" spans="1:4" x14ac:dyDescent="0.25">
      <c r="A103">
        <v>1998</v>
      </c>
      <c r="B103" t="s">
        <v>466</v>
      </c>
      <c r="C103">
        <v>1867.986572</v>
      </c>
      <c r="D103">
        <v>134.83000000000001</v>
      </c>
    </row>
    <row r="104" spans="1:4" x14ac:dyDescent="0.25">
      <c r="A104">
        <v>2000</v>
      </c>
      <c r="B104" t="s">
        <v>466</v>
      </c>
      <c r="C104">
        <v>1958.1173100000001</v>
      </c>
      <c r="D104">
        <v>377.8</v>
      </c>
    </row>
    <row r="105" spans="1:4" x14ac:dyDescent="0.25">
      <c r="A105">
        <v>2002</v>
      </c>
      <c r="B105" t="s">
        <v>466</v>
      </c>
      <c r="C105">
        <v>2337.5092770000001</v>
      </c>
      <c r="D105">
        <v>814</v>
      </c>
    </row>
    <row r="106" spans="1:4" x14ac:dyDescent="0.25">
      <c r="A106">
        <v>1984</v>
      </c>
      <c r="B106" t="s">
        <v>463</v>
      </c>
      <c r="C106">
        <v>4455.2138210000003</v>
      </c>
      <c r="D106" s="175" t="s">
        <v>98</v>
      </c>
    </row>
    <row r="107" spans="1:4" x14ac:dyDescent="0.25">
      <c r="A107">
        <v>1993</v>
      </c>
      <c r="B107" t="s">
        <v>463</v>
      </c>
      <c r="C107">
        <v>4456.2138210000003</v>
      </c>
      <c r="D107" s="175">
        <v>4763</v>
      </c>
    </row>
    <row r="108" spans="1:4" x14ac:dyDescent="0.25">
      <c r="A108">
        <v>2004</v>
      </c>
      <c r="B108" t="s">
        <v>24</v>
      </c>
      <c r="C108">
        <v>10169.178459999999</v>
      </c>
      <c r="D108" s="175">
        <v>996.05</v>
      </c>
    </row>
    <row r="109" spans="1:4" x14ac:dyDescent="0.25">
      <c r="A109">
        <v>2006</v>
      </c>
      <c r="B109" t="s">
        <v>24</v>
      </c>
      <c r="C109">
        <v>10461.59352</v>
      </c>
      <c r="D109" s="175">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434</v>
      </c>
      <c r="C115">
        <v>16471.097519999999</v>
      </c>
      <c r="D115">
        <v>1190.67</v>
      </c>
    </row>
    <row r="116" spans="1:4" x14ac:dyDescent="0.25">
      <c r="A116">
        <v>2005</v>
      </c>
      <c r="B116" t="s">
        <v>434</v>
      </c>
      <c r="C116">
        <v>20349.749179999999</v>
      </c>
      <c r="D116">
        <v>1351.08</v>
      </c>
    </row>
    <row r="117" spans="1:4" x14ac:dyDescent="0.25">
      <c r="A117">
        <v>2006</v>
      </c>
      <c r="B117" t="s">
        <v>434</v>
      </c>
      <c r="C117">
        <v>20841.356749999999</v>
      </c>
      <c r="D117">
        <v>1400.39</v>
      </c>
    </row>
    <row r="118" spans="1:4" x14ac:dyDescent="0.25">
      <c r="A118">
        <v>2015</v>
      </c>
      <c r="B118" t="s">
        <v>434</v>
      </c>
      <c r="C118">
        <v>23733.290249999998</v>
      </c>
      <c r="D118">
        <v>1419.7</v>
      </c>
    </row>
    <row r="119" spans="1:4" x14ac:dyDescent="0.25">
      <c r="A119">
        <v>2001</v>
      </c>
      <c r="B119" t="s">
        <v>395</v>
      </c>
      <c r="C119">
        <v>430.31896970000003</v>
      </c>
      <c r="D119">
        <v>26.66</v>
      </c>
    </row>
    <row r="120" spans="1:4" x14ac:dyDescent="0.25">
      <c r="A120">
        <v>2006</v>
      </c>
      <c r="B120" t="s">
        <v>395</v>
      </c>
      <c r="C120">
        <v>510.41510010000002</v>
      </c>
      <c r="D120">
        <v>49.74</v>
      </c>
    </row>
    <row r="121" spans="1:4" x14ac:dyDescent="0.25">
      <c r="A121">
        <v>2014</v>
      </c>
      <c r="B121" t="s">
        <v>395</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496</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475</v>
      </c>
      <c r="C136" t="s">
        <v>98</v>
      </c>
      <c r="D136" s="175" t="s">
        <v>98</v>
      </c>
    </row>
    <row r="137" spans="1:4" x14ac:dyDescent="0.25">
      <c r="A137">
        <v>1991</v>
      </c>
      <c r="B137" t="s">
        <v>475</v>
      </c>
      <c r="C137">
        <v>971.63452150000001</v>
      </c>
      <c r="D137" s="175">
        <v>5.08</v>
      </c>
    </row>
    <row r="138" spans="1:4" x14ac:dyDescent="0.25">
      <c r="A138">
        <v>1997</v>
      </c>
      <c r="B138" t="s">
        <v>475</v>
      </c>
      <c r="C138">
        <v>543.8438721</v>
      </c>
      <c r="D138" s="175">
        <v>34.47</v>
      </c>
    </row>
    <row r="139" spans="1:4" x14ac:dyDescent="0.25">
      <c r="A139">
        <v>1998</v>
      </c>
      <c r="B139" t="s">
        <v>475</v>
      </c>
      <c r="C139">
        <v>557.91784670000004</v>
      </c>
      <c r="D139">
        <v>49.84</v>
      </c>
    </row>
    <row r="140" spans="1:4" x14ac:dyDescent="0.25">
      <c r="A140">
        <v>2000</v>
      </c>
      <c r="B140" t="s">
        <v>475</v>
      </c>
      <c r="C140">
        <v>570.54272460000004</v>
      </c>
      <c r="D140">
        <v>54.54</v>
      </c>
    </row>
    <row r="141" spans="1:4" x14ac:dyDescent="0.25">
      <c r="A141">
        <v>2002</v>
      </c>
      <c r="B141" t="s">
        <v>475</v>
      </c>
      <c r="C141">
        <v>679.80401610000001</v>
      </c>
      <c r="D141">
        <v>66.77</v>
      </c>
    </row>
    <row r="142" spans="1:4" x14ac:dyDescent="0.25">
      <c r="A142">
        <v>1958</v>
      </c>
      <c r="B142" t="s">
        <v>327</v>
      </c>
      <c r="C142" t="s">
        <v>98</v>
      </c>
      <c r="D142">
        <v>27.31</v>
      </c>
    </row>
    <row r="143" spans="1:4" x14ac:dyDescent="0.25">
      <c r="A143">
        <v>1972</v>
      </c>
      <c r="B143" t="s">
        <v>327</v>
      </c>
      <c r="C143" t="s">
        <v>98</v>
      </c>
      <c r="D143">
        <v>130.94</v>
      </c>
    </row>
    <row r="144" spans="1:4" x14ac:dyDescent="0.25">
      <c r="A144">
        <v>1982</v>
      </c>
      <c r="B144" t="s">
        <v>327</v>
      </c>
      <c r="C144">
        <v>13531.85261</v>
      </c>
      <c r="D144">
        <v>245.72</v>
      </c>
    </row>
    <row r="145" spans="1:4" x14ac:dyDescent="0.25">
      <c r="A145">
        <v>1984</v>
      </c>
      <c r="B145" t="s">
        <v>327</v>
      </c>
      <c r="C145">
        <v>14398.397360000001</v>
      </c>
      <c r="D145">
        <v>243.98</v>
      </c>
    </row>
    <row r="146" spans="1:4" x14ac:dyDescent="0.25">
      <c r="A146">
        <v>1999</v>
      </c>
      <c r="B146" t="s">
        <v>327</v>
      </c>
      <c r="C146">
        <v>23477.907670000001</v>
      </c>
      <c r="D146">
        <v>1423</v>
      </c>
    </row>
    <row r="147" spans="1:4" x14ac:dyDescent="0.25">
      <c r="A147">
        <v>2000</v>
      </c>
      <c r="B147" t="s">
        <v>327</v>
      </c>
      <c r="C147">
        <v>24477.315709999999</v>
      </c>
      <c r="D147">
        <v>1503.07</v>
      </c>
    </row>
    <row r="148" spans="1:4" x14ac:dyDescent="0.25">
      <c r="A148">
        <v>2001</v>
      </c>
      <c r="B148" t="s">
        <v>327</v>
      </c>
      <c r="C148">
        <v>25208.408510000001</v>
      </c>
      <c r="D148">
        <v>1486.61</v>
      </c>
    </row>
    <row r="149" spans="1:4" x14ac:dyDescent="0.25">
      <c r="A149">
        <v>1940</v>
      </c>
      <c r="B149" t="s">
        <v>231</v>
      </c>
      <c r="C149">
        <v>15113.74489</v>
      </c>
      <c r="D149">
        <v>528.53</v>
      </c>
    </row>
    <row r="150" spans="1:4" x14ac:dyDescent="0.25">
      <c r="A150">
        <v>1950</v>
      </c>
      <c r="B150" t="s">
        <v>231</v>
      </c>
      <c r="C150">
        <v>15635.363240000001</v>
      </c>
      <c r="D150">
        <v>810.53</v>
      </c>
    </row>
    <row r="151" spans="1:4" x14ac:dyDescent="0.25">
      <c r="A151">
        <v>1960</v>
      </c>
      <c r="B151" t="s">
        <v>231</v>
      </c>
      <c r="C151">
        <v>16156.981589999999</v>
      </c>
      <c r="D151">
        <v>1588.1</v>
      </c>
    </row>
    <row r="152" spans="1:4" x14ac:dyDescent="0.25">
      <c r="A152">
        <v>1965</v>
      </c>
      <c r="B152" t="s">
        <v>231</v>
      </c>
      <c r="C152">
        <v>16678.59994</v>
      </c>
      <c r="D152">
        <v>1863.3166670000001</v>
      </c>
    </row>
    <row r="153" spans="1:4" x14ac:dyDescent="0.25">
      <c r="A153">
        <v>1970</v>
      </c>
      <c r="B153" t="s">
        <v>231</v>
      </c>
      <c r="C153">
        <v>15553.42758</v>
      </c>
      <c r="D153">
        <v>1935.583333</v>
      </c>
    </row>
    <row r="154" spans="1:4" x14ac:dyDescent="0.25">
      <c r="A154">
        <v>1976</v>
      </c>
      <c r="B154" t="s">
        <v>231</v>
      </c>
      <c r="C154">
        <v>18108.120930000001</v>
      </c>
      <c r="D154">
        <v>1898.258333</v>
      </c>
    </row>
    <row r="155" spans="1:4" x14ac:dyDescent="0.25">
      <c r="A155">
        <v>1978</v>
      </c>
      <c r="B155" t="s">
        <v>231</v>
      </c>
      <c r="C155">
        <v>19296.74165</v>
      </c>
      <c r="D155">
        <v>1908</v>
      </c>
    </row>
    <row r="156" spans="1:4" x14ac:dyDescent="0.25">
      <c r="A156">
        <v>1979</v>
      </c>
      <c r="B156" t="s">
        <v>231</v>
      </c>
      <c r="C156">
        <v>19538.605950000001</v>
      </c>
      <c r="D156">
        <v>1876.7833330000001</v>
      </c>
    </row>
    <row r="157" spans="1:4" x14ac:dyDescent="0.25">
      <c r="A157">
        <v>1980</v>
      </c>
      <c r="B157" t="s">
        <v>231</v>
      </c>
      <c r="C157">
        <v>19291.597280000002</v>
      </c>
      <c r="D157">
        <v>1766.825</v>
      </c>
    </row>
    <row r="158" spans="1:4" x14ac:dyDescent="0.25">
      <c r="A158">
        <v>1981</v>
      </c>
      <c r="B158" t="s">
        <v>231</v>
      </c>
      <c r="C158">
        <v>19368.07476</v>
      </c>
      <c r="D158">
        <v>1730.4749999999999</v>
      </c>
    </row>
    <row r="159" spans="1:4" x14ac:dyDescent="0.25">
      <c r="A159">
        <v>1982</v>
      </c>
      <c r="B159" t="s">
        <v>231</v>
      </c>
      <c r="C159">
        <v>19465.135999999999</v>
      </c>
      <c r="D159">
        <v>1630.5</v>
      </c>
    </row>
    <row r="160" spans="1:4" x14ac:dyDescent="0.25">
      <c r="A160">
        <v>1983</v>
      </c>
      <c r="B160" t="s">
        <v>231</v>
      </c>
      <c r="C160">
        <v>20379.868750000001</v>
      </c>
      <c r="D160">
        <v>1579.75</v>
      </c>
    </row>
    <row r="161" spans="1:4" x14ac:dyDescent="0.25">
      <c r="A161">
        <v>1984</v>
      </c>
      <c r="B161" t="s">
        <v>231</v>
      </c>
      <c r="C161">
        <v>21267.073649999998</v>
      </c>
      <c r="D161">
        <v>1514.616667</v>
      </c>
    </row>
    <row r="162" spans="1:4" x14ac:dyDescent="0.25">
      <c r="A162">
        <v>1985</v>
      </c>
      <c r="B162" t="s">
        <v>231</v>
      </c>
      <c r="C162">
        <v>22170.84131</v>
      </c>
      <c r="D162">
        <v>1462.75</v>
      </c>
    </row>
    <row r="163" spans="1:4" x14ac:dyDescent="0.25">
      <c r="A163">
        <v>1986</v>
      </c>
      <c r="B163" t="s">
        <v>231</v>
      </c>
      <c r="C163">
        <v>22873.709869999999</v>
      </c>
      <c r="D163">
        <v>1435.5</v>
      </c>
    </row>
    <row r="164" spans="1:4" x14ac:dyDescent="0.25">
      <c r="A164">
        <v>1987</v>
      </c>
      <c r="B164" t="s">
        <v>231</v>
      </c>
      <c r="C164">
        <v>23439.863730000001</v>
      </c>
      <c r="D164">
        <v>1384.758333</v>
      </c>
    </row>
    <row r="165" spans="1:4" x14ac:dyDescent="0.25">
      <c r="A165">
        <v>1988</v>
      </c>
      <c r="B165" t="s">
        <v>231</v>
      </c>
      <c r="C165">
        <v>24198.198520000002</v>
      </c>
      <c r="D165">
        <v>1330.5</v>
      </c>
    </row>
    <row r="166" spans="1:4" x14ac:dyDescent="0.25">
      <c r="A166">
        <v>1989</v>
      </c>
      <c r="B166" t="s">
        <v>231</v>
      </c>
      <c r="C166">
        <v>24669.641670000001</v>
      </c>
      <c r="D166">
        <v>1269.241667</v>
      </c>
    </row>
    <row r="167" spans="1:4" x14ac:dyDescent="0.25">
      <c r="A167">
        <v>1990</v>
      </c>
      <c r="B167" t="s">
        <v>231</v>
      </c>
      <c r="C167">
        <v>24883.811160000001</v>
      </c>
      <c r="D167">
        <v>1325.5583329999999</v>
      </c>
    </row>
    <row r="168" spans="1:4" x14ac:dyDescent="0.25">
      <c r="A168">
        <v>1991</v>
      </c>
      <c r="B168" t="s">
        <v>231</v>
      </c>
      <c r="C168">
        <v>24597.83295</v>
      </c>
      <c r="D168">
        <v>1426.8916670000001</v>
      </c>
    </row>
    <row r="169" spans="1:4" x14ac:dyDescent="0.25">
      <c r="A169">
        <v>1992</v>
      </c>
      <c r="B169" t="s">
        <v>231</v>
      </c>
      <c r="C169">
        <v>25151.79477</v>
      </c>
      <c r="D169">
        <v>1422.6</v>
      </c>
    </row>
    <row r="170" spans="1:4" x14ac:dyDescent="0.25">
      <c r="A170">
        <v>1993</v>
      </c>
      <c r="B170" t="s">
        <v>231</v>
      </c>
      <c r="C170">
        <v>25687.022970000002</v>
      </c>
      <c r="D170">
        <v>1381.8166670000001</v>
      </c>
    </row>
    <row r="171" spans="1:4" x14ac:dyDescent="0.25">
      <c r="A171">
        <v>1994</v>
      </c>
      <c r="B171" t="s">
        <v>231</v>
      </c>
      <c r="C171">
        <v>26357.010590000002</v>
      </c>
      <c r="D171">
        <v>1346.7</v>
      </c>
    </row>
    <row r="172" spans="1:4" x14ac:dyDescent="0.25">
      <c r="A172">
        <v>1995</v>
      </c>
      <c r="B172" t="s">
        <v>231</v>
      </c>
      <c r="C172">
        <v>26813.478019999999</v>
      </c>
      <c r="D172">
        <v>1309.95</v>
      </c>
    </row>
    <row r="173" spans="1:4" x14ac:dyDescent="0.25">
      <c r="A173">
        <v>1996</v>
      </c>
      <c r="B173" t="s">
        <v>231</v>
      </c>
      <c r="C173">
        <v>27422.977930000001</v>
      </c>
      <c r="D173">
        <v>1310.075</v>
      </c>
    </row>
    <row r="174" spans="1:4" x14ac:dyDescent="0.25">
      <c r="A174">
        <v>1997</v>
      </c>
      <c r="B174" t="s">
        <v>231</v>
      </c>
      <c r="C174">
        <v>28115.055489999999</v>
      </c>
      <c r="D174">
        <v>1428.8416669999999</v>
      </c>
    </row>
    <row r="175" spans="1:4" x14ac:dyDescent="0.25">
      <c r="A175">
        <v>1998</v>
      </c>
      <c r="B175" t="s">
        <v>231</v>
      </c>
      <c r="C175">
        <v>29265.117839999999</v>
      </c>
      <c r="D175">
        <v>1483.883333</v>
      </c>
    </row>
    <row r="176" spans="1:4" x14ac:dyDescent="0.25">
      <c r="A176">
        <v>1999</v>
      </c>
      <c r="B176" t="s">
        <v>231</v>
      </c>
      <c r="C176">
        <v>30487.783589999999</v>
      </c>
      <c r="D176">
        <v>1452.116667</v>
      </c>
    </row>
    <row r="177" spans="1:4" x14ac:dyDescent="0.25">
      <c r="A177">
        <v>2000</v>
      </c>
      <c r="B177" t="s">
        <v>231</v>
      </c>
      <c r="C177">
        <v>31669.04076</v>
      </c>
      <c r="D177">
        <v>1404.675</v>
      </c>
    </row>
    <row r="178" spans="1:4" x14ac:dyDescent="0.25">
      <c r="A178">
        <v>2001</v>
      </c>
      <c r="B178" t="s">
        <v>231</v>
      </c>
      <c r="C178">
        <v>32133.66805</v>
      </c>
      <c r="D178">
        <v>1366.075</v>
      </c>
    </row>
    <row r="179" spans="1:4" x14ac:dyDescent="0.25">
      <c r="A179">
        <v>2002</v>
      </c>
      <c r="B179" t="s">
        <v>231</v>
      </c>
      <c r="C179">
        <v>32646.505450000001</v>
      </c>
      <c r="D179">
        <v>1344.741667</v>
      </c>
    </row>
    <row r="180" spans="1:4" x14ac:dyDescent="0.25">
      <c r="A180">
        <v>2003</v>
      </c>
      <c r="B180" t="s">
        <v>231</v>
      </c>
      <c r="C180">
        <v>33391.281190000002</v>
      </c>
      <c r="D180">
        <v>1314.8916670000001</v>
      </c>
    </row>
    <row r="181" spans="1:4" x14ac:dyDescent="0.25">
      <c r="A181">
        <v>2004</v>
      </c>
      <c r="B181" t="s">
        <v>231</v>
      </c>
      <c r="C181">
        <v>34330.928659999998</v>
      </c>
      <c r="D181">
        <v>1280.6083329999999</v>
      </c>
    </row>
    <row r="182" spans="1:4" x14ac:dyDescent="0.25">
      <c r="A182">
        <v>2005</v>
      </c>
      <c r="B182" t="s">
        <v>231</v>
      </c>
      <c r="C182">
        <v>35220.589139999996</v>
      </c>
      <c r="D182">
        <v>1238.583333</v>
      </c>
    </row>
    <row r="183" spans="1:4" x14ac:dyDescent="0.25">
      <c r="A183">
        <v>2006</v>
      </c>
      <c r="B183" t="s">
        <v>231</v>
      </c>
      <c r="C183">
        <v>35893.281669999997</v>
      </c>
      <c r="D183">
        <v>1199.883333</v>
      </c>
    </row>
    <row r="184" spans="1:4" x14ac:dyDescent="0.25">
      <c r="A184">
        <v>2007</v>
      </c>
      <c r="B184" t="s">
        <v>231</v>
      </c>
      <c r="C184">
        <v>36417.811650000003</v>
      </c>
      <c r="D184">
        <v>1236.083333</v>
      </c>
    </row>
    <row r="185" spans="1:4" x14ac:dyDescent="0.25">
      <c r="A185">
        <v>2008</v>
      </c>
      <c r="B185" t="s">
        <v>231</v>
      </c>
      <c r="C185">
        <v>36129.091099999998</v>
      </c>
      <c r="D185">
        <v>1343.083333</v>
      </c>
    </row>
    <row r="186" spans="1:4" x14ac:dyDescent="0.25">
      <c r="A186">
        <v>2009</v>
      </c>
      <c r="B186" t="s">
        <v>231</v>
      </c>
      <c r="C186">
        <v>35346.2039</v>
      </c>
      <c r="D186">
        <v>1501.125</v>
      </c>
    </row>
    <row r="187" spans="1:4" x14ac:dyDescent="0.25">
      <c r="A187">
        <v>2010</v>
      </c>
      <c r="B187" t="s">
        <v>231</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9" activePane="bottomLeft" state="frozen"/>
      <selection activeCell="D1" sqref="D1"/>
      <selection pane="bottomLeft" activeCell="J63" sqref="J6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519</v>
      </c>
      <c r="B1" s="161" t="s">
        <v>520</v>
      </c>
      <c r="C1" s="162" t="s">
        <v>521</v>
      </c>
      <c r="D1" s="161" t="s">
        <v>290</v>
      </c>
      <c r="E1" s="161" t="s">
        <v>522</v>
      </c>
      <c r="F1" s="161" t="s">
        <v>523</v>
      </c>
      <c r="G1" s="161" t="s">
        <v>524</v>
      </c>
      <c r="H1" s="161" t="s">
        <v>3771</v>
      </c>
      <c r="I1" s="161" t="s">
        <v>892</v>
      </c>
      <c r="J1" s="161" t="s">
        <v>893</v>
      </c>
      <c r="K1" s="161" t="s">
        <v>891</v>
      </c>
      <c r="L1" s="161" t="s">
        <v>525</v>
      </c>
      <c r="M1" s="161" t="s">
        <v>526</v>
      </c>
      <c r="N1" s="161" t="s">
        <v>527</v>
      </c>
      <c r="O1" s="161" t="s">
        <v>528</v>
      </c>
      <c r="P1" s="163" t="s">
        <v>529</v>
      </c>
      <c r="Q1" s="163" t="s">
        <v>530</v>
      </c>
      <c r="R1" s="163" t="s">
        <v>531</v>
      </c>
      <c r="S1" s="164" t="s">
        <v>532</v>
      </c>
    </row>
    <row r="2" spans="1:19" x14ac:dyDescent="0.25">
      <c r="A2" s="165">
        <v>1</v>
      </c>
      <c r="B2" s="165" t="s">
        <v>119</v>
      </c>
      <c r="C2" s="165" t="s">
        <v>533</v>
      </c>
      <c r="D2" s="165">
        <v>2008</v>
      </c>
      <c r="E2" s="165" t="s">
        <v>534</v>
      </c>
      <c r="F2" s="165" t="s">
        <v>535</v>
      </c>
      <c r="G2" s="165" t="s">
        <v>536</v>
      </c>
      <c r="H2" s="165" t="s">
        <v>3805</v>
      </c>
      <c r="I2" s="165" t="b">
        <v>1</v>
      </c>
      <c r="J2" s="165">
        <f t="shared" ref="J2:J33" si="0">D2-MIN($D:$D)</f>
        <v>29</v>
      </c>
      <c r="K2" s="165" cm="1">
        <f t="array" ref="K2">IFERROR(INDEX(impact_factors!$C$1:$C$3000,MATCH(TRUE,ISNUMBER(SEARCH(H2,impact_factors!$B$1:$B$3000)),0)),IF(H2="XX",0,"X"))</f>
        <v>0.186</v>
      </c>
      <c r="L2" s="165">
        <v>134</v>
      </c>
      <c r="M2" s="165" t="s">
        <v>537</v>
      </c>
      <c r="N2" s="165" t="s">
        <v>538</v>
      </c>
      <c r="O2" s="165" t="s">
        <v>539</v>
      </c>
      <c r="P2" s="165" t="s">
        <v>160</v>
      </c>
      <c r="Q2" s="165" t="s">
        <v>160</v>
      </c>
      <c r="R2" s="165" t="s">
        <v>160</v>
      </c>
      <c r="S2" s="166">
        <v>2</v>
      </c>
    </row>
    <row r="3" spans="1:19" x14ac:dyDescent="0.25">
      <c r="A3">
        <v>2</v>
      </c>
      <c r="B3" t="s">
        <v>122</v>
      </c>
      <c r="C3" t="s">
        <v>540</v>
      </c>
      <c r="D3">
        <v>2013</v>
      </c>
      <c r="E3" t="s">
        <v>541</v>
      </c>
      <c r="F3" t="s">
        <v>542</v>
      </c>
      <c r="G3" t="s">
        <v>543</v>
      </c>
      <c r="H3" t="s">
        <v>3773</v>
      </c>
      <c r="I3" t="b">
        <v>1</v>
      </c>
      <c r="J3">
        <f t="shared" si="0"/>
        <v>34</v>
      </c>
      <c r="K3" cm="1">
        <f t="array" ref="K3">IFERROR(INDEX(impact_factors!$C$1:$C$3000,MATCH(TRUE,ISNUMBER(SEARCH(H3,impact_factors!$B$1:$B$3000)),0)),IF(H3="XX",0,"X"))</f>
        <v>0.03</v>
      </c>
      <c r="L3">
        <v>16</v>
      </c>
      <c r="M3" t="s">
        <v>544</v>
      </c>
      <c r="N3" t="s">
        <v>545</v>
      </c>
      <c r="O3" t="s">
        <v>546</v>
      </c>
      <c r="P3" t="s">
        <v>160</v>
      </c>
      <c r="Q3" t="s">
        <v>160</v>
      </c>
      <c r="R3" t="s">
        <v>160</v>
      </c>
      <c r="S3" s="24">
        <v>1</v>
      </c>
    </row>
    <row r="4" spans="1:19" x14ac:dyDescent="0.25">
      <c r="A4">
        <v>3</v>
      </c>
      <c r="B4" t="s">
        <v>124</v>
      </c>
      <c r="C4" t="s">
        <v>547</v>
      </c>
      <c r="D4">
        <v>2006</v>
      </c>
      <c r="E4" t="s">
        <v>548</v>
      </c>
      <c r="F4" t="s">
        <v>549</v>
      </c>
      <c r="G4" t="s">
        <v>550</v>
      </c>
      <c r="H4" t="s">
        <v>3774</v>
      </c>
      <c r="I4" t="b">
        <v>1</v>
      </c>
      <c r="J4">
        <f t="shared" si="0"/>
        <v>27</v>
      </c>
      <c r="K4" cm="1">
        <f t="array" ref="K4">IFERROR(INDEX(impact_factors!$C$1:$C$3000,MATCH(TRUE,ISNUMBER(SEARCH(H4,impact_factors!$B$1:$B$3000)),0)),IF(H4="XX",0,"X"))</f>
        <v>3.5000000000000003E-2</v>
      </c>
      <c r="L4">
        <v>33</v>
      </c>
      <c r="M4" t="s">
        <v>551</v>
      </c>
      <c r="N4" t="s">
        <v>552</v>
      </c>
      <c r="O4" s="167" t="s">
        <v>553</v>
      </c>
      <c r="P4" t="s">
        <v>160</v>
      </c>
      <c r="Q4" t="s">
        <v>160</v>
      </c>
      <c r="R4" t="s">
        <v>160</v>
      </c>
      <c r="S4" s="24">
        <v>2</v>
      </c>
    </row>
    <row r="5" spans="1:19" x14ac:dyDescent="0.25">
      <c r="A5">
        <v>4</v>
      </c>
      <c r="B5" t="s">
        <v>125</v>
      </c>
      <c r="C5" t="s">
        <v>554</v>
      </c>
      <c r="D5">
        <v>2010</v>
      </c>
      <c r="E5" t="s">
        <v>555</v>
      </c>
      <c r="F5" t="s">
        <v>556</v>
      </c>
      <c r="G5" t="s">
        <v>557</v>
      </c>
      <c r="H5" t="s">
        <v>3775</v>
      </c>
      <c r="I5" t="b">
        <v>1</v>
      </c>
      <c r="J5">
        <f t="shared" si="0"/>
        <v>31</v>
      </c>
      <c r="K5" cm="1">
        <f t="array" ref="K5">IFERROR(INDEX(impact_factors!$C$1:$C$3000,MATCH(TRUE,ISNUMBER(SEARCH(H5,impact_factors!$B$1:$B$3000)),0)),IF(H5="XX",0,"X"))</f>
        <v>1.2E-2</v>
      </c>
      <c r="L5">
        <v>36</v>
      </c>
      <c r="M5" t="s">
        <v>558</v>
      </c>
      <c r="N5" t="s">
        <v>559</v>
      </c>
      <c r="O5" t="s">
        <v>560</v>
      </c>
      <c r="P5" t="s">
        <v>160</v>
      </c>
      <c r="Q5" t="s">
        <v>160</v>
      </c>
      <c r="R5" t="s">
        <v>160</v>
      </c>
      <c r="S5" s="24">
        <v>3</v>
      </c>
    </row>
    <row r="6" spans="1:19" x14ac:dyDescent="0.25">
      <c r="A6">
        <v>5</v>
      </c>
      <c r="B6" t="s">
        <v>128</v>
      </c>
      <c r="C6" t="s">
        <v>561</v>
      </c>
      <c r="D6">
        <v>2020</v>
      </c>
      <c r="E6" t="s">
        <v>562</v>
      </c>
      <c r="F6" t="s">
        <v>563</v>
      </c>
      <c r="G6" t="s">
        <v>564</v>
      </c>
      <c r="H6" t="s">
        <v>3776</v>
      </c>
      <c r="I6" t="b">
        <v>1</v>
      </c>
      <c r="J6">
        <f t="shared" si="0"/>
        <v>41</v>
      </c>
      <c r="K6" cm="1">
        <f t="array" ref="K6">IFERROR(INDEX(impact_factors!$C$1:$C$3000,MATCH(TRUE,ISNUMBER(SEARCH(H6,impact_factors!$B$1:$B$3000)),0)),IF(H6="XX",0,"X"))</f>
        <v>9.7000000000000003E-2</v>
      </c>
      <c r="L6">
        <v>2</v>
      </c>
      <c r="M6" t="s">
        <v>565</v>
      </c>
      <c r="N6" t="s">
        <v>566</v>
      </c>
      <c r="O6" t="s">
        <v>567</v>
      </c>
      <c r="P6" t="s">
        <v>160</v>
      </c>
      <c r="Q6" t="s">
        <v>160</v>
      </c>
      <c r="R6" t="s">
        <v>160</v>
      </c>
      <c r="S6" s="24">
        <v>3</v>
      </c>
    </row>
    <row r="7" spans="1:19" x14ac:dyDescent="0.25">
      <c r="A7">
        <v>6</v>
      </c>
      <c r="B7" t="s">
        <v>129</v>
      </c>
      <c r="C7" t="s">
        <v>568</v>
      </c>
      <c r="D7">
        <v>2004</v>
      </c>
      <c r="E7" t="s">
        <v>569</v>
      </c>
      <c r="F7" t="s">
        <v>570</v>
      </c>
      <c r="G7" t="s">
        <v>571</v>
      </c>
      <c r="H7" t="s">
        <v>3798</v>
      </c>
      <c r="I7" t="b">
        <v>1</v>
      </c>
      <c r="J7">
        <f t="shared" si="0"/>
        <v>25</v>
      </c>
      <c r="K7" cm="1">
        <f t="array" ref="K7">IFERROR(INDEX(impact_factors!$C$1:$C$3000,MATCH(TRUE,ISNUMBER(SEARCH(H7,impact_factors!$B$1:$B$3000)),0)),IF(H7="XX",0,"X"))</f>
        <v>0</v>
      </c>
      <c r="L7">
        <v>65</v>
      </c>
      <c r="M7" t="s">
        <v>572</v>
      </c>
      <c r="N7" t="s">
        <v>573</v>
      </c>
      <c r="O7" t="s">
        <v>574</v>
      </c>
      <c r="P7" t="s">
        <v>160</v>
      </c>
      <c r="Q7" t="s">
        <v>160</v>
      </c>
      <c r="R7" t="s">
        <v>160</v>
      </c>
      <c r="S7" s="24">
        <v>4</v>
      </c>
    </row>
    <row r="8" spans="1:19" x14ac:dyDescent="0.25">
      <c r="A8">
        <v>7</v>
      </c>
      <c r="B8" t="s">
        <v>131</v>
      </c>
      <c r="C8" t="s">
        <v>575</v>
      </c>
      <c r="D8">
        <v>2004</v>
      </c>
      <c r="E8" t="s">
        <v>576</v>
      </c>
      <c r="F8" t="s">
        <v>577</v>
      </c>
      <c r="G8" t="s">
        <v>578</v>
      </c>
      <c r="H8" t="s">
        <v>3798</v>
      </c>
      <c r="I8" t="b">
        <v>0</v>
      </c>
      <c r="J8">
        <f t="shared" si="0"/>
        <v>25</v>
      </c>
      <c r="K8" cm="1">
        <f t="array" ref="K8">IFERROR(INDEX(impact_factors!$C$1:$C$3000,MATCH(TRUE,ISNUMBER(SEARCH(H8,impact_factors!$B$1:$B$3000)),0)),IF(H8="XX",0,"X"))</f>
        <v>0</v>
      </c>
      <c r="L8">
        <v>0</v>
      </c>
      <c r="M8" t="s">
        <v>579</v>
      </c>
      <c r="N8" t="s">
        <v>580</v>
      </c>
      <c r="O8" t="s">
        <v>580</v>
      </c>
      <c r="P8" t="s">
        <v>160</v>
      </c>
      <c r="Q8" t="s">
        <v>160</v>
      </c>
      <c r="R8" t="s">
        <v>160</v>
      </c>
      <c r="S8" s="24">
        <v>3</v>
      </c>
    </row>
    <row r="9" spans="1:19" x14ac:dyDescent="0.25">
      <c r="A9">
        <v>8</v>
      </c>
      <c r="B9" t="s">
        <v>17</v>
      </c>
      <c r="C9" t="s">
        <v>581</v>
      </c>
      <c r="D9">
        <v>2013</v>
      </c>
      <c r="E9" t="s">
        <v>582</v>
      </c>
      <c r="F9" t="s">
        <v>583</v>
      </c>
      <c r="G9" t="s">
        <v>584</v>
      </c>
      <c r="H9" t="s">
        <v>3777</v>
      </c>
      <c r="I9" t="b">
        <v>1</v>
      </c>
      <c r="J9">
        <f t="shared" si="0"/>
        <v>34</v>
      </c>
      <c r="K9" cm="1">
        <f t="array" ref="K9">IFERROR(INDEX(impact_factors!$C$1:$C$3000,MATCH(TRUE,ISNUMBER(SEARCH(H9,impact_factors!$B$1:$B$3000)),0)),IF(H9="XX",0,"X"))</f>
        <v>2.5000000000000001E-2</v>
      </c>
      <c r="L9">
        <v>44</v>
      </c>
      <c r="M9" t="s">
        <v>585</v>
      </c>
      <c r="N9" t="s">
        <v>586</v>
      </c>
      <c r="O9" t="s">
        <v>560</v>
      </c>
      <c r="P9" t="s">
        <v>160</v>
      </c>
      <c r="Q9" t="s">
        <v>160</v>
      </c>
      <c r="R9" t="s">
        <v>160</v>
      </c>
      <c r="S9" s="24">
        <v>3</v>
      </c>
    </row>
    <row r="10" spans="1:19" x14ac:dyDescent="0.25">
      <c r="A10">
        <v>9</v>
      </c>
      <c r="B10" t="s">
        <v>4</v>
      </c>
      <c r="C10" t="s">
        <v>587</v>
      </c>
      <c r="D10">
        <v>2006</v>
      </c>
      <c r="E10" t="s">
        <v>588</v>
      </c>
      <c r="F10" t="s">
        <v>589</v>
      </c>
      <c r="G10" t="s">
        <v>590</v>
      </c>
      <c r="H10" t="s">
        <v>3778</v>
      </c>
      <c r="I10" t="b">
        <v>1</v>
      </c>
      <c r="J10">
        <f t="shared" si="0"/>
        <v>27</v>
      </c>
      <c r="K10" cm="1">
        <f t="array" ref="K10">IFERROR(INDEX(impact_factors!$C$1:$C$3000,MATCH(TRUE,ISNUMBER(SEARCH(H10,impact_factors!$B$1:$B$3000)),0)),IF(H10="XX",0,"X"))</f>
        <v>0.14599999999999999</v>
      </c>
      <c r="L10">
        <v>187</v>
      </c>
      <c r="M10" t="s">
        <v>591</v>
      </c>
      <c r="N10" t="s">
        <v>592</v>
      </c>
      <c r="O10" t="s">
        <v>593</v>
      </c>
      <c r="P10" t="s">
        <v>160</v>
      </c>
      <c r="Q10" t="s">
        <v>160</v>
      </c>
      <c r="R10" t="s">
        <v>160</v>
      </c>
      <c r="S10" s="24">
        <v>4</v>
      </c>
    </row>
    <row r="11" spans="1:19" x14ac:dyDescent="0.25">
      <c r="A11">
        <v>10</v>
      </c>
      <c r="B11" t="s">
        <v>22</v>
      </c>
      <c r="C11" t="s">
        <v>594</v>
      </c>
      <c r="D11">
        <v>1998</v>
      </c>
      <c r="E11" t="s">
        <v>595</v>
      </c>
      <c r="F11" t="s">
        <v>596</v>
      </c>
      <c r="G11" t="s">
        <v>597</v>
      </c>
      <c r="H11" t="s">
        <v>3798</v>
      </c>
      <c r="I11" t="b">
        <v>0</v>
      </c>
      <c r="J11">
        <f t="shared" si="0"/>
        <v>19</v>
      </c>
      <c r="K11" cm="1">
        <f t="array" ref="K11">IFERROR(INDEX(impact_factors!$C$1:$C$3000,MATCH(TRUE,ISNUMBER(SEARCH(H11,impact_factors!$B$1:$B$3000)),0)),IF(H11="XX",0,"X"))</f>
        <v>0</v>
      </c>
      <c r="L11">
        <v>110</v>
      </c>
      <c r="M11" t="s">
        <v>598</v>
      </c>
      <c r="N11" t="s">
        <v>599</v>
      </c>
      <c r="O11" t="s">
        <v>600</v>
      </c>
      <c r="P11" t="s">
        <v>160</v>
      </c>
      <c r="Q11" t="s">
        <v>160</v>
      </c>
      <c r="R11" t="s">
        <v>160</v>
      </c>
      <c r="S11" s="24">
        <v>2</v>
      </c>
    </row>
    <row r="12" spans="1:19" x14ac:dyDescent="0.25">
      <c r="A12">
        <v>11</v>
      </c>
      <c r="B12" t="s">
        <v>138</v>
      </c>
      <c r="C12" t="s">
        <v>601</v>
      </c>
      <c r="D12">
        <v>2019</v>
      </c>
      <c r="E12" t="s">
        <v>602</v>
      </c>
      <c r="F12" t="s">
        <v>603</v>
      </c>
      <c r="G12" t="s">
        <v>604</v>
      </c>
      <c r="H12" t="s">
        <v>3779</v>
      </c>
      <c r="I12" t="b">
        <v>1</v>
      </c>
      <c r="J12">
        <f t="shared" si="0"/>
        <v>40</v>
      </c>
      <c r="K12" cm="1">
        <f t="array" ref="K12">IFERROR(INDEX(impact_factors!$C$1:$C$3000,MATCH(TRUE,ISNUMBER(SEARCH(H12,impact_factors!$B$1:$B$3000)),0)),IF(H12="XX",0,"X"))</f>
        <v>5.0000000000000001E-3</v>
      </c>
      <c r="L12">
        <v>12</v>
      </c>
      <c r="M12" t="s">
        <v>605</v>
      </c>
      <c r="N12" t="s">
        <v>606</v>
      </c>
      <c r="O12" t="s">
        <v>607</v>
      </c>
      <c r="P12" t="s">
        <v>160</v>
      </c>
      <c r="Q12" t="s">
        <v>160</v>
      </c>
      <c r="R12" t="s">
        <v>160</v>
      </c>
      <c r="S12" s="24">
        <v>2</v>
      </c>
    </row>
    <row r="13" spans="1:19" x14ac:dyDescent="0.25">
      <c r="A13">
        <v>12</v>
      </c>
      <c r="B13" t="s">
        <v>139</v>
      </c>
      <c r="C13" t="s">
        <v>608</v>
      </c>
      <c r="D13">
        <v>2015</v>
      </c>
      <c r="E13" t="s">
        <v>609</v>
      </c>
      <c r="F13" t="s">
        <v>610</v>
      </c>
      <c r="G13" t="s">
        <v>611</v>
      </c>
      <c r="H13" t="s">
        <v>3799</v>
      </c>
      <c r="I13" t="b">
        <v>1</v>
      </c>
      <c r="J13">
        <f t="shared" si="0"/>
        <v>36</v>
      </c>
      <c r="K13" cm="1">
        <f t="array" ref="K13">IFERROR(INDEX(impact_factors!$C$1:$C$3000,MATCH(TRUE,ISNUMBER(SEARCH(H13,impact_factors!$B$1:$B$3000)),0)),IF(H13="XX",0,"X"))</f>
        <v>1.7999999999999999E-2</v>
      </c>
      <c r="L13">
        <v>23</v>
      </c>
      <c r="M13" t="s">
        <v>612</v>
      </c>
      <c r="N13" t="s">
        <v>613</v>
      </c>
      <c r="O13" t="s">
        <v>614</v>
      </c>
      <c r="P13" t="s">
        <v>160</v>
      </c>
      <c r="Q13" t="s">
        <v>160</v>
      </c>
      <c r="R13" t="s">
        <v>160</v>
      </c>
      <c r="S13" s="24">
        <v>2</v>
      </c>
    </row>
    <row r="14" spans="1:19" x14ac:dyDescent="0.25">
      <c r="A14">
        <v>13</v>
      </c>
      <c r="B14" t="s">
        <v>140</v>
      </c>
      <c r="C14" t="s">
        <v>615</v>
      </c>
      <c r="D14">
        <v>2014</v>
      </c>
      <c r="E14" t="s">
        <v>616</v>
      </c>
      <c r="F14" t="s">
        <v>617</v>
      </c>
      <c r="G14" t="s">
        <v>618</v>
      </c>
      <c r="H14" t="s">
        <v>3800</v>
      </c>
      <c r="I14" t="b">
        <v>1</v>
      </c>
      <c r="J14">
        <f t="shared" si="0"/>
        <v>35</v>
      </c>
      <c r="K14" t="str" cm="1">
        <f t="array" ref="K14">IFERROR(INDEX(impact_factors!$C$1:$C$3000,MATCH(TRUE,ISNUMBER(SEARCH(H14,impact_factors!$B$1:$B$3000)),0)),IF(H14="XX",0,"X"))</f>
        <v>X</v>
      </c>
      <c r="L14">
        <v>3</v>
      </c>
      <c r="M14" t="s">
        <v>619</v>
      </c>
      <c r="N14" t="s">
        <v>620</v>
      </c>
      <c r="O14" t="s">
        <v>620</v>
      </c>
      <c r="P14" t="s">
        <v>160</v>
      </c>
      <c r="Q14" t="s">
        <v>160</v>
      </c>
      <c r="R14" t="s">
        <v>160</v>
      </c>
      <c r="S14" s="24">
        <v>3</v>
      </c>
    </row>
    <row r="15" spans="1:19" x14ac:dyDescent="0.25">
      <c r="A15">
        <v>14</v>
      </c>
      <c r="B15" t="s">
        <v>141</v>
      </c>
      <c r="C15" t="s">
        <v>621</v>
      </c>
      <c r="D15">
        <v>2014</v>
      </c>
      <c r="E15" t="s">
        <v>622</v>
      </c>
      <c r="F15" t="s">
        <v>623</v>
      </c>
      <c r="G15" t="s">
        <v>624</v>
      </c>
      <c r="H15" t="s">
        <v>3780</v>
      </c>
      <c r="I15" t="b">
        <v>0</v>
      </c>
      <c r="J15">
        <f t="shared" si="0"/>
        <v>35</v>
      </c>
      <c r="K15" t="str" cm="1">
        <f t="array" ref="K15">IFERROR(INDEX(impact_factors!$C$1:$C$3000,MATCH(TRUE,ISNUMBER(SEARCH(H15,impact_factors!$B$1:$B$3000)),0)),IF(H15="XX",0,"X"))</f>
        <v>X</v>
      </c>
      <c r="L15">
        <v>5</v>
      </c>
      <c r="M15" t="s">
        <v>625</v>
      </c>
      <c r="N15" t="s">
        <v>560</v>
      </c>
      <c r="O15" t="s">
        <v>560</v>
      </c>
      <c r="P15" t="s">
        <v>160</v>
      </c>
      <c r="Q15" t="s">
        <v>160</v>
      </c>
      <c r="R15" t="s">
        <v>160</v>
      </c>
      <c r="S15" s="24">
        <v>4</v>
      </c>
    </row>
    <row r="16" spans="1:19" x14ac:dyDescent="0.25">
      <c r="A16">
        <v>15</v>
      </c>
      <c r="B16" t="s">
        <v>165</v>
      </c>
      <c r="C16" t="s">
        <v>627</v>
      </c>
      <c r="D16">
        <v>2012</v>
      </c>
      <c r="E16" t="s">
        <v>628</v>
      </c>
      <c r="F16" t="s">
        <v>629</v>
      </c>
      <c r="G16" t="s">
        <v>630</v>
      </c>
      <c r="H16" t="s">
        <v>3798</v>
      </c>
      <c r="I16" t="b">
        <v>0</v>
      </c>
      <c r="J16">
        <f t="shared" si="0"/>
        <v>33</v>
      </c>
      <c r="K16" cm="1">
        <f t="array" ref="K16">IFERROR(INDEX(impact_factors!$C$1:$C$3000,MATCH(TRUE,ISNUMBER(SEARCH(H16,impact_factors!$B$1:$B$3000)),0)),IF(H16="XX",0,"X"))</f>
        <v>0</v>
      </c>
      <c r="L16">
        <v>106</v>
      </c>
      <c r="M16" t="s">
        <v>631</v>
      </c>
      <c r="N16" t="s">
        <v>632</v>
      </c>
      <c r="O16" t="s">
        <v>633</v>
      </c>
      <c r="P16" t="s">
        <v>160</v>
      </c>
      <c r="Q16" t="s">
        <v>160</v>
      </c>
      <c r="R16" t="s">
        <v>160</v>
      </c>
      <c r="S16" s="24">
        <v>3</v>
      </c>
    </row>
    <row r="17" spans="1:19" x14ac:dyDescent="0.25">
      <c r="A17">
        <v>16</v>
      </c>
      <c r="B17" t="s">
        <v>191</v>
      </c>
      <c r="C17" t="s">
        <v>634</v>
      </c>
      <c r="D17">
        <v>2008</v>
      </c>
      <c r="E17" t="s">
        <v>635</v>
      </c>
      <c r="F17" t="s">
        <v>636</v>
      </c>
      <c r="G17" t="s">
        <v>637</v>
      </c>
      <c r="H17" t="s">
        <v>3798</v>
      </c>
      <c r="I17" t="b">
        <v>0</v>
      </c>
      <c r="J17">
        <f t="shared" si="0"/>
        <v>29</v>
      </c>
      <c r="K17" cm="1">
        <f t="array" ref="K17">IFERROR(INDEX(impact_factors!$C$1:$C$3000,MATCH(TRUE,ISNUMBER(SEARCH(H17,impact_factors!$B$1:$B$3000)),0)),IF(H17="XX",0,"X"))</f>
        <v>0</v>
      </c>
      <c r="L17">
        <v>30</v>
      </c>
      <c r="M17" t="s">
        <v>638</v>
      </c>
      <c r="N17" t="s">
        <v>639</v>
      </c>
      <c r="O17" t="s">
        <v>639</v>
      </c>
      <c r="P17" t="s">
        <v>160</v>
      </c>
      <c r="Q17" t="s">
        <v>160</v>
      </c>
      <c r="R17" t="s">
        <v>160</v>
      </c>
      <c r="S17" s="24">
        <v>2</v>
      </c>
    </row>
    <row r="18" spans="1:19" x14ac:dyDescent="0.25">
      <c r="A18">
        <v>17</v>
      </c>
      <c r="B18" t="s">
        <v>211</v>
      </c>
      <c r="C18" t="s">
        <v>640</v>
      </c>
      <c r="D18">
        <v>2021</v>
      </c>
      <c r="E18" t="s">
        <v>641</v>
      </c>
      <c r="F18" t="s">
        <v>642</v>
      </c>
      <c r="G18" t="s">
        <v>643</v>
      </c>
      <c r="H18" t="s">
        <v>3782</v>
      </c>
      <c r="I18" t="b">
        <v>1</v>
      </c>
      <c r="J18">
        <f t="shared" si="0"/>
        <v>42</v>
      </c>
      <c r="K18" cm="1">
        <f t="array" ref="K18">IFERROR(INDEX(impact_factors!$C$1:$C$3000,MATCH(TRUE,ISNUMBER(SEARCH(H18,impact_factors!$B$1:$B$3000)),0)),IF(H18="XX",0,"X"))</f>
        <v>4.149</v>
      </c>
      <c r="L18">
        <v>14</v>
      </c>
      <c r="M18" t="s">
        <v>644</v>
      </c>
      <c r="N18" t="s">
        <v>645</v>
      </c>
      <c r="O18" t="s">
        <v>560</v>
      </c>
      <c r="P18" t="s">
        <v>160</v>
      </c>
      <c r="Q18" t="s">
        <v>160</v>
      </c>
      <c r="R18" t="s">
        <v>160</v>
      </c>
      <c r="S18" s="24">
        <v>2</v>
      </c>
    </row>
    <row r="19" spans="1:19" x14ac:dyDescent="0.25">
      <c r="A19">
        <v>18</v>
      </c>
      <c r="B19" t="s">
        <v>212</v>
      </c>
      <c r="C19" t="s">
        <v>646</v>
      </c>
      <c r="D19">
        <v>2019</v>
      </c>
      <c r="E19" t="s">
        <v>647</v>
      </c>
      <c r="F19" t="s">
        <v>648</v>
      </c>
      <c r="G19" t="s">
        <v>649</v>
      </c>
      <c r="H19" t="s">
        <v>3781</v>
      </c>
      <c r="I19" t="b">
        <v>1</v>
      </c>
      <c r="J19">
        <f t="shared" si="0"/>
        <v>40</v>
      </c>
      <c r="K19" cm="1">
        <f t="array" ref="K19">IFERROR(INDEX(impact_factors!$C$1:$C$3000,MATCH(TRUE,ISNUMBER(SEARCH(H19,impact_factors!$B$1:$B$3000)),0)),IF(H19="XX",0,"X"))</f>
        <v>0.217</v>
      </c>
      <c r="L19">
        <v>129</v>
      </c>
      <c r="M19" t="s">
        <v>650</v>
      </c>
      <c r="N19" t="s">
        <v>651</v>
      </c>
      <c r="O19" t="s">
        <v>652</v>
      </c>
      <c r="P19" t="s">
        <v>160</v>
      </c>
      <c r="Q19" t="s">
        <v>160</v>
      </c>
      <c r="R19" t="s">
        <v>160</v>
      </c>
      <c r="S19" s="24">
        <v>2</v>
      </c>
    </row>
    <row r="20" spans="1:19" x14ac:dyDescent="0.25">
      <c r="A20">
        <v>19</v>
      </c>
      <c r="B20" t="s">
        <v>218</v>
      </c>
      <c r="C20" t="s">
        <v>653</v>
      </c>
      <c r="D20">
        <v>2013</v>
      </c>
      <c r="E20" t="s">
        <v>654</v>
      </c>
      <c r="F20" t="s">
        <v>655</v>
      </c>
      <c r="G20" t="s">
        <v>656</v>
      </c>
      <c r="H20" t="s">
        <v>3798</v>
      </c>
      <c r="I20" t="b">
        <v>0</v>
      </c>
      <c r="J20">
        <f t="shared" si="0"/>
        <v>34</v>
      </c>
      <c r="K20" cm="1">
        <f t="array" ref="K20">IFERROR(INDEX(impact_factors!$C$1:$C$3000,MATCH(TRUE,ISNUMBER(SEARCH(H20,impact_factors!$B$1:$B$3000)),0)),IF(H20="XX",0,"X"))</f>
        <v>0</v>
      </c>
      <c r="L20">
        <v>0</v>
      </c>
      <c r="M20" t="s">
        <v>657</v>
      </c>
      <c r="N20" t="s">
        <v>658</v>
      </c>
      <c r="O20" t="s">
        <v>658</v>
      </c>
      <c r="P20" t="s">
        <v>160</v>
      </c>
      <c r="Q20" t="s">
        <v>160</v>
      </c>
      <c r="R20" t="s">
        <v>160</v>
      </c>
      <c r="S20" s="24">
        <v>2</v>
      </c>
    </row>
    <row r="21" spans="1:19" x14ac:dyDescent="0.25">
      <c r="A21">
        <v>20</v>
      </c>
      <c r="B21" t="s">
        <v>230</v>
      </c>
      <c r="C21" t="s">
        <v>659</v>
      </c>
      <c r="D21">
        <v>1999</v>
      </c>
      <c r="E21" t="s">
        <v>660</v>
      </c>
      <c r="F21" t="s">
        <v>661</v>
      </c>
      <c r="G21" t="s">
        <v>662</v>
      </c>
      <c r="H21" t="s">
        <v>3798</v>
      </c>
      <c r="I21" t="b">
        <v>0</v>
      </c>
      <c r="J21">
        <f t="shared" si="0"/>
        <v>20</v>
      </c>
      <c r="K21" cm="1">
        <f t="array" ref="K21">IFERROR(INDEX(impact_factors!$C$1:$C$3000,MATCH(TRUE,ISNUMBER(SEARCH(H21,impact_factors!$B$1:$B$3000)),0)),IF(H21="XX",0,"X"))</f>
        <v>0</v>
      </c>
      <c r="L21">
        <v>591</v>
      </c>
      <c r="M21" t="s">
        <v>663</v>
      </c>
      <c r="N21" t="s">
        <v>664</v>
      </c>
      <c r="O21" t="s">
        <v>665</v>
      </c>
      <c r="P21" t="s">
        <v>160</v>
      </c>
      <c r="Q21" t="s">
        <v>160</v>
      </c>
      <c r="R21" t="s">
        <v>160</v>
      </c>
      <c r="S21" s="24">
        <v>4</v>
      </c>
    </row>
    <row r="22" spans="1:19" x14ac:dyDescent="0.25">
      <c r="A22">
        <v>21</v>
      </c>
      <c r="B22" t="s">
        <v>232</v>
      </c>
      <c r="C22" t="s">
        <v>666</v>
      </c>
      <c r="D22">
        <v>2020</v>
      </c>
      <c r="E22" t="s">
        <v>667</v>
      </c>
      <c r="F22" t="s">
        <v>668</v>
      </c>
      <c r="G22" t="s">
        <v>669</v>
      </c>
      <c r="H22" t="s">
        <v>3801</v>
      </c>
      <c r="I22" t="b">
        <v>1</v>
      </c>
      <c r="J22">
        <f t="shared" si="0"/>
        <v>41</v>
      </c>
      <c r="K22" cm="1">
        <f t="array" ref="K22">IFERROR(INDEX(impact_factors!$C$1:$C$3000,MATCH(TRUE,ISNUMBER(SEARCH(H22,impact_factors!$B$1:$B$3000)),0)),IF(H22="XX",0,"X"))</f>
        <v>1.2999999999999999E-2</v>
      </c>
      <c r="L22">
        <v>3</v>
      </c>
      <c r="M22" t="s">
        <v>670</v>
      </c>
      <c r="N22" t="s">
        <v>671</v>
      </c>
      <c r="O22" t="s">
        <v>560</v>
      </c>
      <c r="P22" t="s">
        <v>160</v>
      </c>
      <c r="Q22" t="s">
        <v>160</v>
      </c>
      <c r="R22" t="s">
        <v>160</v>
      </c>
      <c r="S22" s="24">
        <v>2</v>
      </c>
    </row>
    <row r="23" spans="1:19" x14ac:dyDescent="0.25">
      <c r="A23">
        <v>22</v>
      </c>
      <c r="B23" t="s">
        <v>233</v>
      </c>
      <c r="C23" t="s">
        <v>672</v>
      </c>
      <c r="D23">
        <v>2007</v>
      </c>
      <c r="E23" t="s">
        <v>673</v>
      </c>
      <c r="F23" t="s">
        <v>674</v>
      </c>
      <c r="G23" t="s">
        <v>675</v>
      </c>
      <c r="H23" t="s">
        <v>3798</v>
      </c>
      <c r="I23" t="b">
        <v>0</v>
      </c>
      <c r="J23">
        <f t="shared" si="0"/>
        <v>28</v>
      </c>
      <c r="K23" cm="1">
        <f t="array" ref="K23">IFERROR(INDEX(impact_factors!$C$1:$C$3000,MATCH(TRUE,ISNUMBER(SEARCH(H23,impact_factors!$B$1:$B$3000)),0)),IF(H23="XX",0,"X"))</f>
        <v>0</v>
      </c>
      <c r="L23">
        <v>3</v>
      </c>
      <c r="M23" t="s">
        <v>676</v>
      </c>
      <c r="N23" t="s">
        <v>677</v>
      </c>
      <c r="O23" t="s">
        <v>677</v>
      </c>
      <c r="P23" t="s">
        <v>160</v>
      </c>
      <c r="Q23" t="s">
        <v>160</v>
      </c>
      <c r="R23" t="s">
        <v>160</v>
      </c>
      <c r="S23" s="24">
        <v>2</v>
      </c>
    </row>
    <row r="24" spans="1:19" x14ac:dyDescent="0.25">
      <c r="A24">
        <v>23</v>
      </c>
      <c r="B24" t="s">
        <v>234</v>
      </c>
      <c r="C24" t="s">
        <v>678</v>
      </c>
      <c r="D24">
        <v>2012</v>
      </c>
      <c r="E24" t="s">
        <v>679</v>
      </c>
      <c r="F24" t="s">
        <v>680</v>
      </c>
      <c r="G24" t="s">
        <v>681</v>
      </c>
      <c r="H24" t="s">
        <v>3798</v>
      </c>
      <c r="I24" t="b">
        <v>0</v>
      </c>
      <c r="J24">
        <f t="shared" si="0"/>
        <v>33</v>
      </c>
      <c r="K24" cm="1">
        <f t="array" ref="K24">IFERROR(INDEX(impact_factors!$C$1:$C$3000,MATCH(TRUE,ISNUMBER(SEARCH(H24,impact_factors!$B$1:$B$3000)),0)),IF(H24="XX",0,"X"))</f>
        <v>0</v>
      </c>
      <c r="L24">
        <v>2</v>
      </c>
      <c r="M24" t="s">
        <v>682</v>
      </c>
      <c r="N24" t="s">
        <v>683</v>
      </c>
      <c r="O24" t="s">
        <v>684</v>
      </c>
      <c r="P24" t="s">
        <v>160</v>
      </c>
      <c r="Q24" t="s">
        <v>160</v>
      </c>
      <c r="R24" t="s">
        <v>160</v>
      </c>
      <c r="S24" s="24">
        <v>3</v>
      </c>
    </row>
    <row r="25" spans="1:19" x14ac:dyDescent="0.25">
      <c r="A25">
        <v>24</v>
      </c>
      <c r="B25" t="s">
        <v>245</v>
      </c>
      <c r="C25" t="s">
        <v>626</v>
      </c>
      <c r="D25">
        <v>2007</v>
      </c>
      <c r="E25" t="s">
        <v>685</v>
      </c>
      <c r="F25" t="s">
        <v>686</v>
      </c>
      <c r="G25" t="s">
        <v>687</v>
      </c>
      <c r="H25" t="s">
        <v>3798</v>
      </c>
      <c r="I25" t="b">
        <v>0</v>
      </c>
      <c r="J25">
        <f t="shared" si="0"/>
        <v>28</v>
      </c>
      <c r="K25" cm="1">
        <f t="array" ref="K25">IFERROR(INDEX(impact_factors!$C$1:$C$3000,MATCH(TRUE,ISNUMBER(SEARCH(H25,impact_factors!$B$1:$B$3000)),0)),IF(H25="XX",0,"X"))</f>
        <v>0</v>
      </c>
      <c r="L25">
        <v>83</v>
      </c>
      <c r="M25" t="s">
        <v>688</v>
      </c>
      <c r="N25" t="s">
        <v>689</v>
      </c>
      <c r="O25" t="s">
        <v>690</v>
      </c>
      <c r="P25" t="s">
        <v>160</v>
      </c>
      <c r="Q25" t="s">
        <v>160</v>
      </c>
      <c r="R25" t="s">
        <v>160</v>
      </c>
      <c r="S25" s="24">
        <v>2</v>
      </c>
    </row>
    <row r="26" spans="1:19" x14ac:dyDescent="0.25">
      <c r="A26">
        <v>25</v>
      </c>
      <c r="B26" t="s">
        <v>258</v>
      </c>
      <c r="C26" t="s">
        <v>691</v>
      </c>
      <c r="D26">
        <v>2016</v>
      </c>
      <c r="E26" t="s">
        <v>692</v>
      </c>
      <c r="F26" t="s">
        <v>693</v>
      </c>
      <c r="G26" t="s">
        <v>694</v>
      </c>
      <c r="H26" t="s">
        <v>3778</v>
      </c>
      <c r="I26" t="b">
        <v>1</v>
      </c>
      <c r="J26">
        <f t="shared" si="0"/>
        <v>37</v>
      </c>
      <c r="K26" cm="1">
        <f t="array" ref="K26">IFERROR(INDEX(impact_factors!$C$1:$C$3000,MATCH(TRUE,ISNUMBER(SEARCH(H26,impact_factors!$B$1:$B$3000)),0)),IF(H26="XX",0,"X"))</f>
        <v>0.14599999999999999</v>
      </c>
      <c r="L26">
        <v>39</v>
      </c>
      <c r="M26" t="s">
        <v>695</v>
      </c>
      <c r="N26" t="s">
        <v>696</v>
      </c>
      <c r="O26" t="s">
        <v>697</v>
      </c>
      <c r="P26" t="s">
        <v>160</v>
      </c>
      <c r="Q26" t="s">
        <v>160</v>
      </c>
      <c r="R26" t="s">
        <v>160</v>
      </c>
      <c r="S26" s="24">
        <v>1</v>
      </c>
    </row>
    <row r="27" spans="1:19" x14ac:dyDescent="0.25">
      <c r="A27">
        <v>26</v>
      </c>
      <c r="B27" t="s">
        <v>259</v>
      </c>
      <c r="C27" t="s">
        <v>698</v>
      </c>
      <c r="D27">
        <v>2010</v>
      </c>
      <c r="E27" t="s">
        <v>699</v>
      </c>
      <c r="F27" t="s">
        <v>700</v>
      </c>
      <c r="G27" t="s">
        <v>701</v>
      </c>
      <c r="H27" t="s">
        <v>3783</v>
      </c>
      <c r="I27" t="b">
        <v>1</v>
      </c>
      <c r="J27">
        <f t="shared" si="0"/>
        <v>31</v>
      </c>
      <c r="K27" cm="1">
        <f t="array" ref="K27">IFERROR(INDEX(impact_factors!$C$1:$C$3000,MATCH(TRUE,ISNUMBER(SEARCH(H27,impact_factors!$B$1:$B$3000)),0)),IF(H27="XX",0,"X"))</f>
        <v>0.16400000000000001</v>
      </c>
      <c r="L27">
        <v>127</v>
      </c>
      <c r="M27" t="s">
        <v>702</v>
      </c>
      <c r="N27" t="s">
        <v>703</v>
      </c>
      <c r="O27" t="s">
        <v>704</v>
      </c>
      <c r="P27" t="s">
        <v>160</v>
      </c>
      <c r="Q27" t="s">
        <v>160</v>
      </c>
      <c r="R27" t="s">
        <v>160</v>
      </c>
      <c r="S27" s="24">
        <v>2</v>
      </c>
    </row>
    <row r="28" spans="1:19" x14ac:dyDescent="0.25">
      <c r="A28">
        <v>27</v>
      </c>
      <c r="B28" t="s">
        <v>409</v>
      </c>
      <c r="C28" t="s">
        <v>705</v>
      </c>
      <c r="D28">
        <v>2006</v>
      </c>
      <c r="E28" t="s">
        <v>706</v>
      </c>
      <c r="F28" t="s">
        <v>707</v>
      </c>
      <c r="G28" t="s">
        <v>708</v>
      </c>
      <c r="H28" t="s">
        <v>3784</v>
      </c>
      <c r="I28" t="b">
        <v>1</v>
      </c>
      <c r="J28">
        <f t="shared" si="0"/>
        <v>27</v>
      </c>
      <c r="K28" cm="1">
        <f t="array" ref="K28">IFERROR(INDEX(impact_factors!$C$1:$C$3000,MATCH(TRUE,ISNUMBER(SEARCH(H28,impact_factors!$B$1:$B$3000)),0)),IF(H28="XX",0,"X"))</f>
        <v>8.5000000000000006E-2</v>
      </c>
      <c r="L28">
        <v>58</v>
      </c>
      <c r="M28" t="s">
        <v>709</v>
      </c>
      <c r="N28" t="s">
        <v>710</v>
      </c>
      <c r="O28" t="s">
        <v>711</v>
      </c>
      <c r="P28" t="s">
        <v>160</v>
      </c>
      <c r="Q28" t="s">
        <v>160</v>
      </c>
      <c r="R28" t="s">
        <v>160</v>
      </c>
      <c r="S28" s="24">
        <v>3</v>
      </c>
    </row>
    <row r="29" spans="1:19" x14ac:dyDescent="0.25">
      <c r="A29">
        <v>28</v>
      </c>
      <c r="B29" t="s">
        <v>273</v>
      </c>
      <c r="C29" t="s">
        <v>712</v>
      </c>
      <c r="D29">
        <v>2009</v>
      </c>
      <c r="E29" t="s">
        <v>713</v>
      </c>
      <c r="F29" t="s">
        <v>714</v>
      </c>
      <c r="G29" t="s">
        <v>715</v>
      </c>
      <c r="H29" t="s">
        <v>3785</v>
      </c>
      <c r="I29" t="b">
        <v>1</v>
      </c>
      <c r="J29">
        <f t="shared" si="0"/>
        <v>30</v>
      </c>
      <c r="K29" cm="1">
        <f t="array" ref="K29">IFERROR(INDEX(impact_factors!$C$1:$C$3000,MATCH(TRUE,ISNUMBER(SEARCH(H29,impact_factors!$B$1:$B$3000)),0)),IF(H29="XX",0,"X"))</f>
        <v>2.3E-2</v>
      </c>
      <c r="L29">
        <v>97</v>
      </c>
      <c r="M29" t="s">
        <v>716</v>
      </c>
      <c r="N29" t="s">
        <v>717</v>
      </c>
      <c r="O29" t="s">
        <v>718</v>
      </c>
      <c r="P29" t="s">
        <v>160</v>
      </c>
      <c r="Q29" t="s">
        <v>160</v>
      </c>
      <c r="R29" t="s">
        <v>160</v>
      </c>
      <c r="S29" s="24">
        <v>3</v>
      </c>
    </row>
    <row r="30" spans="1:19" x14ac:dyDescent="0.25">
      <c r="A30">
        <v>29</v>
      </c>
      <c r="B30" t="s">
        <v>9</v>
      </c>
      <c r="C30" t="s">
        <v>719</v>
      </c>
      <c r="D30">
        <v>2007</v>
      </c>
      <c r="E30" t="s">
        <v>720</v>
      </c>
      <c r="F30" t="s">
        <v>721</v>
      </c>
      <c r="G30" t="s">
        <v>722</v>
      </c>
      <c r="H30" t="s">
        <v>3786</v>
      </c>
      <c r="I30" t="b">
        <v>0</v>
      </c>
      <c r="J30">
        <f t="shared" si="0"/>
        <v>28</v>
      </c>
      <c r="K30" t="str" cm="1">
        <f t="array" ref="K30">IFERROR(INDEX(impact_factors!$C$1:$C$3000,MATCH(TRUE,ISNUMBER(SEARCH(H30,impact_factors!$B$1:$B$3000)),0)),IF(H30="XX",0,"X"))</f>
        <v>X</v>
      </c>
      <c r="L30">
        <v>3</v>
      </c>
      <c r="M30" t="s">
        <v>723</v>
      </c>
      <c r="N30" t="s">
        <v>724</v>
      </c>
      <c r="O30" t="s">
        <v>724</v>
      </c>
      <c r="P30" t="s">
        <v>160</v>
      </c>
      <c r="Q30" t="s">
        <v>160</v>
      </c>
      <c r="R30" t="s">
        <v>160</v>
      </c>
      <c r="S30" s="24">
        <v>3</v>
      </c>
    </row>
    <row r="31" spans="1:19" x14ac:dyDescent="0.25">
      <c r="A31">
        <v>30</v>
      </c>
      <c r="B31" t="s">
        <v>310</v>
      </c>
      <c r="C31" t="s">
        <v>725</v>
      </c>
      <c r="D31">
        <v>2005</v>
      </c>
      <c r="E31" t="s">
        <v>726</v>
      </c>
      <c r="F31" t="s">
        <v>727</v>
      </c>
      <c r="G31" t="s">
        <v>728</v>
      </c>
      <c r="H31" t="s">
        <v>3802</v>
      </c>
      <c r="I31" t="b">
        <v>1</v>
      </c>
      <c r="J31">
        <f t="shared" si="0"/>
        <v>26</v>
      </c>
      <c r="K31" cm="1">
        <f t="array" ref="K31">IFERROR(INDEX(impact_factors!$C$1:$C$3000,MATCH(TRUE,ISNUMBER(SEARCH(H31,impact_factors!$B$1:$B$3000)),0)),IF(H31="XX",0,"X"))</f>
        <v>0.13900000000000001</v>
      </c>
      <c r="L31">
        <v>46</v>
      </c>
      <c r="M31" t="s">
        <v>729</v>
      </c>
      <c r="N31" t="s">
        <v>730</v>
      </c>
      <c r="O31" t="s">
        <v>731</v>
      </c>
      <c r="P31" t="s">
        <v>160</v>
      </c>
      <c r="Q31" t="s">
        <v>160</v>
      </c>
      <c r="R31" t="s">
        <v>160</v>
      </c>
      <c r="S31" s="24">
        <v>2</v>
      </c>
    </row>
    <row r="32" spans="1:19" x14ac:dyDescent="0.25">
      <c r="A32">
        <v>31</v>
      </c>
      <c r="B32" t="s">
        <v>309</v>
      </c>
      <c r="C32" t="s">
        <v>732</v>
      </c>
      <c r="D32">
        <v>2008</v>
      </c>
      <c r="E32" t="s">
        <v>733</v>
      </c>
      <c r="F32" t="s">
        <v>734</v>
      </c>
      <c r="G32" t="s">
        <v>735</v>
      </c>
      <c r="H32" t="s">
        <v>3787</v>
      </c>
      <c r="I32" t="b">
        <v>1</v>
      </c>
      <c r="J32">
        <f t="shared" si="0"/>
        <v>29</v>
      </c>
      <c r="K32" cm="1">
        <f t="array" ref="K32">IFERROR(INDEX(impact_factors!$C$1:$C$3000,MATCH(TRUE,ISNUMBER(SEARCH(H32,impact_factors!$B$1:$B$3000)),0)),IF(H32="XX",0,"X"))</f>
        <v>0.123</v>
      </c>
      <c r="L32">
        <v>226</v>
      </c>
      <c r="M32" t="s">
        <v>736</v>
      </c>
      <c r="N32" t="s">
        <v>737</v>
      </c>
      <c r="O32" t="s">
        <v>738</v>
      </c>
      <c r="P32" t="s">
        <v>160</v>
      </c>
      <c r="Q32" t="s">
        <v>160</v>
      </c>
      <c r="R32" t="s">
        <v>160</v>
      </c>
      <c r="S32" s="24">
        <v>2</v>
      </c>
    </row>
    <row r="33" spans="1:19" x14ac:dyDescent="0.25">
      <c r="A33">
        <v>32</v>
      </c>
      <c r="B33" t="s">
        <v>311</v>
      </c>
      <c r="C33" t="s">
        <v>739</v>
      </c>
      <c r="D33">
        <v>2021</v>
      </c>
      <c r="E33" t="s">
        <v>740</v>
      </c>
      <c r="F33" t="s">
        <v>741</v>
      </c>
      <c r="G33" t="s">
        <v>742</v>
      </c>
      <c r="H33" t="s">
        <v>3788</v>
      </c>
      <c r="I33" t="b">
        <v>1</v>
      </c>
      <c r="J33">
        <f t="shared" si="0"/>
        <v>42</v>
      </c>
      <c r="K33" cm="1">
        <f t="array" ref="K33">IFERROR(INDEX(impact_factors!$C$1:$C$3000,MATCH(TRUE,ISNUMBER(SEARCH(H33,impact_factors!$B$1:$B$3000)),0)),IF(H33="XX",0,"X"))</f>
        <v>1.35</v>
      </c>
      <c r="L33">
        <v>0</v>
      </c>
      <c r="M33" t="s">
        <v>743</v>
      </c>
      <c r="N33" t="s">
        <v>744</v>
      </c>
      <c r="O33" t="s">
        <v>560</v>
      </c>
      <c r="P33" t="s">
        <v>160</v>
      </c>
      <c r="Q33" t="s">
        <v>160</v>
      </c>
      <c r="R33" t="s">
        <v>160</v>
      </c>
      <c r="S33" s="24">
        <v>1</v>
      </c>
    </row>
    <row r="34" spans="1:19" x14ac:dyDescent="0.25">
      <c r="A34">
        <v>33</v>
      </c>
      <c r="B34" t="s">
        <v>318</v>
      </c>
      <c r="C34" t="s">
        <v>745</v>
      </c>
      <c r="D34">
        <v>2015</v>
      </c>
      <c r="E34" t="s">
        <v>746</v>
      </c>
      <c r="F34" t="s">
        <v>747</v>
      </c>
      <c r="G34" t="s">
        <v>748</v>
      </c>
      <c r="H34" t="s">
        <v>3772</v>
      </c>
      <c r="I34" t="b">
        <v>1</v>
      </c>
      <c r="J34">
        <f t="shared" ref="J34:J65" si="1">D34-MIN($D:$D)</f>
        <v>36</v>
      </c>
      <c r="K34" cm="1">
        <f t="array" ref="K34">IFERROR(INDEX(impact_factors!$C$1:$C$3000,MATCH(TRUE,ISNUMBER(SEARCH(H34,impact_factors!$B$1:$B$3000)),0)),IF(H34="XX",0,"X"))</f>
        <v>1.232</v>
      </c>
      <c r="L34">
        <v>2</v>
      </c>
      <c r="M34" t="s">
        <v>749</v>
      </c>
      <c r="N34" t="s">
        <v>750</v>
      </c>
      <c r="O34" t="s">
        <v>750</v>
      </c>
      <c r="P34" t="s">
        <v>160</v>
      </c>
      <c r="Q34" t="s">
        <v>160</v>
      </c>
      <c r="R34" t="s">
        <v>160</v>
      </c>
      <c r="S34" s="24">
        <v>2</v>
      </c>
    </row>
    <row r="35" spans="1:19" x14ac:dyDescent="0.25">
      <c r="A35">
        <v>34</v>
      </c>
      <c r="B35" t="s">
        <v>319</v>
      </c>
      <c r="C35" t="s">
        <v>751</v>
      </c>
      <c r="D35">
        <v>2006</v>
      </c>
      <c r="E35" t="s">
        <v>752</v>
      </c>
      <c r="F35" t="s">
        <v>753</v>
      </c>
      <c r="G35" t="s">
        <v>754</v>
      </c>
      <c r="H35" t="s">
        <v>3778</v>
      </c>
      <c r="I35" t="b">
        <v>1</v>
      </c>
      <c r="J35">
        <f t="shared" si="1"/>
        <v>27</v>
      </c>
      <c r="K35" cm="1">
        <f t="array" ref="K35">IFERROR(INDEX(impact_factors!$C$1:$C$3000,MATCH(TRUE,ISNUMBER(SEARCH(H35,impact_factors!$B$1:$B$3000)),0)),IF(H35="XX",0,"X"))</f>
        <v>0.14599999999999999</v>
      </c>
      <c r="L35">
        <v>118</v>
      </c>
      <c r="M35" t="s">
        <v>755</v>
      </c>
      <c r="N35" t="s">
        <v>756</v>
      </c>
      <c r="O35" t="s">
        <v>560</v>
      </c>
      <c r="P35" t="s">
        <v>160</v>
      </c>
      <c r="Q35" t="s">
        <v>160</v>
      </c>
      <c r="R35" t="s">
        <v>160</v>
      </c>
      <c r="S35" s="24">
        <v>4</v>
      </c>
    </row>
    <row r="36" spans="1:19" x14ac:dyDescent="0.25">
      <c r="A36">
        <v>35</v>
      </c>
      <c r="B36" t="s">
        <v>323</v>
      </c>
      <c r="C36" t="s">
        <v>757</v>
      </c>
      <c r="D36">
        <v>2006</v>
      </c>
      <c r="E36" t="s">
        <v>758</v>
      </c>
      <c r="F36" t="s">
        <v>759</v>
      </c>
      <c r="G36" t="s">
        <v>760</v>
      </c>
      <c r="H36" t="s">
        <v>3789</v>
      </c>
      <c r="I36" t="b">
        <v>1</v>
      </c>
      <c r="J36">
        <f t="shared" si="1"/>
        <v>27</v>
      </c>
      <c r="K36" cm="1">
        <f t="array" ref="K36">IFERROR(INDEX(impact_factors!$C$1:$C$3000,MATCH(TRUE,ISNUMBER(SEARCH(H36,impact_factors!$B$1:$B$3000)),0)),IF(H36="XX",0,"X"))</f>
        <v>0.29799999999999999</v>
      </c>
      <c r="L36">
        <v>18</v>
      </c>
      <c r="M36" t="s">
        <v>761</v>
      </c>
      <c r="N36" t="s">
        <v>762</v>
      </c>
      <c r="O36" t="s">
        <v>763</v>
      </c>
      <c r="P36" t="s">
        <v>160</v>
      </c>
      <c r="Q36" t="s">
        <v>160</v>
      </c>
      <c r="R36" t="s">
        <v>160</v>
      </c>
      <c r="S36" s="24">
        <v>4</v>
      </c>
    </row>
    <row r="37" spans="1:19" x14ac:dyDescent="0.25">
      <c r="A37">
        <v>36</v>
      </c>
      <c r="B37" t="s">
        <v>324</v>
      </c>
      <c r="C37" t="s">
        <v>764</v>
      </c>
      <c r="D37">
        <v>2004</v>
      </c>
      <c r="E37" t="s">
        <v>765</v>
      </c>
      <c r="F37" t="s">
        <v>766</v>
      </c>
      <c r="G37" t="s">
        <v>767</v>
      </c>
      <c r="H37" t="s">
        <v>3789</v>
      </c>
      <c r="I37" t="b">
        <v>1</v>
      </c>
      <c r="J37">
        <f t="shared" si="1"/>
        <v>25</v>
      </c>
      <c r="K37" cm="1">
        <f t="array" ref="K37">IFERROR(INDEX(impact_factors!$C$1:$C$3000,MATCH(TRUE,ISNUMBER(SEARCH(H37,impact_factors!$B$1:$B$3000)),0)),IF(H37="XX",0,"X"))</f>
        <v>0.29799999999999999</v>
      </c>
      <c r="L37">
        <v>72</v>
      </c>
      <c r="M37" t="s">
        <v>768</v>
      </c>
      <c r="N37" t="s">
        <v>769</v>
      </c>
      <c r="O37" t="s">
        <v>770</v>
      </c>
      <c r="P37" t="s">
        <v>160</v>
      </c>
      <c r="Q37" t="s">
        <v>160</v>
      </c>
      <c r="R37" t="s">
        <v>160</v>
      </c>
      <c r="S37" s="24">
        <v>4</v>
      </c>
    </row>
    <row r="38" spans="1:19" x14ac:dyDescent="0.25">
      <c r="A38">
        <v>37</v>
      </c>
      <c r="B38" t="s">
        <v>14</v>
      </c>
      <c r="C38" t="s">
        <v>771</v>
      </c>
      <c r="D38">
        <v>2013</v>
      </c>
      <c r="E38" t="s">
        <v>772</v>
      </c>
      <c r="F38" t="s">
        <v>773</v>
      </c>
      <c r="G38" t="s">
        <v>774</v>
      </c>
      <c r="H38" t="s">
        <v>3790</v>
      </c>
      <c r="I38" t="b">
        <v>1</v>
      </c>
      <c r="J38">
        <f t="shared" si="1"/>
        <v>34</v>
      </c>
      <c r="K38" cm="1">
        <f t="array" ref="K38">IFERROR(INDEX(impact_factors!$C$1:$C$3000,MATCH(TRUE,ISNUMBER(SEARCH(H38,impact_factors!$B$1:$B$3000)),0)),IF(H38="XX",0,"X"))</f>
        <v>3.1E-2</v>
      </c>
      <c r="L38">
        <v>46</v>
      </c>
      <c r="M38" t="s">
        <v>775</v>
      </c>
      <c r="N38" t="s">
        <v>776</v>
      </c>
      <c r="O38" t="s">
        <v>777</v>
      </c>
      <c r="P38" t="s">
        <v>160</v>
      </c>
      <c r="Q38" t="s">
        <v>160</v>
      </c>
      <c r="R38" t="s">
        <v>160</v>
      </c>
      <c r="S38" s="24">
        <v>3</v>
      </c>
    </row>
    <row r="39" spans="1:19" x14ac:dyDescent="0.25">
      <c r="A39">
        <v>38</v>
      </c>
      <c r="B39" t="s">
        <v>326</v>
      </c>
      <c r="C39" t="s">
        <v>778</v>
      </c>
      <c r="D39">
        <v>2002</v>
      </c>
      <c r="E39" t="s">
        <v>779</v>
      </c>
      <c r="F39" t="s">
        <v>780</v>
      </c>
      <c r="G39" t="s">
        <v>781</v>
      </c>
      <c r="H39" t="s">
        <v>3798</v>
      </c>
      <c r="I39" t="b">
        <v>0</v>
      </c>
      <c r="J39">
        <f t="shared" si="1"/>
        <v>23</v>
      </c>
      <c r="K39" cm="1">
        <f t="array" ref="K39">IFERROR(INDEX(impact_factors!$C$1:$C$3000,MATCH(TRUE,ISNUMBER(SEARCH(H39,impact_factors!$B$1:$B$3000)),0)),IF(H39="XX",0,"X"))</f>
        <v>0</v>
      </c>
      <c r="L39">
        <v>43</v>
      </c>
      <c r="M39" t="s">
        <v>782</v>
      </c>
      <c r="N39" s="167" t="s">
        <v>783</v>
      </c>
      <c r="O39" s="167" t="s">
        <v>784</v>
      </c>
      <c r="P39" t="s">
        <v>160</v>
      </c>
      <c r="Q39" t="s">
        <v>160</v>
      </c>
      <c r="R39" t="s">
        <v>160</v>
      </c>
      <c r="S39" s="24">
        <v>1</v>
      </c>
    </row>
    <row r="40" spans="1:19" x14ac:dyDescent="0.25">
      <c r="A40">
        <v>39</v>
      </c>
      <c r="B40" t="s">
        <v>328</v>
      </c>
      <c r="C40" t="s">
        <v>785</v>
      </c>
      <c r="D40">
        <v>2006</v>
      </c>
      <c r="E40" t="s">
        <v>786</v>
      </c>
      <c r="F40" t="s">
        <v>787</v>
      </c>
      <c r="G40" t="s">
        <v>788</v>
      </c>
      <c r="H40" t="s">
        <v>3798</v>
      </c>
      <c r="I40" t="b">
        <v>0</v>
      </c>
      <c r="J40">
        <f t="shared" si="1"/>
        <v>27</v>
      </c>
      <c r="K40" cm="1">
        <f t="array" ref="K40">IFERROR(INDEX(impact_factors!$C$1:$C$3000,MATCH(TRUE,ISNUMBER(SEARCH(H40,impact_factors!$B$1:$B$3000)),0)),IF(H40="XX",0,"X"))</f>
        <v>0</v>
      </c>
      <c r="L40">
        <v>0</v>
      </c>
      <c r="M40" t="s">
        <v>789</v>
      </c>
      <c r="N40" t="s">
        <v>790</v>
      </c>
      <c r="O40" t="s">
        <v>790</v>
      </c>
      <c r="P40" t="s">
        <v>160</v>
      </c>
      <c r="Q40" t="s">
        <v>160</v>
      </c>
      <c r="R40" t="s">
        <v>160</v>
      </c>
      <c r="S40" s="24">
        <v>4</v>
      </c>
    </row>
    <row r="41" spans="1:19" x14ac:dyDescent="0.25">
      <c r="A41">
        <v>40</v>
      </c>
      <c r="B41" t="s">
        <v>331</v>
      </c>
      <c r="C41" t="s">
        <v>791</v>
      </c>
      <c r="D41">
        <v>2011</v>
      </c>
      <c r="E41" t="s">
        <v>792</v>
      </c>
      <c r="F41" t="s">
        <v>793</v>
      </c>
      <c r="G41" t="s">
        <v>794</v>
      </c>
      <c r="H41" t="s">
        <v>3791</v>
      </c>
      <c r="I41" t="b">
        <v>1</v>
      </c>
      <c r="J41">
        <f t="shared" si="1"/>
        <v>32</v>
      </c>
      <c r="K41" cm="1">
        <f t="array" ref="K41">IFERROR(INDEX(impact_factors!$C$1:$C$3000,MATCH(TRUE,ISNUMBER(SEARCH(H41,impact_factors!$B$1:$B$3000)),0)),IF(H41="XX",0,"X"))</f>
        <v>0.17100000000000001</v>
      </c>
      <c r="L41">
        <v>66</v>
      </c>
      <c r="M41" t="s">
        <v>795</v>
      </c>
      <c r="N41" t="s">
        <v>796</v>
      </c>
      <c r="O41" t="s">
        <v>560</v>
      </c>
      <c r="P41" t="s">
        <v>160</v>
      </c>
      <c r="Q41" t="s">
        <v>160</v>
      </c>
      <c r="R41" t="s">
        <v>160</v>
      </c>
      <c r="S41" s="24">
        <v>2</v>
      </c>
    </row>
    <row r="42" spans="1:19" x14ac:dyDescent="0.25">
      <c r="A42">
        <v>41</v>
      </c>
      <c r="B42" t="s">
        <v>332</v>
      </c>
      <c r="C42" t="s">
        <v>797</v>
      </c>
      <c r="D42">
        <v>2018</v>
      </c>
      <c r="E42" t="s">
        <v>798</v>
      </c>
      <c r="F42" t="s">
        <v>799</v>
      </c>
      <c r="G42" t="s">
        <v>800</v>
      </c>
      <c r="H42" t="s">
        <v>3802</v>
      </c>
      <c r="I42" t="b">
        <v>1</v>
      </c>
      <c r="J42">
        <f t="shared" si="1"/>
        <v>39</v>
      </c>
      <c r="K42" cm="1">
        <f t="array" ref="K42">IFERROR(INDEX(impact_factors!$C$1:$C$3000,MATCH(TRUE,ISNUMBER(SEARCH(H42,impact_factors!$B$1:$B$3000)),0)),IF(H42="XX",0,"X"))</f>
        <v>0.13900000000000001</v>
      </c>
      <c r="L42">
        <v>42</v>
      </c>
      <c r="M42" t="s">
        <v>801</v>
      </c>
      <c r="N42" t="s">
        <v>802</v>
      </c>
      <c r="O42" t="s">
        <v>803</v>
      </c>
      <c r="P42" t="s">
        <v>160</v>
      </c>
      <c r="Q42" t="s">
        <v>160</v>
      </c>
      <c r="R42" t="s">
        <v>160</v>
      </c>
      <c r="S42" s="24">
        <v>3</v>
      </c>
    </row>
    <row r="43" spans="1:19" x14ac:dyDescent="0.25">
      <c r="A43">
        <v>42</v>
      </c>
      <c r="B43" t="s">
        <v>370</v>
      </c>
      <c r="C43" t="s">
        <v>804</v>
      </c>
      <c r="D43">
        <v>2008</v>
      </c>
      <c r="E43" t="s">
        <v>805</v>
      </c>
      <c r="F43" t="s">
        <v>806</v>
      </c>
      <c r="G43" t="s">
        <v>807</v>
      </c>
      <c r="H43" t="s">
        <v>3803</v>
      </c>
      <c r="I43" t="b">
        <v>1</v>
      </c>
      <c r="J43">
        <f t="shared" si="1"/>
        <v>29</v>
      </c>
      <c r="K43" cm="1">
        <f t="array" ref="K43">IFERROR(INDEX(impact_factors!$C$1:$C$3000,MATCH(TRUE,ISNUMBER(SEARCH(H43,impact_factors!$B$1:$B$3000)),0)),IF(H43="XX",0,"X"))</f>
        <v>0.63</v>
      </c>
      <c r="L43">
        <v>335</v>
      </c>
      <c r="M43" t="s">
        <v>808</v>
      </c>
      <c r="N43" t="s">
        <v>809</v>
      </c>
      <c r="O43" t="s">
        <v>810</v>
      </c>
      <c r="P43" t="s">
        <v>160</v>
      </c>
      <c r="Q43" t="s">
        <v>160</v>
      </c>
      <c r="R43" t="s">
        <v>160</v>
      </c>
      <c r="S43" s="24">
        <v>4</v>
      </c>
    </row>
    <row r="44" spans="1:19" x14ac:dyDescent="0.25">
      <c r="A44">
        <v>43</v>
      </c>
      <c r="B44" t="s">
        <v>375</v>
      </c>
      <c r="C44" t="s">
        <v>811</v>
      </c>
      <c r="D44">
        <v>2003</v>
      </c>
      <c r="E44" t="s">
        <v>812</v>
      </c>
      <c r="F44" t="s">
        <v>813</v>
      </c>
      <c r="G44" t="s">
        <v>814</v>
      </c>
      <c r="H44" t="s">
        <v>3798</v>
      </c>
      <c r="I44" t="b">
        <v>0</v>
      </c>
      <c r="J44">
        <f t="shared" si="1"/>
        <v>24</v>
      </c>
      <c r="K44" cm="1">
        <f t="array" ref="K44">IFERROR(INDEX(impact_factors!$C$1:$C$3000,MATCH(TRUE,ISNUMBER(SEARCH(H44,impact_factors!$B$1:$B$3000)),0)),IF(H44="XX",0,"X"))</f>
        <v>0</v>
      </c>
      <c r="L44">
        <v>17</v>
      </c>
      <c r="M44" t="s">
        <v>815</v>
      </c>
      <c r="N44" t="s">
        <v>816</v>
      </c>
      <c r="O44" t="s">
        <v>817</v>
      </c>
      <c r="P44" t="s">
        <v>160</v>
      </c>
      <c r="Q44" t="s">
        <v>160</v>
      </c>
      <c r="R44" t="s">
        <v>160</v>
      </c>
      <c r="S44" s="24">
        <v>3</v>
      </c>
    </row>
    <row r="45" spans="1:19" x14ac:dyDescent="0.25">
      <c r="A45">
        <v>44</v>
      </c>
      <c r="B45" t="s">
        <v>385</v>
      </c>
      <c r="C45" t="s">
        <v>818</v>
      </c>
      <c r="D45">
        <v>2022</v>
      </c>
      <c r="E45" t="s">
        <v>819</v>
      </c>
      <c r="F45" t="s">
        <v>820</v>
      </c>
      <c r="G45" t="s">
        <v>821</v>
      </c>
      <c r="H45" t="s">
        <v>3792</v>
      </c>
      <c r="I45" t="b">
        <v>1</v>
      </c>
      <c r="J45">
        <f t="shared" si="1"/>
        <v>43</v>
      </c>
      <c r="K45" cm="1">
        <f t="array" ref="K45">IFERROR(INDEX(impact_factors!$C$1:$C$3000,MATCH(TRUE,ISNUMBER(SEARCH(H45,impact_factors!$B$1:$B$3000)),0)),IF(H45="XX",0,"X"))</f>
        <v>3.0070000000000001</v>
      </c>
      <c r="L45">
        <v>32</v>
      </c>
      <c r="M45" t="s">
        <v>822</v>
      </c>
      <c r="N45" t="s">
        <v>823</v>
      </c>
      <c r="O45" t="s">
        <v>824</v>
      </c>
      <c r="P45" t="s">
        <v>160</v>
      </c>
      <c r="Q45" t="s">
        <v>160</v>
      </c>
      <c r="R45" t="s">
        <v>160</v>
      </c>
      <c r="S45" s="24">
        <v>1</v>
      </c>
    </row>
    <row r="46" spans="1:19" x14ac:dyDescent="0.25">
      <c r="A46">
        <v>45</v>
      </c>
      <c r="B46" t="s">
        <v>391</v>
      </c>
      <c r="C46" t="s">
        <v>825</v>
      </c>
      <c r="D46">
        <v>2013</v>
      </c>
      <c r="E46" t="s">
        <v>826</v>
      </c>
      <c r="F46" t="s">
        <v>827</v>
      </c>
      <c r="G46" t="s">
        <v>828</v>
      </c>
      <c r="H46" t="s">
        <v>3785</v>
      </c>
      <c r="I46" t="b">
        <v>1</v>
      </c>
      <c r="J46">
        <f t="shared" si="1"/>
        <v>34</v>
      </c>
      <c r="K46" cm="1">
        <f t="array" ref="K46">IFERROR(INDEX(impact_factors!$C$1:$C$3000,MATCH(TRUE,ISNUMBER(SEARCH(H46,impact_factors!$B$1:$B$3000)),0)),IF(H46="XX",0,"X"))</f>
        <v>2.3E-2</v>
      </c>
      <c r="L46">
        <v>13</v>
      </c>
      <c r="M46" t="s">
        <v>829</v>
      </c>
      <c r="N46" t="s">
        <v>830</v>
      </c>
      <c r="O46" t="s">
        <v>831</v>
      </c>
      <c r="P46" t="s">
        <v>160</v>
      </c>
      <c r="Q46" t="s">
        <v>160</v>
      </c>
      <c r="R46" t="s">
        <v>160</v>
      </c>
      <c r="S46" s="24">
        <v>3</v>
      </c>
    </row>
    <row r="47" spans="1:19" x14ac:dyDescent="0.25">
      <c r="A47">
        <v>46</v>
      </c>
      <c r="B47" t="s">
        <v>392</v>
      </c>
      <c r="C47" t="s">
        <v>832</v>
      </c>
      <c r="D47">
        <v>2016</v>
      </c>
      <c r="E47" t="s">
        <v>833</v>
      </c>
      <c r="F47" t="s">
        <v>834</v>
      </c>
      <c r="G47" t="s">
        <v>835</v>
      </c>
      <c r="H47" t="s">
        <v>3789</v>
      </c>
      <c r="I47" t="b">
        <v>1</v>
      </c>
      <c r="J47">
        <f t="shared" si="1"/>
        <v>37</v>
      </c>
      <c r="K47" cm="1">
        <f t="array" ref="K47">IFERROR(INDEX(impact_factors!$C$1:$C$3000,MATCH(TRUE,ISNUMBER(SEARCH(H47,impact_factors!$B$1:$B$3000)),0)),IF(H47="XX",0,"X"))</f>
        <v>0.29799999999999999</v>
      </c>
      <c r="L47">
        <v>21</v>
      </c>
      <c r="M47" t="s">
        <v>836</v>
      </c>
      <c r="N47" t="s">
        <v>837</v>
      </c>
      <c r="O47" t="s">
        <v>838</v>
      </c>
      <c r="P47" t="s">
        <v>160</v>
      </c>
      <c r="Q47" t="s">
        <v>160</v>
      </c>
      <c r="R47" t="s">
        <v>160</v>
      </c>
      <c r="S47" s="24">
        <v>3</v>
      </c>
    </row>
    <row r="48" spans="1:19" x14ac:dyDescent="0.25">
      <c r="A48">
        <v>47</v>
      </c>
      <c r="B48" t="s">
        <v>394</v>
      </c>
      <c r="C48" t="s">
        <v>839</v>
      </c>
      <c r="D48">
        <v>2020</v>
      </c>
      <c r="E48" t="s">
        <v>840</v>
      </c>
      <c r="F48" t="s">
        <v>841</v>
      </c>
      <c r="G48" t="s">
        <v>842</v>
      </c>
      <c r="H48" t="s">
        <v>3793</v>
      </c>
      <c r="I48" t="b">
        <v>1</v>
      </c>
      <c r="J48">
        <f t="shared" si="1"/>
        <v>41</v>
      </c>
      <c r="K48" t="str" cm="1">
        <f t="array" ref="K48">IFERROR(INDEX(impact_factors!$C$1:$C$3000,MATCH(TRUE,ISNUMBER(SEARCH(H48,impact_factors!$B$1:$B$3000)),0)),IF(H48="XX",0,"X"))</f>
        <v>X</v>
      </c>
      <c r="L48">
        <v>1</v>
      </c>
      <c r="M48" t="s">
        <v>843</v>
      </c>
      <c r="N48" t="s">
        <v>844</v>
      </c>
      <c r="O48" t="s">
        <v>845</v>
      </c>
      <c r="P48" t="s">
        <v>160</v>
      </c>
      <c r="Q48" t="s">
        <v>160</v>
      </c>
      <c r="R48" t="s">
        <v>160</v>
      </c>
      <c r="S48" s="24">
        <v>2</v>
      </c>
    </row>
    <row r="49" spans="1:19" x14ac:dyDescent="0.25">
      <c r="A49">
        <v>48</v>
      </c>
      <c r="B49" t="s">
        <v>396</v>
      </c>
      <c r="C49" t="s">
        <v>846</v>
      </c>
      <c r="D49">
        <v>2015</v>
      </c>
      <c r="E49" t="s">
        <v>847</v>
      </c>
      <c r="F49" t="s">
        <v>848</v>
      </c>
      <c r="G49" t="s">
        <v>849</v>
      </c>
      <c r="H49" t="s">
        <v>3777</v>
      </c>
      <c r="I49" t="b">
        <v>1</v>
      </c>
      <c r="J49">
        <f t="shared" si="1"/>
        <v>36</v>
      </c>
      <c r="K49" cm="1">
        <f t="array" ref="K49">IFERROR(INDEX(impact_factors!$C$1:$C$3000,MATCH(TRUE,ISNUMBER(SEARCH(H49,impact_factors!$B$1:$B$3000)),0)),IF(H49="XX",0,"X"))</f>
        <v>2.5000000000000001E-2</v>
      </c>
      <c r="L49">
        <v>25</v>
      </c>
      <c r="M49" t="s">
        <v>850</v>
      </c>
      <c r="N49" t="s">
        <v>851</v>
      </c>
      <c r="O49" t="s">
        <v>560</v>
      </c>
      <c r="P49" t="s">
        <v>160</v>
      </c>
      <c r="Q49" t="s">
        <v>160</v>
      </c>
      <c r="R49" t="s">
        <v>160</v>
      </c>
      <c r="S49" s="24">
        <v>2</v>
      </c>
    </row>
    <row r="50" spans="1:19" x14ac:dyDescent="0.25">
      <c r="A50">
        <v>49</v>
      </c>
      <c r="B50" t="s">
        <v>397</v>
      </c>
      <c r="C50" t="s">
        <v>852</v>
      </c>
      <c r="D50">
        <v>2008</v>
      </c>
      <c r="E50" t="s">
        <v>853</v>
      </c>
      <c r="F50" t="s">
        <v>854</v>
      </c>
      <c r="G50" t="s">
        <v>855</v>
      </c>
      <c r="H50" t="s">
        <v>3803</v>
      </c>
      <c r="I50" t="b">
        <v>1</v>
      </c>
      <c r="J50">
        <f t="shared" si="1"/>
        <v>29</v>
      </c>
      <c r="K50" cm="1">
        <f t="array" ref="K50">IFERROR(INDEX(impact_factors!$C$1:$C$3000,MATCH(TRUE,ISNUMBER(SEARCH(H50,impact_factors!$B$1:$B$3000)),0)),IF(H50="XX",0,"X"))</f>
        <v>0.63</v>
      </c>
      <c r="L50">
        <v>161</v>
      </c>
      <c r="M50" t="s">
        <v>856</v>
      </c>
      <c r="N50" t="s">
        <v>857</v>
      </c>
      <c r="O50" t="s">
        <v>858</v>
      </c>
      <c r="P50" t="s">
        <v>160</v>
      </c>
      <c r="Q50" t="s">
        <v>160</v>
      </c>
      <c r="R50" t="s">
        <v>160</v>
      </c>
      <c r="S50" s="24">
        <v>2</v>
      </c>
    </row>
    <row r="51" spans="1:19" x14ac:dyDescent="0.25">
      <c r="A51">
        <v>50</v>
      </c>
      <c r="B51" t="s">
        <v>399</v>
      </c>
      <c r="C51" t="s">
        <v>621</v>
      </c>
      <c r="D51">
        <v>2017</v>
      </c>
      <c r="E51" t="s">
        <v>859</v>
      </c>
      <c r="F51" t="s">
        <v>860</v>
      </c>
      <c r="G51" t="s">
        <v>861</v>
      </c>
      <c r="H51" t="s">
        <v>3794</v>
      </c>
      <c r="I51" t="b">
        <v>0</v>
      </c>
      <c r="J51">
        <f t="shared" si="1"/>
        <v>38</v>
      </c>
      <c r="K51" t="str" cm="1">
        <f t="array" ref="K51">IFERROR(INDEX(impact_factors!$C$1:$C$3000,MATCH(TRUE,ISNUMBER(SEARCH(H51,impact_factors!$B$1:$B$3000)),0)),IF(H51="XX",0,"X"))</f>
        <v>X</v>
      </c>
      <c r="L51">
        <v>7</v>
      </c>
      <c r="M51" t="s">
        <v>862</v>
      </c>
      <c r="N51" t="s">
        <v>863</v>
      </c>
      <c r="O51" t="s">
        <v>863</v>
      </c>
      <c r="P51" t="s">
        <v>160</v>
      </c>
      <c r="Q51" t="s">
        <v>160</v>
      </c>
      <c r="R51" t="s">
        <v>160</v>
      </c>
      <c r="S51" s="24">
        <v>4</v>
      </c>
    </row>
    <row r="52" spans="1:19" x14ac:dyDescent="0.25">
      <c r="A52">
        <v>51</v>
      </c>
      <c r="B52" t="s">
        <v>400</v>
      </c>
      <c r="C52" t="s">
        <v>864</v>
      </c>
      <c r="D52">
        <v>2013</v>
      </c>
      <c r="E52" t="s">
        <v>865</v>
      </c>
      <c r="F52" t="s">
        <v>866</v>
      </c>
      <c r="G52" t="s">
        <v>867</v>
      </c>
      <c r="H52" t="s">
        <v>3804</v>
      </c>
      <c r="I52" t="b">
        <v>1</v>
      </c>
      <c r="J52">
        <f t="shared" si="1"/>
        <v>34</v>
      </c>
      <c r="K52" cm="1">
        <f t="array" ref="K52">IFERROR(INDEX(impact_factors!$C$1:$C$3000,MATCH(TRUE,ISNUMBER(SEARCH(H52,impact_factors!$B$1:$B$3000)),0)),IF(H52="XX",0,"X"))</f>
        <v>0.20599999999999999</v>
      </c>
      <c r="L52">
        <v>0</v>
      </c>
      <c r="M52" t="s">
        <v>868</v>
      </c>
      <c r="N52" t="s">
        <v>869</v>
      </c>
      <c r="O52" t="s">
        <v>870</v>
      </c>
      <c r="P52" t="s">
        <v>160</v>
      </c>
      <c r="Q52" t="s">
        <v>160</v>
      </c>
      <c r="R52" t="s">
        <v>160</v>
      </c>
      <c r="S52" s="24">
        <v>2</v>
      </c>
    </row>
    <row r="53" spans="1:19" x14ac:dyDescent="0.25">
      <c r="A53">
        <v>52</v>
      </c>
      <c r="B53" t="s">
        <v>401</v>
      </c>
      <c r="C53" t="s">
        <v>871</v>
      </c>
      <c r="D53">
        <v>2010</v>
      </c>
      <c r="E53" t="s">
        <v>872</v>
      </c>
      <c r="F53" t="s">
        <v>873</v>
      </c>
      <c r="G53" t="s">
        <v>874</v>
      </c>
      <c r="H53" t="s">
        <v>3795</v>
      </c>
      <c r="I53" t="b">
        <v>1</v>
      </c>
      <c r="J53">
        <f t="shared" si="1"/>
        <v>31</v>
      </c>
      <c r="K53" cm="1">
        <f t="array" ref="K53">IFERROR(INDEX(impact_factors!$C$1:$C$3000,MATCH(TRUE,ISNUMBER(SEARCH(H53,impact_factors!$B$1:$B$3000)),0)),IF(H53="XX",0,"X"))</f>
        <v>6.9000000000000006E-2</v>
      </c>
      <c r="L53">
        <v>47</v>
      </c>
      <c r="M53" t="s">
        <v>875</v>
      </c>
      <c r="N53" t="s">
        <v>876</v>
      </c>
      <c r="O53" t="s">
        <v>877</v>
      </c>
      <c r="P53" t="s">
        <v>160</v>
      </c>
      <c r="Q53" t="s">
        <v>160</v>
      </c>
      <c r="R53" t="s">
        <v>160</v>
      </c>
      <c r="S53" s="24">
        <v>2</v>
      </c>
    </row>
    <row r="54" spans="1:19" x14ac:dyDescent="0.25">
      <c r="A54">
        <v>53</v>
      </c>
      <c r="B54" t="s">
        <v>3936</v>
      </c>
      <c r="C54" t="s">
        <v>3937</v>
      </c>
      <c r="D54">
        <v>1996</v>
      </c>
      <c r="E54" t="s">
        <v>3938</v>
      </c>
      <c r="F54" t="s">
        <v>3939</v>
      </c>
      <c r="G54" t="s">
        <v>3940</v>
      </c>
      <c r="H54" t="s">
        <v>3941</v>
      </c>
      <c r="I54" t="b">
        <v>1</v>
      </c>
      <c r="J54">
        <f t="shared" si="1"/>
        <v>17</v>
      </c>
      <c r="K54" cm="1">
        <f t="array" ref="K54">IFERROR(INDEX(impact_factors!$C$1:$C$3000,MATCH(TRUE,ISNUMBER(SEARCH(H54,impact_factors!$B$1:$B$3000)),0)),IF(H54="XX",0,"X"))</f>
        <v>0.76700000000000002</v>
      </c>
      <c r="L54">
        <v>347</v>
      </c>
      <c r="M54" t="s">
        <v>3934</v>
      </c>
      <c r="N54" t="s">
        <v>3935</v>
      </c>
      <c r="O54" t="s">
        <v>560</v>
      </c>
      <c r="P54" t="s">
        <v>160</v>
      </c>
      <c r="Q54" t="s">
        <v>160</v>
      </c>
      <c r="R54" t="s">
        <v>160</v>
      </c>
      <c r="S54" s="24">
        <v>1</v>
      </c>
    </row>
    <row r="55" spans="1:19" x14ac:dyDescent="0.25">
      <c r="A55">
        <v>54</v>
      </c>
      <c r="B55" t="s">
        <v>402</v>
      </c>
      <c r="C55" t="s">
        <v>878</v>
      </c>
      <c r="D55">
        <v>2001</v>
      </c>
      <c r="E55" t="s">
        <v>879</v>
      </c>
      <c r="F55" t="s">
        <v>880</v>
      </c>
      <c r="G55" t="s">
        <v>881</v>
      </c>
      <c r="H55" t="s">
        <v>3798</v>
      </c>
      <c r="I55" t="b">
        <v>0</v>
      </c>
      <c r="J55">
        <f t="shared" si="1"/>
        <v>22</v>
      </c>
      <c r="K55" cm="1">
        <f t="array" ref="K55">IFERROR(INDEX(impact_factors!$C$1:$C$3000,MATCH(TRUE,ISNUMBER(SEARCH(H55,impact_factors!$B$1:$B$3000)),0)),IF(H55="XX",0,"X"))</f>
        <v>0</v>
      </c>
      <c r="L55">
        <v>125</v>
      </c>
      <c r="M55" t="s">
        <v>882</v>
      </c>
      <c r="N55" t="s">
        <v>883</v>
      </c>
      <c r="O55" t="s">
        <v>883</v>
      </c>
      <c r="P55" t="s">
        <v>160</v>
      </c>
      <c r="Q55" t="s">
        <v>160</v>
      </c>
      <c r="R55" t="s">
        <v>160</v>
      </c>
      <c r="S55" s="24">
        <v>2</v>
      </c>
    </row>
    <row r="56" spans="1:19" x14ac:dyDescent="0.25">
      <c r="A56">
        <v>55</v>
      </c>
      <c r="B56" t="s">
        <v>410</v>
      </c>
      <c r="C56" t="s">
        <v>884</v>
      </c>
      <c r="D56">
        <v>2020</v>
      </c>
      <c r="E56" t="s">
        <v>885</v>
      </c>
      <c r="F56" t="s">
        <v>886</v>
      </c>
      <c r="G56" t="s">
        <v>887</v>
      </c>
      <c r="H56" t="s">
        <v>3796</v>
      </c>
      <c r="I56" t="b">
        <v>1</v>
      </c>
      <c r="J56">
        <f t="shared" si="1"/>
        <v>41</v>
      </c>
      <c r="K56" cm="1">
        <f t="array" ref="K56">IFERROR(INDEX(impact_factors!$C$1:$C$3000,MATCH(TRUE,ISNUMBER(SEARCH(H56,impact_factors!$B$1:$B$3000)),0)),IF(H56="XX",0,"X"))</f>
        <v>4.0000000000000001E-3</v>
      </c>
      <c r="L56">
        <v>2</v>
      </c>
      <c r="M56" t="s">
        <v>888</v>
      </c>
      <c r="N56" t="s">
        <v>889</v>
      </c>
      <c r="O56" t="s">
        <v>890</v>
      </c>
      <c r="P56" t="s">
        <v>160</v>
      </c>
      <c r="Q56" t="s">
        <v>160</v>
      </c>
      <c r="R56" t="s">
        <v>160</v>
      </c>
      <c r="S56" s="24">
        <v>4</v>
      </c>
    </row>
    <row r="57" spans="1:19" x14ac:dyDescent="0.25">
      <c r="A57">
        <v>56</v>
      </c>
      <c r="B57" t="s">
        <v>3810</v>
      </c>
      <c r="C57" t="s">
        <v>3820</v>
      </c>
      <c r="D57">
        <v>2019</v>
      </c>
      <c r="E57" t="s">
        <v>3821</v>
      </c>
      <c r="F57" t="s">
        <v>3822</v>
      </c>
      <c r="G57" t="s">
        <v>3823</v>
      </c>
      <c r="H57" t="s">
        <v>3782</v>
      </c>
      <c r="I57" t="b">
        <v>1</v>
      </c>
      <c r="J57">
        <f t="shared" si="1"/>
        <v>40</v>
      </c>
      <c r="K57" cm="1">
        <f t="array" ref="K57">IFERROR(INDEX(impact_factors!$C$1:$C$3000,MATCH(TRUE,ISNUMBER(SEARCH(H57,impact_factors!$B$1:$B$3000)),0)),IF(H57="XX",0,"X"))</f>
        <v>4.149</v>
      </c>
      <c r="L57">
        <v>8</v>
      </c>
      <c r="M57" t="s">
        <v>3824</v>
      </c>
      <c r="N57" t="s">
        <v>3825</v>
      </c>
      <c r="O57" t="s">
        <v>3826</v>
      </c>
      <c r="P57" t="s">
        <v>160</v>
      </c>
      <c r="Q57" t="s">
        <v>160</v>
      </c>
      <c r="R57" t="s">
        <v>160</v>
      </c>
      <c r="S57" s="24">
        <v>2</v>
      </c>
    </row>
    <row r="58" spans="1:19" x14ac:dyDescent="0.25">
      <c r="A58">
        <v>57</v>
      </c>
      <c r="B58" t="s">
        <v>3828</v>
      </c>
      <c r="C58" t="s">
        <v>3829</v>
      </c>
      <c r="D58">
        <v>2007</v>
      </c>
      <c r="E58" t="s">
        <v>3830</v>
      </c>
      <c r="F58" t="s">
        <v>3831</v>
      </c>
      <c r="G58" t="s">
        <v>3832</v>
      </c>
      <c r="H58" t="s">
        <v>3833</v>
      </c>
      <c r="I58" t="b">
        <v>1</v>
      </c>
      <c r="J58">
        <f t="shared" si="1"/>
        <v>28</v>
      </c>
      <c r="K58" t="str" cm="1">
        <f t="array" ref="K58">IFERROR(INDEX(impact_factors!$C$1:$C$3000,MATCH(TRUE,ISNUMBER(SEARCH(H58,impact_factors!$B$1:$B$3000)),0)),IF(H58="XX",0,"X"))</f>
        <v>X</v>
      </c>
      <c r="L58">
        <v>4</v>
      </c>
      <c r="M58" t="s">
        <v>3834</v>
      </c>
      <c r="N58" t="s">
        <v>3835</v>
      </c>
      <c r="O58" t="s">
        <v>3836</v>
      </c>
      <c r="P58" t="s">
        <v>160</v>
      </c>
      <c r="Q58" t="s">
        <v>160</v>
      </c>
      <c r="R58" t="s">
        <v>160</v>
      </c>
      <c r="S58" s="24">
        <v>3</v>
      </c>
    </row>
    <row r="59" spans="1:19" x14ac:dyDescent="0.25">
      <c r="A59">
        <v>58</v>
      </c>
      <c r="B59" t="s">
        <v>3837</v>
      </c>
      <c r="C59" t="s">
        <v>3838</v>
      </c>
      <c r="D59">
        <v>2015</v>
      </c>
      <c r="E59" t="s">
        <v>3839</v>
      </c>
      <c r="F59" t="s">
        <v>3840</v>
      </c>
      <c r="G59" t="s">
        <v>3841</v>
      </c>
      <c r="H59" t="s">
        <v>3798</v>
      </c>
      <c r="I59" t="b">
        <v>0</v>
      </c>
      <c r="J59">
        <f t="shared" si="1"/>
        <v>36</v>
      </c>
      <c r="K59" cm="1">
        <f t="array" ref="K59">IFERROR(INDEX(impact_factors!$C$1:$C$3000,MATCH(TRUE,ISNUMBER(SEARCH(H59,impact_factors!$B$1:$B$3000)),0)),IF(H59="XX",0,"X"))</f>
        <v>0</v>
      </c>
      <c r="L59">
        <v>0</v>
      </c>
      <c r="M59" t="s">
        <v>3842</v>
      </c>
      <c r="N59" t="s">
        <v>3843</v>
      </c>
      <c r="O59" t="s">
        <v>3844</v>
      </c>
      <c r="P59" t="s">
        <v>160</v>
      </c>
      <c r="Q59" t="s">
        <v>160</v>
      </c>
      <c r="R59" t="s">
        <v>160</v>
      </c>
      <c r="S59" s="24">
        <v>2</v>
      </c>
    </row>
    <row r="60" spans="1:19" x14ac:dyDescent="0.25">
      <c r="A60">
        <v>59</v>
      </c>
      <c r="B60" t="s">
        <v>3845</v>
      </c>
      <c r="C60" t="s">
        <v>3846</v>
      </c>
      <c r="D60">
        <v>2023</v>
      </c>
      <c r="E60" t="s">
        <v>3847</v>
      </c>
      <c r="F60" t="s">
        <v>3848</v>
      </c>
      <c r="G60" t="s">
        <v>3849</v>
      </c>
      <c r="H60" t="s">
        <v>3798</v>
      </c>
      <c r="I60" t="b">
        <v>0</v>
      </c>
      <c r="J60">
        <f t="shared" si="1"/>
        <v>44</v>
      </c>
      <c r="K60" cm="1">
        <f t="array" ref="K60">IFERROR(INDEX(impact_factors!$C$1:$C$3000,MATCH(TRUE,ISNUMBER(SEARCH(H60,impact_factors!$B$1:$B$3000)),0)),IF(H60="XX",0,"X"))</f>
        <v>0</v>
      </c>
      <c r="L60">
        <v>2</v>
      </c>
      <c r="M60" t="s">
        <v>3850</v>
      </c>
      <c r="N60" t="s">
        <v>3851</v>
      </c>
      <c r="O60" t="s">
        <v>3851</v>
      </c>
      <c r="P60" t="s">
        <v>160</v>
      </c>
      <c r="Q60" t="s">
        <v>160</v>
      </c>
      <c r="R60" t="s">
        <v>160</v>
      </c>
      <c r="S60" s="24">
        <v>1</v>
      </c>
    </row>
    <row r="61" spans="1:19" x14ac:dyDescent="0.25">
      <c r="A61">
        <v>60</v>
      </c>
      <c r="B61" t="s">
        <v>3852</v>
      </c>
      <c r="C61" t="s">
        <v>3853</v>
      </c>
      <c r="D61">
        <v>2020</v>
      </c>
      <c r="E61" t="s">
        <v>3854</v>
      </c>
      <c r="F61" t="s">
        <v>3855</v>
      </c>
      <c r="G61" t="s">
        <v>3856</v>
      </c>
      <c r="H61" t="s">
        <v>3857</v>
      </c>
      <c r="I61" t="b">
        <v>1</v>
      </c>
      <c r="J61">
        <f t="shared" si="1"/>
        <v>41</v>
      </c>
      <c r="K61" cm="1">
        <f t="array" ref="K61">IFERROR(INDEX(impact_factors!$C$1:$C$3000,MATCH(TRUE,ISNUMBER(SEARCH(H61,impact_factors!$B$1:$B$3000)),0)),IF(H61="XX",0,"X"))</f>
        <v>4.2000000000000003E-2</v>
      </c>
      <c r="L61">
        <v>6</v>
      </c>
      <c r="M61" t="s">
        <v>3858</v>
      </c>
      <c r="N61" t="s">
        <v>3859</v>
      </c>
      <c r="O61" t="s">
        <v>560</v>
      </c>
      <c r="P61" t="s">
        <v>160</v>
      </c>
      <c r="Q61" t="s">
        <v>160</v>
      </c>
      <c r="R61" t="s">
        <v>160</v>
      </c>
      <c r="S61" s="24">
        <v>3</v>
      </c>
    </row>
    <row r="62" spans="1:19" x14ac:dyDescent="0.25">
      <c r="A62">
        <v>61</v>
      </c>
      <c r="B62" t="s">
        <v>3860</v>
      </c>
      <c r="C62" t="s">
        <v>3861</v>
      </c>
      <c r="D62">
        <v>2012</v>
      </c>
      <c r="E62" t="s">
        <v>3862</v>
      </c>
      <c r="F62" t="s">
        <v>3863</v>
      </c>
      <c r="G62" t="s">
        <v>3864</v>
      </c>
      <c r="H62" t="s">
        <v>3798</v>
      </c>
      <c r="I62" t="b">
        <v>0</v>
      </c>
      <c r="J62">
        <f t="shared" si="1"/>
        <v>33</v>
      </c>
      <c r="K62" cm="1">
        <f t="array" ref="K62">IFERROR(INDEX(impact_factors!$C$1:$C$3000,MATCH(TRUE,ISNUMBER(SEARCH(H62,impact_factors!$B$1:$B$3000)),0)),IF(H62="XX",0,"X"))</f>
        <v>0</v>
      </c>
      <c r="L62">
        <v>0</v>
      </c>
      <c r="M62" t="s">
        <v>3865</v>
      </c>
      <c r="N62" t="s">
        <v>3866</v>
      </c>
      <c r="O62" t="s">
        <v>3866</v>
      </c>
      <c r="P62" t="s">
        <v>160</v>
      </c>
      <c r="Q62" t="s">
        <v>160</v>
      </c>
      <c r="R62" t="s">
        <v>160</v>
      </c>
      <c r="S62" s="24">
        <v>3</v>
      </c>
    </row>
    <row r="63" spans="1:19" x14ac:dyDescent="0.25">
      <c r="A63">
        <v>62</v>
      </c>
      <c r="B63" t="s">
        <v>3867</v>
      </c>
      <c r="C63" t="s">
        <v>3868</v>
      </c>
      <c r="D63">
        <v>2018</v>
      </c>
      <c r="E63" t="s">
        <v>3869</v>
      </c>
      <c r="F63" t="s">
        <v>3870</v>
      </c>
      <c r="G63" t="s">
        <v>3871</v>
      </c>
      <c r="H63" t="s">
        <v>3798</v>
      </c>
      <c r="I63" t="b">
        <v>0</v>
      </c>
      <c r="J63">
        <f t="shared" si="1"/>
        <v>39</v>
      </c>
      <c r="K63" cm="1">
        <f t="array" ref="K63">IFERROR(INDEX(impact_factors!$C$1:$C$3000,MATCH(TRUE,ISNUMBER(SEARCH(H63,impact_factors!$B$1:$B$3000)),0)),IF(H63="XX",0,"X"))</f>
        <v>0</v>
      </c>
      <c r="L63">
        <v>0</v>
      </c>
      <c r="M63" t="s">
        <v>3872</v>
      </c>
      <c r="N63" t="s">
        <v>3873</v>
      </c>
      <c r="O63" t="s">
        <v>3873</v>
      </c>
      <c r="P63" t="s">
        <v>160</v>
      </c>
      <c r="Q63" t="s">
        <v>160</v>
      </c>
      <c r="R63" t="s">
        <v>160</v>
      </c>
      <c r="S63" s="24">
        <v>3</v>
      </c>
    </row>
    <row r="64" spans="1:19" x14ac:dyDescent="0.25">
      <c r="A64">
        <v>63</v>
      </c>
      <c r="B64" t="s">
        <v>3877</v>
      </c>
      <c r="C64" t="s">
        <v>3903</v>
      </c>
      <c r="D64">
        <v>2009</v>
      </c>
      <c r="E64" t="s">
        <v>3904</v>
      </c>
      <c r="F64" t="s">
        <v>3905</v>
      </c>
      <c r="G64" t="s">
        <v>3906</v>
      </c>
      <c r="H64" t="s">
        <v>3791</v>
      </c>
      <c r="I64" t="b">
        <v>1</v>
      </c>
      <c r="J64">
        <f t="shared" si="1"/>
        <v>30</v>
      </c>
      <c r="K64" cm="1">
        <f t="array" ref="K64">IFERROR(INDEX(impact_factors!$C$1:$C$3000,MATCH(TRUE,ISNUMBER(SEARCH(H64,impact_factors!$B$1:$B$3000)),0)),IF(H64="XX",0,"X"))</f>
        <v>0.17100000000000001</v>
      </c>
      <c r="L64">
        <v>120</v>
      </c>
      <c r="M64" t="s">
        <v>3907</v>
      </c>
      <c r="N64" t="s">
        <v>3908</v>
      </c>
      <c r="O64" t="s">
        <v>560</v>
      </c>
      <c r="P64" t="s">
        <v>160</v>
      </c>
      <c r="Q64" t="s">
        <v>160</v>
      </c>
      <c r="R64" t="s">
        <v>160</v>
      </c>
      <c r="S64" s="24">
        <v>2</v>
      </c>
    </row>
    <row r="65" spans="1:19" x14ac:dyDescent="0.25">
      <c r="A65">
        <v>64</v>
      </c>
      <c r="B65" t="s">
        <v>3878</v>
      </c>
      <c r="C65" t="s">
        <v>3879</v>
      </c>
      <c r="D65">
        <v>2014</v>
      </c>
      <c r="E65" t="s">
        <v>3880</v>
      </c>
      <c r="F65" t="s">
        <v>3881</v>
      </c>
      <c r="G65" t="s">
        <v>3882</v>
      </c>
      <c r="H65" t="s">
        <v>3886</v>
      </c>
      <c r="I65" t="b">
        <v>1</v>
      </c>
      <c r="J65">
        <f t="shared" si="1"/>
        <v>35</v>
      </c>
      <c r="K65" t="str" cm="1">
        <f t="array" ref="K65">IFERROR(INDEX(impact_factors!$C$1:$C$3000,MATCH(TRUE,ISNUMBER(SEARCH(H65,impact_factors!$B$1:$B$3000)),0)),IF(H65="XX",0,"X"))</f>
        <v>X</v>
      </c>
      <c r="L65">
        <v>4</v>
      </c>
      <c r="M65" t="s">
        <v>3883</v>
      </c>
      <c r="N65" t="s">
        <v>3884</v>
      </c>
      <c r="O65" t="s">
        <v>3885</v>
      </c>
      <c r="P65" t="s">
        <v>160</v>
      </c>
      <c r="Q65" t="s">
        <v>160</v>
      </c>
      <c r="R65" t="s">
        <v>160</v>
      </c>
      <c r="S65" s="24">
        <v>3</v>
      </c>
    </row>
    <row r="66" spans="1:19" x14ac:dyDescent="0.25">
      <c r="A66">
        <v>65</v>
      </c>
      <c r="B66" t="s">
        <v>3887</v>
      </c>
      <c r="C66" t="s">
        <v>3888</v>
      </c>
      <c r="D66">
        <v>2013</v>
      </c>
      <c r="E66" t="s">
        <v>3889</v>
      </c>
      <c r="F66" t="s">
        <v>3890</v>
      </c>
      <c r="G66" t="s">
        <v>3891</v>
      </c>
      <c r="H66" t="s">
        <v>3892</v>
      </c>
      <c r="I66" t="b">
        <v>1</v>
      </c>
      <c r="J66">
        <f t="shared" ref="J66:J75" si="2">D66-MIN($D:$D)</f>
        <v>34</v>
      </c>
      <c r="K66" cm="1">
        <f t="array" ref="K66">IFERROR(INDEX(impact_factors!$C$1:$C$3000,MATCH(TRUE,ISNUMBER(SEARCH(H66,impact_factors!$B$1:$B$3000)),0)),IF(H66="XX",0,"X"))</f>
        <v>0.19600000000000001</v>
      </c>
      <c r="L66">
        <v>166</v>
      </c>
      <c r="M66" t="s">
        <v>3893</v>
      </c>
      <c r="N66" t="s">
        <v>3894</v>
      </c>
      <c r="O66" t="s">
        <v>560</v>
      </c>
      <c r="P66" t="s">
        <v>160</v>
      </c>
      <c r="Q66" t="s">
        <v>160</v>
      </c>
      <c r="R66" t="s">
        <v>160</v>
      </c>
      <c r="S66" s="24">
        <v>1</v>
      </c>
    </row>
    <row r="67" spans="1:19" x14ac:dyDescent="0.25">
      <c r="A67">
        <v>66</v>
      </c>
      <c r="B67" t="s">
        <v>3895</v>
      </c>
      <c r="C67" t="s">
        <v>3896</v>
      </c>
      <c r="D67">
        <v>1998</v>
      </c>
      <c r="E67" t="s">
        <v>3897</v>
      </c>
      <c r="F67" t="s">
        <v>3898</v>
      </c>
      <c r="G67" t="s">
        <v>3899</v>
      </c>
      <c r="H67" t="s">
        <v>3900</v>
      </c>
      <c r="I67" t="b">
        <v>1</v>
      </c>
      <c r="J67">
        <f t="shared" si="2"/>
        <v>19</v>
      </c>
      <c r="K67" t="str" cm="1">
        <f t="array" ref="K67">IFERROR(INDEX(impact_factors!$C$1:$C$3000,MATCH(TRUE,ISNUMBER(SEARCH(H67,impact_factors!$B$1:$B$3000)),0)),IF(H67="XX",0,"X"))</f>
        <v>X</v>
      </c>
      <c r="L67">
        <v>6</v>
      </c>
      <c r="M67" t="s">
        <v>3901</v>
      </c>
      <c r="N67" t="s">
        <v>3902</v>
      </c>
      <c r="O67" t="s">
        <v>3902</v>
      </c>
      <c r="P67" t="s">
        <v>160</v>
      </c>
      <c r="Q67" t="s">
        <v>160</v>
      </c>
      <c r="R67" t="s">
        <v>160</v>
      </c>
      <c r="S67" s="24">
        <v>4</v>
      </c>
    </row>
    <row r="68" spans="1:19" x14ac:dyDescent="0.25">
      <c r="A68">
        <v>67</v>
      </c>
      <c r="B68" t="s">
        <v>3909</v>
      </c>
      <c r="C68" t="s">
        <v>3910</v>
      </c>
      <c r="D68">
        <v>2015</v>
      </c>
      <c r="E68" t="s">
        <v>3911</v>
      </c>
      <c r="F68" t="s">
        <v>3912</v>
      </c>
      <c r="G68" t="s">
        <v>3913</v>
      </c>
      <c r="H68" t="s">
        <v>3892</v>
      </c>
      <c r="I68" t="b">
        <v>1</v>
      </c>
      <c r="J68">
        <f t="shared" si="2"/>
        <v>36</v>
      </c>
      <c r="K68" cm="1">
        <f t="array" ref="K68">IFERROR(INDEX(impact_factors!$C$1:$C$3000,MATCH(TRUE,ISNUMBER(SEARCH(H68,impact_factors!$B$1:$B$3000)),0)),IF(H68="XX",0,"X"))</f>
        <v>0.19600000000000001</v>
      </c>
      <c r="L68">
        <v>118</v>
      </c>
      <c r="M68" t="s">
        <v>3914</v>
      </c>
      <c r="N68" t="s">
        <v>3915</v>
      </c>
      <c r="O68" t="s">
        <v>3916</v>
      </c>
      <c r="P68" t="s">
        <v>160</v>
      </c>
      <c r="Q68" t="s">
        <v>160</v>
      </c>
      <c r="R68" t="s">
        <v>160</v>
      </c>
      <c r="S68" s="24">
        <v>2</v>
      </c>
    </row>
    <row r="69" spans="1:19" x14ac:dyDescent="0.25">
      <c r="A69">
        <v>68</v>
      </c>
      <c r="B69" t="s">
        <v>3917</v>
      </c>
      <c r="C69" t="s">
        <v>3918</v>
      </c>
      <c r="D69">
        <v>2012</v>
      </c>
      <c r="E69" t="s">
        <v>3919</v>
      </c>
      <c r="F69" t="s">
        <v>3920</v>
      </c>
      <c r="G69" t="s">
        <v>3921</v>
      </c>
      <c r="H69" t="s">
        <v>3922</v>
      </c>
      <c r="I69" t="b">
        <v>1</v>
      </c>
      <c r="J69">
        <f t="shared" si="2"/>
        <v>33</v>
      </c>
      <c r="K69" t="str" cm="1">
        <f t="array" ref="K69">IFERROR(INDEX(impact_factors!$C$1:$C$3000,MATCH(TRUE,ISNUMBER(SEARCH(H69,impact_factors!$B$1:$B$3000)),0)),IF(H69="XX",0,"X"))</f>
        <v>X</v>
      </c>
      <c r="L69">
        <v>149</v>
      </c>
      <c r="M69" t="s">
        <v>3923</v>
      </c>
      <c r="N69" t="s">
        <v>3924</v>
      </c>
      <c r="O69" t="s">
        <v>3925</v>
      </c>
      <c r="P69" t="s">
        <v>160</v>
      </c>
      <c r="Q69" t="s">
        <v>160</v>
      </c>
      <c r="R69" t="s">
        <v>160</v>
      </c>
      <c r="S69" s="24">
        <v>3</v>
      </c>
    </row>
    <row r="70" spans="1:19" x14ac:dyDescent="0.25">
      <c r="A70">
        <v>69</v>
      </c>
      <c r="B70" t="s">
        <v>3928</v>
      </c>
      <c r="C70" t="s">
        <v>3929</v>
      </c>
      <c r="D70">
        <v>2017</v>
      </c>
      <c r="E70" t="s">
        <v>3930</v>
      </c>
      <c r="F70" t="s">
        <v>3931</v>
      </c>
      <c r="G70" t="s">
        <v>3932</v>
      </c>
      <c r="H70" t="s">
        <v>3933</v>
      </c>
      <c r="I70" t="b">
        <v>1</v>
      </c>
      <c r="J70">
        <f t="shared" si="2"/>
        <v>38</v>
      </c>
      <c r="K70" cm="1">
        <f t="array" ref="K70">IFERROR(INDEX(impact_factors!$C$1:$C$3000,MATCH(TRUE,ISNUMBER(SEARCH(H70,impact_factors!$B$1:$B$3000)),0)),IF(H70="XX",0,"X"))</f>
        <v>0.04</v>
      </c>
      <c r="L70">
        <v>4</v>
      </c>
      <c r="M70" t="s">
        <v>3926</v>
      </c>
      <c r="N70" t="s">
        <v>3927</v>
      </c>
      <c r="O70" t="s">
        <v>3927</v>
      </c>
      <c r="P70" t="s">
        <v>160</v>
      </c>
      <c r="Q70" t="s">
        <v>160</v>
      </c>
      <c r="R70" t="s">
        <v>160</v>
      </c>
      <c r="S70" s="24">
        <v>3</v>
      </c>
    </row>
    <row r="71" spans="1:19" x14ac:dyDescent="0.25">
      <c r="A71">
        <v>70</v>
      </c>
      <c r="B71" t="s">
        <v>3942</v>
      </c>
      <c r="C71" t="s">
        <v>3879</v>
      </c>
      <c r="D71">
        <v>2012</v>
      </c>
      <c r="E71" t="s">
        <v>3943</v>
      </c>
      <c r="F71" t="s">
        <v>3944</v>
      </c>
      <c r="G71" t="s">
        <v>3945</v>
      </c>
      <c r="H71" t="s">
        <v>3798</v>
      </c>
      <c r="I71" t="b">
        <v>0</v>
      </c>
      <c r="J71">
        <f t="shared" si="2"/>
        <v>33</v>
      </c>
      <c r="K71" cm="1">
        <f t="array" ref="K71">IFERROR(INDEX(impact_factors!$C$1:$C$3000,MATCH(TRUE,ISNUMBER(SEARCH(H71,impact_factors!$B$1:$B$3000)),0)),IF(H71="XX",0,"X"))</f>
        <v>0</v>
      </c>
      <c r="L71">
        <v>2</v>
      </c>
      <c r="M71" t="s">
        <v>3946</v>
      </c>
      <c r="N71" t="s">
        <v>3947</v>
      </c>
      <c r="O71" t="s">
        <v>3947</v>
      </c>
      <c r="P71" t="s">
        <v>160</v>
      </c>
      <c r="Q71" t="s">
        <v>160</v>
      </c>
      <c r="R71" t="s">
        <v>160</v>
      </c>
      <c r="S71" s="24">
        <v>2</v>
      </c>
    </row>
    <row r="72" spans="1:19" x14ac:dyDescent="0.25">
      <c r="A72">
        <v>71</v>
      </c>
      <c r="B72" t="s">
        <v>3948</v>
      </c>
      <c r="C72" t="s">
        <v>3949</v>
      </c>
      <c r="D72">
        <v>2019</v>
      </c>
      <c r="E72" t="s">
        <v>3950</v>
      </c>
      <c r="F72" t="s">
        <v>3951</v>
      </c>
      <c r="G72" t="s">
        <v>3952</v>
      </c>
      <c r="H72" t="s">
        <v>3953</v>
      </c>
      <c r="I72" t="b">
        <v>1</v>
      </c>
      <c r="J72">
        <f t="shared" si="2"/>
        <v>40</v>
      </c>
      <c r="K72" t="str" cm="1">
        <f t="array" ref="K72">IFERROR(INDEX(impact_factors!$C$1:$C$3000,MATCH(TRUE,ISNUMBER(SEARCH(H72,impact_factors!$B$1:$B$3000)),0)),IF(H72="XX",0,"X"))</f>
        <v>X</v>
      </c>
      <c r="L72">
        <v>15</v>
      </c>
      <c r="M72" t="s">
        <v>3954</v>
      </c>
      <c r="N72" t="s">
        <v>3955</v>
      </c>
      <c r="O72" t="s">
        <v>3956</v>
      </c>
      <c r="P72" t="s">
        <v>160</v>
      </c>
      <c r="Q72" t="s">
        <v>160</v>
      </c>
      <c r="R72" t="s">
        <v>160</v>
      </c>
      <c r="S72" s="24">
        <v>3</v>
      </c>
    </row>
    <row r="73" spans="1:19" x14ac:dyDescent="0.25">
      <c r="A73">
        <v>72</v>
      </c>
      <c r="B73" t="s">
        <v>3958</v>
      </c>
      <c r="C73" t="s">
        <v>3959</v>
      </c>
      <c r="D73">
        <v>2005</v>
      </c>
      <c r="E73" t="s">
        <v>3960</v>
      </c>
      <c r="F73" t="s">
        <v>3961</v>
      </c>
      <c r="G73" t="s">
        <v>3962</v>
      </c>
      <c r="H73" t="s">
        <v>3798</v>
      </c>
      <c r="I73" t="b">
        <v>0</v>
      </c>
      <c r="J73">
        <f t="shared" si="2"/>
        <v>26</v>
      </c>
      <c r="K73" cm="1">
        <f t="array" ref="K73">IFERROR(INDEX(impact_factors!$C$1:$C$3000,MATCH(TRUE,ISNUMBER(SEARCH(H73,impact_factors!$B$1:$B$3000)),0)),IF(H73="XX",0,"X"))</f>
        <v>0</v>
      </c>
      <c r="L73">
        <v>0</v>
      </c>
      <c r="M73" t="s">
        <v>3963</v>
      </c>
      <c r="N73" t="s">
        <v>3964</v>
      </c>
      <c r="O73" t="s">
        <v>3965</v>
      </c>
      <c r="P73" t="s">
        <v>160</v>
      </c>
      <c r="Q73" t="s">
        <v>160</v>
      </c>
      <c r="R73" t="s">
        <v>160</v>
      </c>
      <c r="S73" s="24">
        <v>3</v>
      </c>
    </row>
    <row r="74" spans="1:19" x14ac:dyDescent="0.25">
      <c r="A74">
        <v>73</v>
      </c>
      <c r="B74" t="s">
        <v>3966</v>
      </c>
      <c r="C74" t="s">
        <v>3967</v>
      </c>
      <c r="D74">
        <v>2022</v>
      </c>
      <c r="E74" t="s">
        <v>3968</v>
      </c>
      <c r="F74" t="s">
        <v>3969</v>
      </c>
      <c r="G74" t="s">
        <v>3970</v>
      </c>
      <c r="H74" t="s">
        <v>3971</v>
      </c>
      <c r="I74" t="b">
        <v>1</v>
      </c>
      <c r="J74">
        <f t="shared" si="2"/>
        <v>43</v>
      </c>
      <c r="K74" cm="1">
        <f t="array" ref="K74">IFERROR(INDEX(impact_factors!$C$1:$C$3000,MATCH(TRUE,ISNUMBER(SEARCH(H74,impact_factors!$B$1:$B$3000)),0)),IF(H74="XX",0,"X"))</f>
        <v>2.9000000000000001E-2</v>
      </c>
      <c r="L74">
        <v>0</v>
      </c>
      <c r="M74" t="s">
        <v>3972</v>
      </c>
      <c r="N74" t="s">
        <v>3973</v>
      </c>
      <c r="O74" t="s">
        <v>3974</v>
      </c>
      <c r="P74" t="s">
        <v>160</v>
      </c>
      <c r="Q74" t="s">
        <v>160</v>
      </c>
      <c r="R74" t="s">
        <v>160</v>
      </c>
      <c r="S74" s="24">
        <v>3</v>
      </c>
    </row>
    <row r="75" spans="1:19" x14ac:dyDescent="0.25">
      <c r="A75" s="80">
        <v>74</v>
      </c>
      <c r="B75" s="80" t="s">
        <v>3975</v>
      </c>
      <c r="C75" s="80" t="s">
        <v>3838</v>
      </c>
      <c r="D75" s="80">
        <v>2016</v>
      </c>
      <c r="E75" s="80" t="s">
        <v>3976</v>
      </c>
      <c r="F75" s="80" t="s">
        <v>3977</v>
      </c>
      <c r="G75" s="80" t="s">
        <v>3978</v>
      </c>
      <c r="H75" s="80" t="s">
        <v>3782</v>
      </c>
      <c r="I75" s="80" t="b">
        <v>1</v>
      </c>
      <c r="J75" s="80">
        <f t="shared" si="2"/>
        <v>37</v>
      </c>
      <c r="K75" s="80" cm="1">
        <f t="array" ref="K75">IFERROR(INDEX(impact_factors!$C$1:$C$3000,MATCH(TRUE,ISNUMBER(SEARCH(H75,impact_factors!$B$1:$B$3000)),0)),IF(H75="XX",0,"X"))</f>
        <v>4.149</v>
      </c>
      <c r="L75" s="80">
        <v>6</v>
      </c>
      <c r="M75" s="80" t="s">
        <v>3979</v>
      </c>
      <c r="N75" s="80" t="s">
        <v>3843</v>
      </c>
      <c r="O75" s="80" t="s">
        <v>560</v>
      </c>
      <c r="P75" s="80" t="s">
        <v>160</v>
      </c>
      <c r="Q75" s="80" t="s">
        <v>160</v>
      </c>
      <c r="R75" s="80" t="s">
        <v>160</v>
      </c>
      <c r="S75" s="81">
        <v>2</v>
      </c>
    </row>
    <row r="76" spans="1:19" x14ac:dyDescent="0.25">
      <c r="A76">
        <v>75</v>
      </c>
      <c r="B76" s="165" t="s">
        <v>3991</v>
      </c>
      <c r="C76" s="165" t="s">
        <v>3992</v>
      </c>
      <c r="D76" s="165">
        <v>2010</v>
      </c>
      <c r="E76" s="165" t="s">
        <v>3993</v>
      </c>
      <c r="F76" s="165" t="s">
        <v>3994</v>
      </c>
      <c r="G76" s="165" t="s">
        <v>85</v>
      </c>
      <c r="H76" s="165" t="s">
        <v>3995</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160</v>
      </c>
      <c r="Q76" s="165" t="s">
        <v>160</v>
      </c>
      <c r="R76" s="165" t="s">
        <v>160</v>
      </c>
      <c r="S76" s="166">
        <v>2</v>
      </c>
    </row>
    <row r="77" spans="1:19" x14ac:dyDescent="0.25">
      <c r="A77">
        <v>76</v>
      </c>
      <c r="B77" t="s">
        <v>3996</v>
      </c>
      <c r="C77" t="s">
        <v>3997</v>
      </c>
      <c r="D77">
        <v>1995</v>
      </c>
      <c r="E77" t="s">
        <v>3998</v>
      </c>
      <c r="F77" t="s">
        <v>3999</v>
      </c>
      <c r="G77" t="s">
        <v>85</v>
      </c>
      <c r="H77" t="s">
        <v>3792</v>
      </c>
      <c r="I77" t="b">
        <v>1</v>
      </c>
      <c r="J77">
        <f t="shared" si="3"/>
        <v>16</v>
      </c>
      <c r="K77" cm="1">
        <f t="array" ref="K77">IFERROR(INDEX(impact_factors!$C$1:$C$3000,MATCH(TRUE,ISNUMBER(SEARCH(H77,impact_factors!$B$1:$B$3000)),0)),IF(H77="XX",0,"X"))</f>
        <v>3.0070000000000001</v>
      </c>
      <c r="L77">
        <v>321</v>
      </c>
      <c r="M77" t="s">
        <v>85</v>
      </c>
      <c r="N77" t="s">
        <v>85</v>
      </c>
      <c r="O77" t="s">
        <v>85</v>
      </c>
      <c r="P77" t="s">
        <v>160</v>
      </c>
      <c r="Q77" t="s">
        <v>160</v>
      </c>
      <c r="R77" t="s">
        <v>160</v>
      </c>
      <c r="S77" s="24">
        <v>4</v>
      </c>
    </row>
    <row r="78" spans="1:19" x14ac:dyDescent="0.25">
      <c r="A78">
        <v>77</v>
      </c>
      <c r="B78" t="s">
        <v>4000</v>
      </c>
      <c r="C78" t="s">
        <v>4001</v>
      </c>
      <c r="D78">
        <v>1991</v>
      </c>
      <c r="E78" t="s">
        <v>4002</v>
      </c>
      <c r="F78" t="s">
        <v>4003</v>
      </c>
      <c r="G78" t="s">
        <v>85</v>
      </c>
      <c r="H78" t="s">
        <v>4004</v>
      </c>
      <c r="I78" t="b">
        <v>1</v>
      </c>
      <c r="J78">
        <f t="shared" si="3"/>
        <v>12</v>
      </c>
      <c r="K78" cm="1">
        <f t="array" ref="K78">IFERROR(INDEX(impact_factors!$C$1:$C$3000,MATCH(TRUE,ISNUMBER(SEARCH(H78,impact_factors!$B$1:$B$3000)),0)),IF(H78="XX",0,"X"))</f>
        <v>3.0920000000000001</v>
      </c>
      <c r="L78">
        <v>3590</v>
      </c>
      <c r="M78" t="s">
        <v>85</v>
      </c>
      <c r="N78" t="s">
        <v>85</v>
      </c>
      <c r="O78" t="s">
        <v>85</v>
      </c>
      <c r="P78" t="s">
        <v>160</v>
      </c>
      <c r="Q78" t="s">
        <v>160</v>
      </c>
      <c r="R78" t="s">
        <v>160</v>
      </c>
      <c r="S78" s="24">
        <v>3</v>
      </c>
    </row>
    <row r="79" spans="1:19" x14ac:dyDescent="0.25">
      <c r="A79">
        <v>78</v>
      </c>
      <c r="B79" t="s">
        <v>4005</v>
      </c>
      <c r="C79" t="s">
        <v>4006</v>
      </c>
      <c r="D79">
        <v>2002</v>
      </c>
      <c r="E79" t="s">
        <v>4007</v>
      </c>
      <c r="F79" t="s">
        <v>4008</v>
      </c>
      <c r="G79" t="s">
        <v>85</v>
      </c>
      <c r="H79" t="s">
        <v>4009</v>
      </c>
      <c r="I79" t="b">
        <v>1</v>
      </c>
      <c r="J79">
        <f t="shared" si="3"/>
        <v>23</v>
      </c>
      <c r="K79" cm="1">
        <f t="array" ref="K79">IFERROR(INDEX(impact_factors!$C$1:$C$3000,MATCH(TRUE,ISNUMBER(SEARCH(H79,impact_factors!$B$1:$B$3000)),0)),IF(H79="XX",0,"X"))</f>
        <v>3.879</v>
      </c>
      <c r="L79">
        <v>321</v>
      </c>
      <c r="M79" t="s">
        <v>85</v>
      </c>
      <c r="N79" t="s">
        <v>85</v>
      </c>
      <c r="O79" t="s">
        <v>85</v>
      </c>
      <c r="P79" t="s">
        <v>160</v>
      </c>
      <c r="Q79" t="s">
        <v>160</v>
      </c>
      <c r="R79" t="s">
        <v>160</v>
      </c>
      <c r="S79" s="24">
        <v>1</v>
      </c>
    </row>
    <row r="80" spans="1:19" x14ac:dyDescent="0.25">
      <c r="A80">
        <v>79</v>
      </c>
      <c r="B80" t="s">
        <v>4019</v>
      </c>
      <c r="C80" t="s">
        <v>4020</v>
      </c>
      <c r="D80">
        <v>1998</v>
      </c>
      <c r="E80" t="s">
        <v>4021</v>
      </c>
      <c r="F80" t="s">
        <v>4022</v>
      </c>
      <c r="G80" t="s">
        <v>85</v>
      </c>
      <c r="H80" t="s">
        <v>3792</v>
      </c>
      <c r="I80" t="b">
        <v>1</v>
      </c>
      <c r="J80">
        <f t="shared" si="3"/>
        <v>19</v>
      </c>
      <c r="K80" cm="1">
        <f t="array" ref="K80">IFERROR(INDEX(impact_factors!$C$1:$C$3000,MATCH(TRUE,ISNUMBER(SEARCH(H80,impact_factors!$B$1:$B$3000)),0)),IF(H80="XX",0,"X"))</f>
        <v>3.0070000000000001</v>
      </c>
      <c r="L80">
        <v>588</v>
      </c>
      <c r="M80" t="s">
        <v>85</v>
      </c>
      <c r="N80" t="s">
        <v>85</v>
      </c>
      <c r="O80" t="s">
        <v>85</v>
      </c>
      <c r="P80" t="s">
        <v>160</v>
      </c>
      <c r="Q80" t="s">
        <v>160</v>
      </c>
      <c r="R80" t="s">
        <v>160</v>
      </c>
      <c r="S80" s="24">
        <v>4</v>
      </c>
    </row>
    <row r="81" spans="1:19" x14ac:dyDescent="0.25">
      <c r="A81">
        <v>80</v>
      </c>
      <c r="B81" t="s">
        <v>4035</v>
      </c>
      <c r="C81" t="s">
        <v>4036</v>
      </c>
      <c r="D81">
        <v>2014</v>
      </c>
      <c r="E81" t="s">
        <v>4037</v>
      </c>
      <c r="F81" t="s">
        <v>4038</v>
      </c>
      <c r="G81" t="s">
        <v>85</v>
      </c>
      <c r="H81" t="s">
        <v>4039</v>
      </c>
      <c r="I81" t="b">
        <v>1</v>
      </c>
      <c r="J81">
        <f t="shared" si="3"/>
        <v>35</v>
      </c>
      <c r="K81" cm="1">
        <f t="array" ref="K81">IFERROR(INDEX(impact_factors!$C$1:$C$3000,MATCH(TRUE,ISNUMBER(SEARCH(H81,impact_factors!$B$1:$B$3000)),0)),IF(H81="XX",0,"X"))</f>
        <v>1.159</v>
      </c>
      <c r="L81">
        <v>73</v>
      </c>
      <c r="M81" t="s">
        <v>85</v>
      </c>
      <c r="N81" t="s">
        <v>85</v>
      </c>
      <c r="O81" t="s">
        <v>85</v>
      </c>
      <c r="P81" t="s">
        <v>160</v>
      </c>
      <c r="Q81" t="s">
        <v>160</v>
      </c>
      <c r="R81" t="s">
        <v>160</v>
      </c>
      <c r="S81" s="24">
        <v>4</v>
      </c>
    </row>
    <row r="82" spans="1:19" x14ac:dyDescent="0.25">
      <c r="A82">
        <v>81</v>
      </c>
      <c r="B82" t="s">
        <v>4049</v>
      </c>
      <c r="C82" t="s">
        <v>4050</v>
      </c>
      <c r="D82">
        <v>2014</v>
      </c>
      <c r="E82" t="s">
        <v>4051</v>
      </c>
      <c r="F82" t="s">
        <v>4052</v>
      </c>
      <c r="G82" t="s">
        <v>85</v>
      </c>
      <c r="H82" t="s">
        <v>4053</v>
      </c>
      <c r="I82" t="b">
        <v>1</v>
      </c>
      <c r="J82">
        <f t="shared" si="3"/>
        <v>35</v>
      </c>
      <c r="K82" cm="1">
        <f t="array" ref="K82">IFERROR(INDEX(impact_factors!$C$1:$C$3000,MATCH(TRUE,ISNUMBER(SEARCH(H82,impact_factors!$B$1:$B$3000)),0)),IF(H82="XX",0,"X"))</f>
        <v>0.52800000000000002</v>
      </c>
      <c r="L82">
        <v>17</v>
      </c>
      <c r="M82" t="s">
        <v>85</v>
      </c>
      <c r="N82" t="s">
        <v>85</v>
      </c>
      <c r="O82" t="s">
        <v>85</v>
      </c>
      <c r="P82" t="s">
        <v>160</v>
      </c>
      <c r="Q82" t="s">
        <v>160</v>
      </c>
      <c r="R82" t="s">
        <v>160</v>
      </c>
      <c r="S82" s="24">
        <v>1</v>
      </c>
    </row>
    <row r="83" spans="1:19" x14ac:dyDescent="0.25">
      <c r="A83">
        <v>82</v>
      </c>
      <c r="B83" t="s">
        <v>4058</v>
      </c>
      <c r="C83" t="s">
        <v>4059</v>
      </c>
      <c r="D83">
        <v>1995</v>
      </c>
      <c r="E83" t="s">
        <v>4060</v>
      </c>
      <c r="F83" t="s">
        <v>4061</v>
      </c>
      <c r="G83" t="s">
        <v>85</v>
      </c>
      <c r="H83" t="s">
        <v>4062</v>
      </c>
      <c r="I83" t="b">
        <v>1</v>
      </c>
      <c r="J83">
        <f t="shared" si="3"/>
        <v>16</v>
      </c>
      <c r="K83" cm="1">
        <f t="array" ref="K83">IFERROR(INDEX(impact_factors!$C$1:$C$3000,MATCH(TRUE,ISNUMBER(SEARCH(H83,impact_factors!$B$1:$B$3000)),0)),IF(H83="XX",0,"X"))</f>
        <v>3.5000000000000003E-2</v>
      </c>
      <c r="L83">
        <v>1789</v>
      </c>
      <c r="M83" t="s">
        <v>85</v>
      </c>
      <c r="N83" t="s">
        <v>85</v>
      </c>
      <c r="O83" t="s">
        <v>85</v>
      </c>
      <c r="P83" t="s">
        <v>160</v>
      </c>
      <c r="Q83" t="s">
        <v>160</v>
      </c>
      <c r="R83" t="s">
        <v>160</v>
      </c>
      <c r="S83" s="24">
        <v>2</v>
      </c>
    </row>
    <row r="84" spans="1:19" x14ac:dyDescent="0.25">
      <c r="A84">
        <v>83</v>
      </c>
      <c r="B84" t="s">
        <v>4063</v>
      </c>
      <c r="C84" t="s">
        <v>4064</v>
      </c>
      <c r="D84">
        <v>2011</v>
      </c>
      <c r="E84" t="s">
        <v>4065</v>
      </c>
      <c r="F84" t="s">
        <v>4066</v>
      </c>
      <c r="G84" t="s">
        <v>85</v>
      </c>
      <c r="H84" t="s">
        <v>3792</v>
      </c>
      <c r="I84" t="b">
        <v>1</v>
      </c>
      <c r="J84">
        <f t="shared" si="3"/>
        <v>32</v>
      </c>
      <c r="K84" cm="1">
        <f t="array" ref="K84">IFERROR(INDEX(impact_factors!$C$1:$C$3000,MATCH(TRUE,ISNUMBER(SEARCH(H84,impact_factors!$B$1:$B$3000)),0)),IF(H84="XX",0,"X"))</f>
        <v>3.0070000000000001</v>
      </c>
      <c r="L84">
        <v>783</v>
      </c>
      <c r="M84" t="s">
        <v>85</v>
      </c>
      <c r="N84" t="s">
        <v>85</v>
      </c>
      <c r="O84" t="s">
        <v>85</v>
      </c>
      <c r="P84" t="s">
        <v>160</v>
      </c>
      <c r="Q84" t="s">
        <v>160</v>
      </c>
      <c r="R84" t="s">
        <v>160</v>
      </c>
      <c r="S84" s="24">
        <v>1</v>
      </c>
    </row>
    <row r="85" spans="1:19" x14ac:dyDescent="0.25">
      <c r="A85">
        <v>84</v>
      </c>
      <c r="B85" t="s">
        <v>4067</v>
      </c>
      <c r="C85" t="s">
        <v>4068</v>
      </c>
      <c r="D85">
        <v>1998</v>
      </c>
      <c r="E85" t="s">
        <v>4069</v>
      </c>
      <c r="F85" t="s">
        <v>4070</v>
      </c>
      <c r="G85" t="s">
        <v>85</v>
      </c>
      <c r="H85" t="s">
        <v>4071</v>
      </c>
      <c r="I85" t="b">
        <v>1</v>
      </c>
      <c r="J85">
        <f t="shared" si="3"/>
        <v>19</v>
      </c>
      <c r="K85" cm="1">
        <f t="array" ref="K85">IFERROR(INDEX(impact_factors!$C$1:$C$3000,MATCH(TRUE,ISNUMBER(SEARCH(H85,impact_factors!$B$1:$B$3000)),0)),IF(H85="XX",0,"X"))</f>
        <v>0.186</v>
      </c>
      <c r="L85">
        <v>284</v>
      </c>
      <c r="M85" t="s">
        <v>85</v>
      </c>
      <c r="N85" t="s">
        <v>85</v>
      </c>
      <c r="O85" t="s">
        <v>85</v>
      </c>
      <c r="P85" t="s">
        <v>160</v>
      </c>
      <c r="Q85" t="s">
        <v>160</v>
      </c>
      <c r="R85" t="s">
        <v>160</v>
      </c>
      <c r="S85" s="24">
        <v>4</v>
      </c>
    </row>
    <row r="86" spans="1:19" x14ac:dyDescent="0.25">
      <c r="A86">
        <v>85</v>
      </c>
      <c r="B86" t="s">
        <v>4072</v>
      </c>
      <c r="C86" t="s">
        <v>4073</v>
      </c>
      <c r="D86">
        <v>2010</v>
      </c>
      <c r="E86" t="s">
        <v>4074</v>
      </c>
      <c r="F86" t="s">
        <v>4075</v>
      </c>
      <c r="G86" t="s">
        <v>85</v>
      </c>
      <c r="H86" t="s">
        <v>4076</v>
      </c>
      <c r="I86" t="b">
        <v>1</v>
      </c>
      <c r="J86">
        <f t="shared" si="3"/>
        <v>31</v>
      </c>
      <c r="K86" cm="1">
        <f t="array" ref="K86">IFERROR(INDEX(impact_factors!$C$1:$C$3000,MATCH(TRUE,ISNUMBER(SEARCH(H86,impact_factors!$B$1:$B$3000)),0)),IF(H86="XX",0,"X"))</f>
        <v>4.3029999999999999</v>
      </c>
      <c r="L86">
        <v>252</v>
      </c>
      <c r="M86" t="s">
        <v>85</v>
      </c>
      <c r="N86" t="s">
        <v>85</v>
      </c>
      <c r="O86" t="s">
        <v>85</v>
      </c>
      <c r="P86" t="s">
        <v>160</v>
      </c>
      <c r="Q86" t="s">
        <v>160</v>
      </c>
      <c r="R86" t="s">
        <v>160</v>
      </c>
      <c r="S86" s="24">
        <v>4</v>
      </c>
    </row>
    <row r="87" spans="1:19" x14ac:dyDescent="0.25">
      <c r="A87">
        <v>86</v>
      </c>
      <c r="B87" t="s">
        <v>4077</v>
      </c>
      <c r="C87" t="s">
        <v>4078</v>
      </c>
      <c r="D87">
        <v>1991</v>
      </c>
      <c r="E87" t="s">
        <v>4079</v>
      </c>
      <c r="F87" t="s">
        <v>4080</v>
      </c>
      <c r="G87" t="s">
        <v>85</v>
      </c>
      <c r="H87" t="s">
        <v>3789</v>
      </c>
      <c r="I87" t="b">
        <v>1</v>
      </c>
      <c r="J87">
        <f t="shared" si="3"/>
        <v>12</v>
      </c>
      <c r="K87" cm="1">
        <f t="array" ref="K87">IFERROR(INDEX(impact_factors!$C$1:$C$3000,MATCH(TRUE,ISNUMBER(SEARCH(H87,impact_factors!$B$1:$B$3000)),0)),IF(H87="XX",0,"X"))</f>
        <v>0.29799999999999999</v>
      </c>
      <c r="L87">
        <v>88</v>
      </c>
      <c r="M87" t="s">
        <v>85</v>
      </c>
      <c r="N87" t="s">
        <v>85</v>
      </c>
      <c r="O87" t="s">
        <v>85</v>
      </c>
      <c r="P87" t="s">
        <v>160</v>
      </c>
      <c r="Q87" t="s">
        <v>160</v>
      </c>
      <c r="R87" t="s">
        <v>160</v>
      </c>
      <c r="S87" s="24">
        <v>4</v>
      </c>
    </row>
    <row r="88" spans="1:19" x14ac:dyDescent="0.25">
      <c r="A88">
        <v>87</v>
      </c>
      <c r="B88" t="s">
        <v>4097</v>
      </c>
      <c r="C88" t="s">
        <v>4098</v>
      </c>
      <c r="D88">
        <v>2001</v>
      </c>
      <c r="E88" t="s">
        <v>4099</v>
      </c>
      <c r="F88" t="s">
        <v>4100</v>
      </c>
      <c r="G88" t="s">
        <v>85</v>
      </c>
      <c r="H88" t="s">
        <v>3792</v>
      </c>
      <c r="I88" t="b">
        <v>1</v>
      </c>
      <c r="J88">
        <f t="shared" si="3"/>
        <v>22</v>
      </c>
      <c r="K88" cm="1">
        <f t="array" ref="K88">IFERROR(INDEX(impact_factors!$C$1:$C$3000,MATCH(TRUE,ISNUMBER(SEARCH(H88,impact_factors!$B$1:$B$3000)),0)),IF(H88="XX",0,"X"))</f>
        <v>3.0070000000000001</v>
      </c>
      <c r="L88">
        <v>2852</v>
      </c>
      <c r="M88" t="s">
        <v>85</v>
      </c>
      <c r="N88" t="s">
        <v>85</v>
      </c>
      <c r="O88" t="s">
        <v>85</v>
      </c>
      <c r="P88" t="s">
        <v>160</v>
      </c>
      <c r="Q88" t="s">
        <v>160</v>
      </c>
      <c r="R88" t="s">
        <v>160</v>
      </c>
      <c r="S88" s="24">
        <v>4</v>
      </c>
    </row>
    <row r="89" spans="1:19" x14ac:dyDescent="0.25">
      <c r="A89">
        <v>88</v>
      </c>
      <c r="B89" t="s">
        <v>4101</v>
      </c>
      <c r="C89" t="s">
        <v>4102</v>
      </c>
      <c r="D89">
        <v>2002</v>
      </c>
      <c r="E89" t="s">
        <v>4103</v>
      </c>
      <c r="F89" t="s">
        <v>4104</v>
      </c>
      <c r="G89" t="s">
        <v>85</v>
      </c>
      <c r="H89" t="s">
        <v>3789</v>
      </c>
      <c r="I89" t="b">
        <v>1</v>
      </c>
      <c r="J89">
        <f t="shared" si="3"/>
        <v>23</v>
      </c>
      <c r="K89" cm="1">
        <f t="array" ref="K89">IFERROR(INDEX(impact_factors!$C$1:$C$3000,MATCH(TRUE,ISNUMBER(SEARCH(H89,impact_factors!$B$1:$B$3000)),0)),IF(H89="XX",0,"X"))</f>
        <v>0.29799999999999999</v>
      </c>
      <c r="L89">
        <v>386</v>
      </c>
      <c r="M89" t="s">
        <v>85</v>
      </c>
      <c r="N89" t="s">
        <v>85</v>
      </c>
      <c r="O89" t="s">
        <v>85</v>
      </c>
      <c r="P89" t="s">
        <v>160</v>
      </c>
      <c r="Q89" t="s">
        <v>160</v>
      </c>
      <c r="R89" t="s">
        <v>160</v>
      </c>
      <c r="S89" s="24">
        <v>3</v>
      </c>
    </row>
    <row r="90" spans="1:19" x14ac:dyDescent="0.25">
      <c r="A90">
        <v>89</v>
      </c>
      <c r="B90" t="s">
        <v>4112</v>
      </c>
      <c r="C90" t="s">
        <v>4113</v>
      </c>
      <c r="D90">
        <v>2008</v>
      </c>
      <c r="E90" t="s">
        <v>4114</v>
      </c>
      <c r="F90" t="s">
        <v>4115</v>
      </c>
      <c r="G90" t="s">
        <v>85</v>
      </c>
      <c r="H90" t="s">
        <v>4203</v>
      </c>
      <c r="I90" t="b">
        <v>1</v>
      </c>
      <c r="J90">
        <f t="shared" si="3"/>
        <v>29</v>
      </c>
      <c r="K90" cm="1">
        <f t="array" ref="K90">IFERROR(INDEX(impact_factors!$C$1:$C$3000,MATCH(TRUE,ISNUMBER(SEARCH(H90,impact_factors!$B$1:$B$3000)),0)),IF(H90="XX",0,"X"))</f>
        <v>1.02</v>
      </c>
      <c r="L90">
        <v>494</v>
      </c>
      <c r="M90" t="s">
        <v>85</v>
      </c>
      <c r="N90" t="s">
        <v>85</v>
      </c>
      <c r="O90" t="s">
        <v>85</v>
      </c>
      <c r="P90" t="s">
        <v>160</v>
      </c>
      <c r="Q90" t="s">
        <v>160</v>
      </c>
      <c r="R90" t="s">
        <v>160</v>
      </c>
      <c r="S90" s="24">
        <v>1</v>
      </c>
    </row>
    <row r="91" spans="1:19" x14ac:dyDescent="0.25">
      <c r="A91">
        <v>90</v>
      </c>
      <c r="B91" t="s">
        <v>4122</v>
      </c>
      <c r="C91" t="s">
        <v>4123</v>
      </c>
      <c r="D91">
        <v>2000</v>
      </c>
      <c r="E91" t="s">
        <v>4124</v>
      </c>
      <c r="F91" t="s">
        <v>4125</v>
      </c>
      <c r="G91" t="s">
        <v>85</v>
      </c>
      <c r="H91" t="s">
        <v>4071</v>
      </c>
      <c r="I91" t="b">
        <v>1</v>
      </c>
      <c r="J91">
        <f t="shared" si="3"/>
        <v>21</v>
      </c>
      <c r="K91" cm="1">
        <f t="array" ref="K91">IFERROR(INDEX(impact_factors!$C$1:$C$3000,MATCH(TRUE,ISNUMBER(SEARCH(H91,impact_factors!$B$1:$B$3000)),0)),IF(H91="XX",0,"X"))</f>
        <v>0.186</v>
      </c>
      <c r="L91">
        <v>101</v>
      </c>
      <c r="M91" t="s">
        <v>85</v>
      </c>
      <c r="N91" t="s">
        <v>85</v>
      </c>
      <c r="O91" t="s">
        <v>85</v>
      </c>
      <c r="P91" t="s">
        <v>160</v>
      </c>
      <c r="Q91" t="s">
        <v>160</v>
      </c>
      <c r="R91" t="s">
        <v>160</v>
      </c>
      <c r="S91" s="24">
        <v>4</v>
      </c>
    </row>
    <row r="92" spans="1:19" x14ac:dyDescent="0.25">
      <c r="A92">
        <v>91</v>
      </c>
      <c r="B92" t="s">
        <v>4130</v>
      </c>
      <c r="C92" t="s">
        <v>4131</v>
      </c>
      <c r="D92">
        <v>2005</v>
      </c>
      <c r="E92" t="s">
        <v>4132</v>
      </c>
      <c r="F92" t="s">
        <v>4133</v>
      </c>
      <c r="G92" t="s">
        <v>85</v>
      </c>
      <c r="H92" t="s">
        <v>4134</v>
      </c>
      <c r="I92" t="b">
        <v>1</v>
      </c>
      <c r="J92">
        <f t="shared" si="3"/>
        <v>26</v>
      </c>
      <c r="K92" cm="1">
        <f t="array" ref="K92">IFERROR(INDEX(impact_factors!$C$1:$C$3000,MATCH(TRUE,ISNUMBER(SEARCH(H92,impact_factors!$B$1:$B$3000)),0)),IF(H92="XX",0,"X"))</f>
        <v>0.222</v>
      </c>
      <c r="L92">
        <v>171</v>
      </c>
      <c r="M92" t="s">
        <v>85</v>
      </c>
      <c r="N92" t="s">
        <v>85</v>
      </c>
      <c r="O92" t="s">
        <v>85</v>
      </c>
      <c r="P92" t="s">
        <v>160</v>
      </c>
      <c r="Q92" t="s">
        <v>160</v>
      </c>
      <c r="R92" t="s">
        <v>160</v>
      </c>
      <c r="S92" s="24">
        <v>3</v>
      </c>
    </row>
    <row r="93" spans="1:19" x14ac:dyDescent="0.25">
      <c r="A93">
        <v>92</v>
      </c>
      <c r="B93" t="s">
        <v>4138</v>
      </c>
      <c r="C93" t="s">
        <v>4200</v>
      </c>
      <c r="D93">
        <v>1995</v>
      </c>
      <c r="E93" t="s">
        <v>4201</v>
      </c>
      <c r="F93" t="s">
        <v>4202</v>
      </c>
      <c r="G93" t="s">
        <v>85</v>
      </c>
      <c r="H93" t="s">
        <v>4203</v>
      </c>
      <c r="I93" t="b">
        <v>1</v>
      </c>
      <c r="J93">
        <f t="shared" si="3"/>
        <v>16</v>
      </c>
      <c r="K93" cm="1">
        <f t="array" ref="K93">IFERROR(INDEX(impact_factors!$C$1:$C$3000,MATCH(TRUE,ISNUMBER(SEARCH(H93,impact_factors!$B$1:$B$3000)),0)),IF(H93="XX",0,"X"))</f>
        <v>1.02</v>
      </c>
      <c r="L93">
        <v>662</v>
      </c>
      <c r="M93" t="s">
        <v>85</v>
      </c>
      <c r="N93" t="s">
        <v>85</v>
      </c>
      <c r="O93" t="s">
        <v>85</v>
      </c>
      <c r="P93" t="s">
        <v>160</v>
      </c>
      <c r="Q93" t="s">
        <v>160</v>
      </c>
      <c r="R93" t="s">
        <v>160</v>
      </c>
      <c r="S93" s="24">
        <v>1</v>
      </c>
    </row>
    <row r="94" spans="1:19" x14ac:dyDescent="0.25">
      <c r="A94">
        <v>93</v>
      </c>
      <c r="B94" t="s">
        <v>4139</v>
      </c>
      <c r="C94" t="s">
        <v>778</v>
      </c>
      <c r="D94">
        <v>1995</v>
      </c>
      <c r="E94" t="s">
        <v>4140</v>
      </c>
      <c r="F94" t="s">
        <v>4141</v>
      </c>
      <c r="G94" t="s">
        <v>85</v>
      </c>
      <c r="H94" t="s">
        <v>3792</v>
      </c>
      <c r="I94" t="b">
        <v>1</v>
      </c>
      <c r="J94">
        <f t="shared" si="3"/>
        <v>16</v>
      </c>
      <c r="K94" cm="1">
        <f t="array" ref="K94">IFERROR(INDEX(impact_factors!$C$1:$C$3000,MATCH(TRUE,ISNUMBER(SEARCH(H94,impact_factors!$B$1:$B$3000)),0)),IF(H94="XX",0,"X"))</f>
        <v>3.0070000000000001</v>
      </c>
      <c r="L94">
        <v>888</v>
      </c>
      <c r="M94" t="s">
        <v>85</v>
      </c>
      <c r="N94" t="s">
        <v>85</v>
      </c>
      <c r="O94" t="s">
        <v>85</v>
      </c>
      <c r="P94" t="s">
        <v>160</v>
      </c>
      <c r="Q94" t="s">
        <v>160</v>
      </c>
      <c r="R94" t="s">
        <v>160</v>
      </c>
      <c r="S94" s="24">
        <v>2</v>
      </c>
    </row>
    <row r="95" spans="1:19" x14ac:dyDescent="0.25">
      <c r="A95">
        <v>94</v>
      </c>
      <c r="B95" t="s">
        <v>4142</v>
      </c>
      <c r="C95" t="s">
        <v>778</v>
      </c>
      <c r="D95">
        <v>1999</v>
      </c>
      <c r="E95" t="s">
        <v>4143</v>
      </c>
      <c r="F95" t="s">
        <v>4144</v>
      </c>
      <c r="G95" t="s">
        <v>85</v>
      </c>
      <c r="H95" t="s">
        <v>3995</v>
      </c>
      <c r="I95" t="b">
        <v>1</v>
      </c>
      <c r="J95">
        <f t="shared" si="3"/>
        <v>20</v>
      </c>
      <c r="K95" cm="1">
        <f t="array" ref="K95">IFERROR(INDEX(impact_factors!$C$1:$C$3000,MATCH(TRUE,ISNUMBER(SEARCH(H95,impact_factors!$B$1:$B$3000)),0)),IF(H95="XX",0,"X"))</f>
        <v>0.78100000000000003</v>
      </c>
      <c r="L95">
        <v>100</v>
      </c>
      <c r="M95" t="s">
        <v>85</v>
      </c>
      <c r="N95" t="s">
        <v>85</v>
      </c>
      <c r="O95" t="s">
        <v>85</v>
      </c>
      <c r="P95" t="s">
        <v>160</v>
      </c>
      <c r="Q95" t="s">
        <v>160</v>
      </c>
      <c r="R95" t="s">
        <v>160</v>
      </c>
      <c r="S95" s="24">
        <v>4</v>
      </c>
    </row>
    <row r="96" spans="1:19" x14ac:dyDescent="0.25">
      <c r="A96">
        <v>95</v>
      </c>
      <c r="B96" t="s">
        <v>4145</v>
      </c>
      <c r="C96" t="s">
        <v>778</v>
      </c>
      <c r="D96">
        <v>2003</v>
      </c>
      <c r="E96" t="s">
        <v>4146</v>
      </c>
      <c r="F96" t="s">
        <v>4147</v>
      </c>
      <c r="G96" t="s">
        <v>85</v>
      </c>
      <c r="H96" t="s">
        <v>4148</v>
      </c>
      <c r="I96" t="b">
        <v>1</v>
      </c>
      <c r="J96">
        <f t="shared" si="3"/>
        <v>24</v>
      </c>
      <c r="K96" cm="1">
        <f t="array" ref="K96">IFERROR(INDEX(impact_factors!$C$1:$C$3000,MATCH(TRUE,ISNUMBER(SEARCH(H96,impact_factors!$B$1:$B$3000)),0)),IF(H96="XX",0,"X"))</f>
        <v>2.3879999999999999</v>
      </c>
      <c r="L96">
        <v>860</v>
      </c>
      <c r="M96" t="s">
        <v>85</v>
      </c>
      <c r="N96" t="s">
        <v>85</v>
      </c>
      <c r="O96" t="s">
        <v>85</v>
      </c>
      <c r="P96" t="s">
        <v>160</v>
      </c>
      <c r="Q96" t="s">
        <v>160</v>
      </c>
      <c r="R96" t="s">
        <v>160</v>
      </c>
      <c r="S96" s="24">
        <v>1</v>
      </c>
    </row>
    <row r="97" spans="1:19" x14ac:dyDescent="0.25">
      <c r="A97">
        <v>96</v>
      </c>
      <c r="B97" t="s">
        <v>4149</v>
      </c>
      <c r="C97" t="s">
        <v>4150</v>
      </c>
      <c r="D97">
        <v>2006</v>
      </c>
      <c r="E97" t="s">
        <v>4151</v>
      </c>
      <c r="F97" t="s">
        <v>4152</v>
      </c>
      <c r="G97" t="s">
        <v>85</v>
      </c>
      <c r="H97" t="s">
        <v>4153</v>
      </c>
      <c r="I97" t="b">
        <v>1</v>
      </c>
      <c r="J97">
        <f t="shared" si="3"/>
        <v>27</v>
      </c>
      <c r="K97" t="str" cm="1">
        <f t="array" ref="K97">IFERROR(INDEX(impact_factors!$C$1:$C$3000,MATCH(TRUE,ISNUMBER(SEARCH(H97,impact_factors!$B$1:$B$3000)),0)),IF(H97="XX",0,"X"))</f>
        <v>X</v>
      </c>
      <c r="L97">
        <v>1427</v>
      </c>
      <c r="M97" t="s">
        <v>85</v>
      </c>
      <c r="N97" t="s">
        <v>85</v>
      </c>
      <c r="O97" t="s">
        <v>85</v>
      </c>
      <c r="P97" t="s">
        <v>160</v>
      </c>
      <c r="Q97" t="s">
        <v>160</v>
      </c>
      <c r="R97" t="s">
        <v>160</v>
      </c>
      <c r="S97" s="24">
        <v>3</v>
      </c>
    </row>
    <row r="98" spans="1:19" x14ac:dyDescent="0.25">
      <c r="A98">
        <v>97</v>
      </c>
      <c r="B98" t="s">
        <v>4154</v>
      </c>
      <c r="C98" t="s">
        <v>4155</v>
      </c>
      <c r="D98">
        <v>2011</v>
      </c>
      <c r="E98" t="s">
        <v>4156</v>
      </c>
      <c r="F98" t="s">
        <v>4157</v>
      </c>
      <c r="G98" t="s">
        <v>85</v>
      </c>
      <c r="H98" t="s">
        <v>4203</v>
      </c>
      <c r="I98" t="b">
        <v>1</v>
      </c>
      <c r="J98">
        <f t="shared" si="3"/>
        <v>32</v>
      </c>
      <c r="K98" cm="1">
        <f t="array" ref="K98">IFERROR(INDEX(impact_factors!$C$1:$C$3000,MATCH(TRUE,ISNUMBER(SEARCH(H98,impact_factors!$B$1:$B$3000)),0)),IF(H98="XX",0,"X"))</f>
        <v>1.02</v>
      </c>
      <c r="L98">
        <v>80</v>
      </c>
      <c r="M98" t="s">
        <v>85</v>
      </c>
      <c r="N98" t="s">
        <v>85</v>
      </c>
      <c r="O98" t="s">
        <v>85</v>
      </c>
      <c r="P98" t="s">
        <v>160</v>
      </c>
      <c r="Q98" t="s">
        <v>160</v>
      </c>
      <c r="R98" t="s">
        <v>160</v>
      </c>
      <c r="S98" s="24">
        <v>4</v>
      </c>
    </row>
    <row r="99" spans="1:19" x14ac:dyDescent="0.25">
      <c r="A99">
        <v>98</v>
      </c>
      <c r="B99" t="s">
        <v>4160</v>
      </c>
      <c r="C99" t="s">
        <v>4161</v>
      </c>
      <c r="D99">
        <v>1999</v>
      </c>
      <c r="E99" t="s">
        <v>4162</v>
      </c>
      <c r="F99" t="s">
        <v>4163</v>
      </c>
      <c r="G99" t="s">
        <v>85</v>
      </c>
      <c r="H99" t="s">
        <v>3995</v>
      </c>
      <c r="I99" t="b">
        <v>1</v>
      </c>
      <c r="J99">
        <f t="shared" si="3"/>
        <v>20</v>
      </c>
      <c r="K99" cm="1">
        <f t="array" ref="K99">IFERROR(INDEX(impact_factors!$C$1:$C$3000,MATCH(TRUE,ISNUMBER(SEARCH(H99,impact_factors!$B$1:$B$3000)),0)),IF(H99="XX",0,"X"))</f>
        <v>0.78100000000000003</v>
      </c>
      <c r="L99">
        <v>182</v>
      </c>
      <c r="M99" t="s">
        <v>85</v>
      </c>
      <c r="N99" t="s">
        <v>85</v>
      </c>
      <c r="O99" t="s">
        <v>85</v>
      </c>
      <c r="P99" t="s">
        <v>160</v>
      </c>
      <c r="Q99" t="s">
        <v>160</v>
      </c>
      <c r="R99" t="s">
        <v>160</v>
      </c>
      <c r="S99" s="24">
        <v>2</v>
      </c>
    </row>
    <row r="100" spans="1:19" x14ac:dyDescent="0.25">
      <c r="A100">
        <v>99</v>
      </c>
      <c r="B100" t="s">
        <v>4164</v>
      </c>
      <c r="C100" t="s">
        <v>4165</v>
      </c>
      <c r="D100">
        <v>2004</v>
      </c>
      <c r="E100" t="s">
        <v>4166</v>
      </c>
      <c r="F100" t="s">
        <v>4167</v>
      </c>
      <c r="G100" t="s">
        <v>85</v>
      </c>
      <c r="H100" t="s">
        <v>4148</v>
      </c>
      <c r="I100" t="b">
        <v>1</v>
      </c>
      <c r="J100">
        <f t="shared" si="3"/>
        <v>25</v>
      </c>
      <c r="K100" cm="1">
        <f t="array" ref="K100">IFERROR(INDEX(impact_factors!$C$1:$C$3000,MATCH(TRUE,ISNUMBER(SEARCH(H100,impact_factors!$B$1:$B$3000)),0)),IF(H100="XX",0,"X"))</f>
        <v>2.3879999999999999</v>
      </c>
      <c r="L100">
        <v>389</v>
      </c>
      <c r="M100" t="s">
        <v>85</v>
      </c>
      <c r="N100" t="s">
        <v>85</v>
      </c>
      <c r="O100" t="s">
        <v>85</v>
      </c>
      <c r="P100" t="s">
        <v>160</v>
      </c>
      <c r="Q100" t="s">
        <v>160</v>
      </c>
      <c r="R100" t="s">
        <v>160</v>
      </c>
      <c r="S100" s="24">
        <v>4</v>
      </c>
    </row>
    <row r="101" spans="1:19" x14ac:dyDescent="0.25">
      <c r="A101">
        <v>100</v>
      </c>
      <c r="B101" t="s">
        <v>4168</v>
      </c>
      <c r="C101" t="s">
        <v>4169</v>
      </c>
      <c r="D101">
        <v>2001</v>
      </c>
      <c r="E101" t="s">
        <v>4170</v>
      </c>
      <c r="F101" t="s">
        <v>4171</v>
      </c>
      <c r="G101" t="s">
        <v>85</v>
      </c>
      <c r="H101" t="s">
        <v>4172</v>
      </c>
      <c r="I101" t="b">
        <v>1</v>
      </c>
      <c r="J101">
        <f t="shared" si="3"/>
        <v>22</v>
      </c>
      <c r="K101" cm="1">
        <f t="array" ref="K101">IFERROR(INDEX(impact_factors!$C$1:$C$3000,MATCH(TRUE,ISNUMBER(SEARCH(H101,impact_factors!$B$1:$B$3000)),0)),IF(H101="XX",0,"X"))</f>
        <v>0.76700000000000002</v>
      </c>
      <c r="L101">
        <v>217</v>
      </c>
      <c r="M101" t="s">
        <v>85</v>
      </c>
      <c r="N101" t="s">
        <v>85</v>
      </c>
      <c r="O101" t="s">
        <v>85</v>
      </c>
      <c r="P101" t="s">
        <v>160</v>
      </c>
      <c r="Q101" t="s">
        <v>160</v>
      </c>
      <c r="R101" t="s">
        <v>160</v>
      </c>
      <c r="S101" s="24">
        <v>3</v>
      </c>
    </row>
    <row r="102" spans="1:19" x14ac:dyDescent="0.25">
      <c r="A102">
        <v>101</v>
      </c>
      <c r="B102" t="s">
        <v>4173</v>
      </c>
      <c r="C102" t="s">
        <v>4174</v>
      </c>
      <c r="D102">
        <v>1993</v>
      </c>
      <c r="E102" t="s">
        <v>4175</v>
      </c>
      <c r="F102" t="s">
        <v>4176</v>
      </c>
      <c r="G102" t="s">
        <v>85</v>
      </c>
      <c r="H102" t="s">
        <v>3802</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160</v>
      </c>
      <c r="Q102" t="s">
        <v>160</v>
      </c>
      <c r="R102" t="s">
        <v>160</v>
      </c>
      <c r="S102" s="24">
        <v>4</v>
      </c>
    </row>
    <row r="103" spans="1:19" x14ac:dyDescent="0.25">
      <c r="A103">
        <v>102</v>
      </c>
      <c r="B103" t="s">
        <v>4186</v>
      </c>
      <c r="C103" t="s">
        <v>4187</v>
      </c>
      <c r="D103">
        <v>2006</v>
      </c>
      <c r="E103" t="s">
        <v>4188</v>
      </c>
      <c r="F103" t="s">
        <v>4189</v>
      </c>
      <c r="G103" t="s">
        <v>85</v>
      </c>
      <c r="H103" t="s">
        <v>4190</v>
      </c>
      <c r="I103" t="b">
        <v>1</v>
      </c>
      <c r="J103">
        <f t="shared" si="3"/>
        <v>27</v>
      </c>
      <c r="K103" t="str" cm="1">
        <f t="array" ref="K103">IFERROR(INDEX(impact_factors!$C$1:$C$3000,MATCH(TRUE,ISNUMBER(SEARCH(H103,impact_factors!$B$1:$B$3000)),0)),IF(H103="XX",0,"X"))</f>
        <v>X</v>
      </c>
      <c r="L103">
        <v>254</v>
      </c>
      <c r="M103" t="s">
        <v>85</v>
      </c>
      <c r="N103" t="s">
        <v>85</v>
      </c>
      <c r="O103" t="s">
        <v>85</v>
      </c>
      <c r="P103" t="s">
        <v>160</v>
      </c>
      <c r="Q103" t="s">
        <v>160</v>
      </c>
      <c r="R103" t="s">
        <v>160</v>
      </c>
      <c r="S103" s="24">
        <v>4</v>
      </c>
    </row>
    <row r="104" spans="1:19" x14ac:dyDescent="0.25">
      <c r="A104">
        <v>103</v>
      </c>
      <c r="B104" t="s">
        <v>4204</v>
      </c>
      <c r="C104" t="s">
        <v>4205</v>
      </c>
      <c r="D104">
        <v>1998</v>
      </c>
      <c r="E104" t="s">
        <v>4206</v>
      </c>
      <c r="F104" t="s">
        <v>4207</v>
      </c>
      <c r="G104" t="s">
        <v>85</v>
      </c>
      <c r="H104" t="s">
        <v>3789</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160</v>
      </c>
      <c r="Q104" t="s">
        <v>160</v>
      </c>
      <c r="R104" t="s">
        <v>160</v>
      </c>
      <c r="S104" s="24">
        <v>4</v>
      </c>
    </row>
    <row r="105" spans="1:19" x14ac:dyDescent="0.25">
      <c r="A105">
        <v>104</v>
      </c>
      <c r="B105" t="s">
        <v>119</v>
      </c>
      <c r="C105" t="s">
        <v>533</v>
      </c>
      <c r="D105">
        <v>2008</v>
      </c>
      <c r="E105" t="s">
        <v>4208</v>
      </c>
      <c r="F105" t="s">
        <v>4209</v>
      </c>
      <c r="G105" t="s">
        <v>85</v>
      </c>
      <c r="H105" t="s">
        <v>4203</v>
      </c>
      <c r="I105" t="b">
        <v>1</v>
      </c>
      <c r="J105">
        <f t="shared" si="4"/>
        <v>29</v>
      </c>
      <c r="K105" cm="1">
        <f t="array" ref="K105">IFERROR(INDEX(impact_factors!$C$1:$C$3000,MATCH(TRUE,ISNUMBER(SEARCH(H105,impact_factors!$B$1:$B$3000)),0)),IF(H105="XX",0,"X"))</f>
        <v>1.02</v>
      </c>
      <c r="L105">
        <v>153</v>
      </c>
      <c r="M105" t="s">
        <v>85</v>
      </c>
      <c r="N105" t="s">
        <v>85</v>
      </c>
      <c r="O105" t="s">
        <v>85</v>
      </c>
      <c r="P105" t="s">
        <v>160</v>
      </c>
      <c r="Q105" t="s">
        <v>160</v>
      </c>
      <c r="R105" t="s">
        <v>160</v>
      </c>
      <c r="S105" s="24">
        <v>2</v>
      </c>
    </row>
    <row r="106" spans="1:19" x14ac:dyDescent="0.25">
      <c r="A106">
        <v>105</v>
      </c>
      <c r="B106" t="s">
        <v>4211</v>
      </c>
      <c r="C106" t="s">
        <v>4212</v>
      </c>
      <c r="D106">
        <v>2001</v>
      </c>
      <c r="E106" t="s">
        <v>4213</v>
      </c>
      <c r="F106" t="s">
        <v>4214</v>
      </c>
      <c r="G106" t="s">
        <v>85</v>
      </c>
      <c r="H106" t="s">
        <v>3792</v>
      </c>
      <c r="I106" t="b">
        <v>1</v>
      </c>
      <c r="J106">
        <f t="shared" si="4"/>
        <v>22</v>
      </c>
      <c r="K106" cm="1">
        <f t="array" ref="K106">IFERROR(INDEX(impact_factors!$C$1:$C$3000,MATCH(TRUE,ISNUMBER(SEARCH(H106,impact_factors!$B$1:$B$3000)),0)),IF(H106="XX",0,"X"))</f>
        <v>3.0070000000000001</v>
      </c>
      <c r="L106">
        <v>188</v>
      </c>
      <c r="M106" t="s">
        <v>85</v>
      </c>
      <c r="N106" t="s">
        <v>85</v>
      </c>
      <c r="O106" t="s">
        <v>85</v>
      </c>
      <c r="P106" t="s">
        <v>160</v>
      </c>
      <c r="Q106" t="s">
        <v>160</v>
      </c>
      <c r="R106" t="s">
        <v>160</v>
      </c>
      <c r="S106" s="24">
        <v>3</v>
      </c>
    </row>
    <row r="107" spans="1:19" x14ac:dyDescent="0.25">
      <c r="A107">
        <v>106</v>
      </c>
      <c r="B107" t="s">
        <v>4215</v>
      </c>
      <c r="C107" t="s">
        <v>4216</v>
      </c>
      <c r="D107">
        <v>2004</v>
      </c>
      <c r="E107" t="s">
        <v>4217</v>
      </c>
      <c r="F107" t="s">
        <v>4218</v>
      </c>
      <c r="G107" t="s">
        <v>85</v>
      </c>
      <c r="H107" t="s">
        <v>4148</v>
      </c>
      <c r="I107" t="b">
        <v>1</v>
      </c>
      <c r="J107">
        <f t="shared" si="4"/>
        <v>25</v>
      </c>
      <c r="K107" cm="1">
        <f t="array" ref="K107">IFERROR(INDEX(impact_factors!$C$1:$C$3000,MATCH(TRUE,ISNUMBER(SEARCH(H107,impact_factors!$B$1:$B$3000)),0)),IF(H107="XX",0,"X"))</f>
        <v>2.3879999999999999</v>
      </c>
      <c r="L107">
        <v>93</v>
      </c>
      <c r="M107" t="s">
        <v>85</v>
      </c>
      <c r="N107" t="s">
        <v>85</v>
      </c>
      <c r="O107" t="s">
        <v>85</v>
      </c>
      <c r="P107" t="s">
        <v>160</v>
      </c>
      <c r="Q107" t="s">
        <v>160</v>
      </c>
      <c r="R107" t="s">
        <v>160</v>
      </c>
      <c r="S107" s="24">
        <v>1</v>
      </c>
    </row>
    <row r="108" spans="1:19" x14ac:dyDescent="0.25">
      <c r="A108">
        <v>107</v>
      </c>
      <c r="B108" t="s">
        <v>4227</v>
      </c>
      <c r="C108" t="s">
        <v>4228</v>
      </c>
      <c r="D108">
        <v>2004</v>
      </c>
      <c r="E108" t="s">
        <v>4229</v>
      </c>
      <c r="F108" t="s">
        <v>4230</v>
      </c>
      <c r="G108" t="s">
        <v>85</v>
      </c>
      <c r="H108" t="s">
        <v>3792</v>
      </c>
      <c r="I108" t="b">
        <v>1</v>
      </c>
      <c r="J108">
        <f t="shared" si="4"/>
        <v>25</v>
      </c>
      <c r="K108" cm="1">
        <f t="array" ref="K108">IFERROR(INDEX(impact_factors!$C$1:$C$3000,MATCH(TRUE,ISNUMBER(SEARCH(H108,impact_factors!$B$1:$B$3000)),0)),IF(H108="XX",0,"X"))</f>
        <v>3.0070000000000001</v>
      </c>
      <c r="L108">
        <v>1830</v>
      </c>
      <c r="M108" t="s">
        <v>85</v>
      </c>
      <c r="N108" t="s">
        <v>85</v>
      </c>
      <c r="O108" t="s">
        <v>85</v>
      </c>
      <c r="P108" t="s">
        <v>160</v>
      </c>
      <c r="Q108" t="s">
        <v>160</v>
      </c>
      <c r="R108" t="s">
        <v>160</v>
      </c>
      <c r="S108" s="24">
        <v>2</v>
      </c>
    </row>
    <row r="109" spans="1:19" x14ac:dyDescent="0.25">
      <c r="A109">
        <v>108</v>
      </c>
      <c r="B109" t="s">
        <v>4231</v>
      </c>
      <c r="C109" t="s">
        <v>4232</v>
      </c>
      <c r="D109">
        <v>2005</v>
      </c>
      <c r="E109" t="s">
        <v>4233</v>
      </c>
      <c r="F109" t="s">
        <v>4234</v>
      </c>
      <c r="G109" t="s">
        <v>85</v>
      </c>
      <c r="H109" t="s">
        <v>3995</v>
      </c>
      <c r="I109" t="b">
        <v>1</v>
      </c>
      <c r="J109">
        <f t="shared" si="4"/>
        <v>26</v>
      </c>
      <c r="K109" cm="1">
        <f t="array" ref="K109">IFERROR(INDEX(impact_factors!$C$1:$C$3000,MATCH(TRUE,ISNUMBER(SEARCH(H109,impact_factors!$B$1:$B$3000)),0)),IF(H109="XX",0,"X"))</f>
        <v>0.78100000000000003</v>
      </c>
      <c r="L109">
        <v>345</v>
      </c>
      <c r="M109" t="s">
        <v>85</v>
      </c>
      <c r="N109" t="s">
        <v>85</v>
      </c>
      <c r="O109" t="s">
        <v>85</v>
      </c>
      <c r="P109" t="s">
        <v>160</v>
      </c>
      <c r="Q109" t="s">
        <v>160</v>
      </c>
      <c r="R109" t="s">
        <v>160</v>
      </c>
      <c r="S109" s="24">
        <v>3</v>
      </c>
    </row>
    <row r="110" spans="1:19" x14ac:dyDescent="0.25">
      <c r="A110">
        <v>109</v>
      </c>
      <c r="B110" t="s">
        <v>4235</v>
      </c>
      <c r="C110" t="s">
        <v>4236</v>
      </c>
      <c r="D110">
        <v>2005</v>
      </c>
      <c r="E110" t="s">
        <v>4237</v>
      </c>
      <c r="F110" t="s">
        <v>4238</v>
      </c>
      <c r="G110" t="s">
        <v>85</v>
      </c>
      <c r="H110" t="s">
        <v>3792</v>
      </c>
      <c r="I110" t="b">
        <v>1</v>
      </c>
      <c r="J110">
        <f t="shared" si="4"/>
        <v>26</v>
      </c>
      <c r="K110" cm="1">
        <f t="array" ref="K110">IFERROR(INDEX(impact_factors!$C$1:$C$3000,MATCH(TRUE,ISNUMBER(SEARCH(H110,impact_factors!$B$1:$B$3000)),0)),IF(H110="XX",0,"X"))</f>
        <v>3.0070000000000001</v>
      </c>
      <c r="L110">
        <v>386</v>
      </c>
      <c r="M110" t="s">
        <v>85</v>
      </c>
      <c r="N110" t="s">
        <v>85</v>
      </c>
      <c r="O110" t="s">
        <v>85</v>
      </c>
      <c r="P110" t="s">
        <v>160</v>
      </c>
      <c r="Q110" t="s">
        <v>160</v>
      </c>
      <c r="R110" t="s">
        <v>160</v>
      </c>
      <c r="S110" s="24">
        <v>4</v>
      </c>
    </row>
    <row r="111" spans="1:19" x14ac:dyDescent="0.25">
      <c r="A111">
        <v>110</v>
      </c>
      <c r="B111" t="s">
        <v>4239</v>
      </c>
      <c r="C111" t="s">
        <v>4240</v>
      </c>
      <c r="D111">
        <v>1982</v>
      </c>
      <c r="E111" t="s">
        <v>4241</v>
      </c>
      <c r="F111" t="s">
        <v>4242</v>
      </c>
      <c r="G111" t="s">
        <v>85</v>
      </c>
      <c r="H111" t="s">
        <v>4243</v>
      </c>
      <c r="I111" t="b">
        <v>1</v>
      </c>
      <c r="J111">
        <f t="shared" si="4"/>
        <v>3</v>
      </c>
      <c r="K111" cm="1">
        <f t="array" ref="K111">IFERROR(INDEX(impact_factors!$C$1:$C$3000,MATCH(TRUE,ISNUMBER(SEARCH(H111,impact_factors!$B$1:$B$3000)),0)),IF(H111="XX",0,"X"))</f>
        <v>1.383</v>
      </c>
      <c r="L111">
        <v>55</v>
      </c>
      <c r="M111" t="s">
        <v>85</v>
      </c>
      <c r="N111" t="s">
        <v>85</v>
      </c>
      <c r="O111" t="s">
        <v>85</v>
      </c>
      <c r="P111" t="s">
        <v>160</v>
      </c>
      <c r="Q111" t="s">
        <v>160</v>
      </c>
      <c r="R111" t="s">
        <v>160</v>
      </c>
      <c r="S111" s="24">
        <v>4</v>
      </c>
    </row>
    <row r="112" spans="1:19" x14ac:dyDescent="0.25">
      <c r="A112">
        <v>111</v>
      </c>
      <c r="B112" t="s">
        <v>4244</v>
      </c>
      <c r="C112" t="s">
        <v>4240</v>
      </c>
      <c r="D112">
        <v>1979</v>
      </c>
      <c r="E112" t="s">
        <v>4245</v>
      </c>
      <c r="F112" t="s">
        <v>4246</v>
      </c>
      <c r="G112" t="s">
        <v>85</v>
      </c>
      <c r="H112" t="s">
        <v>4203</v>
      </c>
      <c r="I112" t="b">
        <v>1</v>
      </c>
      <c r="J112">
        <f t="shared" si="4"/>
        <v>0</v>
      </c>
      <c r="K112" cm="1">
        <f t="array" ref="K112">IFERROR(INDEX(impact_factors!$C$1:$C$3000,MATCH(TRUE,ISNUMBER(SEARCH(H112,impact_factors!$B$1:$B$3000)),0)),IF(H112="XX",0,"X"))</f>
        <v>1.02</v>
      </c>
      <c r="L112">
        <v>251</v>
      </c>
      <c r="M112" t="s">
        <v>85</v>
      </c>
      <c r="N112" t="s">
        <v>85</v>
      </c>
      <c r="O112" t="s">
        <v>85</v>
      </c>
      <c r="P112" t="s">
        <v>160</v>
      </c>
      <c r="Q112" t="s">
        <v>160</v>
      </c>
      <c r="R112" t="s">
        <v>160</v>
      </c>
      <c r="S112" s="24">
        <v>3</v>
      </c>
    </row>
    <row r="113" spans="1:19" x14ac:dyDescent="0.25">
      <c r="A113">
        <v>112</v>
      </c>
      <c r="B113" t="s">
        <v>4247</v>
      </c>
      <c r="C113" t="s">
        <v>4248</v>
      </c>
      <c r="D113">
        <v>1997</v>
      </c>
      <c r="E113" t="s">
        <v>4249</v>
      </c>
      <c r="F113" t="s">
        <v>4250</v>
      </c>
      <c r="G113" t="s">
        <v>85</v>
      </c>
      <c r="H113" t="s">
        <v>4251</v>
      </c>
      <c r="I113" t="b">
        <v>1</v>
      </c>
      <c r="J113">
        <f t="shared" si="4"/>
        <v>18</v>
      </c>
      <c r="K113" cm="1">
        <f t="array" ref="K113">IFERROR(INDEX(impact_factors!$C$1:$C$3000,MATCH(TRUE,ISNUMBER(SEARCH(H113,impact_factors!$B$1:$B$3000)),0)),IF(H113="XX",0,"X"))</f>
        <v>2.4889999999999999</v>
      </c>
      <c r="L113">
        <v>9699</v>
      </c>
      <c r="M113" t="s">
        <v>85</v>
      </c>
      <c r="N113" t="s">
        <v>85</v>
      </c>
      <c r="O113" t="s">
        <v>85</v>
      </c>
      <c r="P113" t="s">
        <v>160</v>
      </c>
      <c r="Q113" t="s">
        <v>160</v>
      </c>
      <c r="R113" t="s">
        <v>160</v>
      </c>
      <c r="S113" s="24">
        <v>4</v>
      </c>
    </row>
    <row r="114" spans="1:19" x14ac:dyDescent="0.25">
      <c r="A114">
        <v>113</v>
      </c>
      <c r="B114" t="s">
        <v>4252</v>
      </c>
      <c r="C114" t="s">
        <v>4253</v>
      </c>
      <c r="D114">
        <v>2014</v>
      </c>
      <c r="E114" t="s">
        <v>4254</v>
      </c>
      <c r="F114" t="s">
        <v>4255</v>
      </c>
      <c r="G114" t="s">
        <v>85</v>
      </c>
      <c r="H114" t="s">
        <v>4009</v>
      </c>
      <c r="I114" t="b">
        <v>1</v>
      </c>
      <c r="J114">
        <f t="shared" si="4"/>
        <v>35</v>
      </c>
      <c r="K114" cm="1">
        <f t="array" ref="K114">IFERROR(INDEX(impact_factors!$C$1:$C$3000,MATCH(TRUE,ISNUMBER(SEARCH(H114,impact_factors!$B$1:$B$3000)),0)),IF(H114="XX",0,"X"))</f>
        <v>3.879</v>
      </c>
      <c r="L114">
        <v>264</v>
      </c>
      <c r="M114" t="s">
        <v>85</v>
      </c>
      <c r="N114" t="s">
        <v>85</v>
      </c>
      <c r="O114" t="s">
        <v>85</v>
      </c>
      <c r="P114" t="s">
        <v>160</v>
      </c>
      <c r="Q114" t="s">
        <v>160</v>
      </c>
      <c r="R114" t="s">
        <v>160</v>
      </c>
      <c r="S114" s="24">
        <v>4</v>
      </c>
    </row>
    <row r="115" spans="1:19" x14ac:dyDescent="0.25">
      <c r="A115">
        <v>114</v>
      </c>
      <c r="B115" t="s">
        <v>4256</v>
      </c>
      <c r="C115" t="s">
        <v>4257</v>
      </c>
      <c r="D115">
        <v>2001</v>
      </c>
      <c r="E115" t="s">
        <v>4258</v>
      </c>
      <c r="F115" t="s">
        <v>4259</v>
      </c>
      <c r="G115" t="s">
        <v>85</v>
      </c>
      <c r="H115" t="s">
        <v>3792</v>
      </c>
      <c r="I115" t="b">
        <v>1</v>
      </c>
      <c r="J115">
        <f t="shared" si="4"/>
        <v>22</v>
      </c>
      <c r="K115" cm="1">
        <f t="array" ref="K115">IFERROR(INDEX(impact_factors!$C$1:$C$3000,MATCH(TRUE,ISNUMBER(SEARCH(H115,impact_factors!$B$1:$B$3000)),0)),IF(H115="XX",0,"X"))</f>
        <v>3.0070000000000001</v>
      </c>
      <c r="L115">
        <v>261</v>
      </c>
      <c r="M115" t="s">
        <v>85</v>
      </c>
      <c r="N115" t="s">
        <v>85</v>
      </c>
      <c r="O115" t="s">
        <v>85</v>
      </c>
      <c r="P115" t="s">
        <v>160</v>
      </c>
      <c r="Q115" t="s">
        <v>160</v>
      </c>
      <c r="R115" t="s">
        <v>160</v>
      </c>
      <c r="S115" s="24">
        <v>1</v>
      </c>
    </row>
    <row r="116" spans="1:19" x14ac:dyDescent="0.25">
      <c r="A116">
        <v>115</v>
      </c>
      <c r="B116" t="s">
        <v>4260</v>
      </c>
      <c r="C116" t="s">
        <v>4261</v>
      </c>
      <c r="D116">
        <v>1999</v>
      </c>
      <c r="E116" t="s">
        <v>4262</v>
      </c>
      <c r="F116" t="s">
        <v>4263</v>
      </c>
      <c r="G116" t="s">
        <v>85</v>
      </c>
      <c r="H116" t="s">
        <v>4251</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160</v>
      </c>
      <c r="Q116" t="s">
        <v>160</v>
      </c>
      <c r="R116" t="s">
        <v>160</v>
      </c>
      <c r="S116" s="24">
        <v>2</v>
      </c>
    </row>
  </sheetData>
  <conditionalFormatting sqref="F1:F53 F55">
    <cfRule type="containsBlanks" dxfId="614" priority="610">
      <formula>LEN(TRIM(F1))=0</formula>
    </cfRule>
  </conditionalFormatting>
  <conditionalFormatting sqref="P2:R53 P55:R55">
    <cfRule type="containsText" dxfId="613" priority="607" operator="containsText" text="PRIMARY STUDY">
      <formula>NOT(ISERROR(SEARCH("PRIMARY STUDY",P2)))</formula>
    </cfRule>
    <cfRule type="notContainsText" dxfId="612" priority="608" operator="notContains" text="YES">
      <formula>ISERROR(SEARCH("YES",P2))</formula>
    </cfRule>
    <cfRule type="containsText" dxfId="611" priority="609" operator="containsText" text="YES">
      <formula>NOT(ISERROR(SEARCH("YES",P2)))</formula>
    </cfRule>
  </conditionalFormatting>
  <conditionalFormatting sqref="S2:S53 S55">
    <cfRule type="containsBlanks" dxfId="610" priority="611">
      <formula>LEN(TRIM(S2))=0</formula>
    </cfRule>
  </conditionalFormatting>
  <conditionalFormatting sqref="S2:S53 S55">
    <cfRule type="cellIs" dxfId="609" priority="605" operator="between">
      <formula>1</formula>
      <formula>4</formula>
    </cfRule>
    <cfRule type="containsText" dxfId="608" priority="606" operator="containsText" text="X">
      <formula>NOT(ISERROR(SEARCH("X",S2)))</formula>
    </cfRule>
  </conditionalFormatting>
  <conditionalFormatting sqref="F56">
    <cfRule type="containsBlanks" dxfId="607" priority="602">
      <formula>LEN(TRIM(F56))=0</formula>
    </cfRule>
  </conditionalFormatting>
  <conditionalFormatting sqref="P56:R56">
    <cfRule type="containsText" dxfId="606" priority="599" operator="containsText" text="PRIMARY STUDY">
      <formula>NOT(ISERROR(SEARCH("PRIMARY STUDY",P56)))</formula>
    </cfRule>
    <cfRule type="notContainsText" dxfId="605" priority="600" operator="notContains" text="YES">
      <formula>ISERROR(SEARCH("YES",P56))</formula>
    </cfRule>
    <cfRule type="containsText" dxfId="604" priority="601" operator="containsText" text="YES">
      <formula>NOT(ISERROR(SEARCH("YES",P56)))</formula>
    </cfRule>
  </conditionalFormatting>
  <conditionalFormatting sqref="B56">
    <cfRule type="duplicateValues" dxfId="603" priority="596"/>
  </conditionalFormatting>
  <conditionalFormatting sqref="S56">
    <cfRule type="containsBlanks" dxfId="602" priority="603">
      <formula>LEN(TRIM(S56))=0</formula>
    </cfRule>
  </conditionalFormatting>
  <conditionalFormatting sqref="S56">
    <cfRule type="cellIs" dxfId="601" priority="597" operator="between">
      <formula>1</formula>
      <formula>4</formula>
    </cfRule>
    <cfRule type="containsText" dxfId="600" priority="598" operator="containsText" text="X">
      <formula>NOT(ISERROR(SEARCH("X",S56)))</formula>
    </cfRule>
  </conditionalFormatting>
  <conditionalFormatting sqref="F57">
    <cfRule type="containsBlanks" dxfId="599" priority="594">
      <formula>LEN(TRIM(F57))=0</formula>
    </cfRule>
  </conditionalFormatting>
  <conditionalFormatting sqref="P57:R57">
    <cfRule type="containsText" dxfId="598" priority="591" operator="containsText" text="PRIMARY STUDY">
      <formula>NOT(ISERROR(SEARCH("PRIMARY STUDY",P57)))</formula>
    </cfRule>
    <cfRule type="notContainsText" dxfId="597" priority="592" operator="notContains" text="YES">
      <formula>ISERROR(SEARCH("YES",P57))</formula>
    </cfRule>
    <cfRule type="containsText" dxfId="596" priority="593" operator="containsText" text="YES">
      <formula>NOT(ISERROR(SEARCH("YES",P57)))</formula>
    </cfRule>
  </conditionalFormatting>
  <conditionalFormatting sqref="B57">
    <cfRule type="duplicateValues" dxfId="595" priority="588"/>
  </conditionalFormatting>
  <conditionalFormatting sqref="S57">
    <cfRule type="containsBlanks" dxfId="594" priority="595">
      <formula>LEN(TRIM(S57))=0</formula>
    </cfRule>
  </conditionalFormatting>
  <conditionalFormatting sqref="S57">
    <cfRule type="cellIs" dxfId="593" priority="589" operator="between">
      <formula>1</formula>
      <formula>4</formula>
    </cfRule>
    <cfRule type="containsText" dxfId="592" priority="590" operator="containsText" text="X">
      <formula>NOT(ISERROR(SEARCH("X",S57)))</formula>
    </cfRule>
  </conditionalFormatting>
  <conditionalFormatting sqref="F58">
    <cfRule type="containsBlanks" dxfId="591" priority="587">
      <formula>LEN(TRIM(F58))=0</formula>
    </cfRule>
  </conditionalFormatting>
  <conditionalFormatting sqref="B58">
    <cfRule type="duplicateValues" dxfId="590" priority="586"/>
  </conditionalFormatting>
  <conditionalFormatting sqref="P58:R58">
    <cfRule type="containsText" dxfId="589" priority="582" operator="containsText" text="PRIMARY STUDY">
      <formula>NOT(ISERROR(SEARCH("PRIMARY STUDY",P58)))</formula>
    </cfRule>
    <cfRule type="notContainsText" dxfId="588" priority="583" operator="notContains" text="YES">
      <formula>ISERROR(SEARCH("YES",P58))</formula>
    </cfRule>
    <cfRule type="containsText" dxfId="587" priority="584" operator="containsText" text="YES">
      <formula>NOT(ISERROR(SEARCH("YES",P58)))</formula>
    </cfRule>
  </conditionalFormatting>
  <conditionalFormatting sqref="S58">
    <cfRule type="containsBlanks" dxfId="586" priority="585">
      <formula>LEN(TRIM(S58))=0</formula>
    </cfRule>
  </conditionalFormatting>
  <conditionalFormatting sqref="S58">
    <cfRule type="cellIs" dxfId="585" priority="580" operator="between">
      <formula>1</formula>
      <formula>4</formula>
    </cfRule>
    <cfRule type="containsText" dxfId="584" priority="581" operator="containsText" text="X">
      <formula>NOT(ISERROR(SEARCH("X",S58)))</formula>
    </cfRule>
  </conditionalFormatting>
  <conditionalFormatting sqref="F59">
    <cfRule type="containsBlanks" dxfId="583" priority="579">
      <formula>LEN(TRIM(F59))=0</formula>
    </cfRule>
  </conditionalFormatting>
  <conditionalFormatting sqref="B59">
    <cfRule type="duplicateValues" dxfId="582" priority="578"/>
  </conditionalFormatting>
  <conditionalFormatting sqref="P59:R59">
    <cfRule type="containsText" dxfId="581" priority="574" operator="containsText" text="PRIMARY STUDY">
      <formula>NOT(ISERROR(SEARCH("PRIMARY STUDY",P59)))</formula>
    </cfRule>
    <cfRule type="notContainsText" dxfId="580" priority="575" operator="notContains" text="YES">
      <formula>ISERROR(SEARCH("YES",P59))</formula>
    </cfRule>
    <cfRule type="containsText" dxfId="579" priority="576" operator="containsText" text="YES">
      <formula>NOT(ISERROR(SEARCH("YES",P59)))</formula>
    </cfRule>
  </conditionalFormatting>
  <conditionalFormatting sqref="S59">
    <cfRule type="containsBlanks" dxfId="578" priority="577">
      <formula>LEN(TRIM(S59))=0</formula>
    </cfRule>
  </conditionalFormatting>
  <conditionalFormatting sqref="S59">
    <cfRule type="cellIs" dxfId="577" priority="572" operator="between">
      <formula>1</formula>
      <formula>4</formula>
    </cfRule>
    <cfRule type="containsText" dxfId="576" priority="573" operator="containsText" text="X">
      <formula>NOT(ISERROR(SEARCH("X",S59)))</formula>
    </cfRule>
  </conditionalFormatting>
  <conditionalFormatting sqref="F60">
    <cfRule type="containsBlanks" dxfId="575" priority="571">
      <formula>LEN(TRIM(F60))=0</formula>
    </cfRule>
  </conditionalFormatting>
  <conditionalFormatting sqref="B60">
    <cfRule type="duplicateValues" dxfId="574" priority="570"/>
  </conditionalFormatting>
  <conditionalFormatting sqref="P60:R60">
    <cfRule type="containsText" dxfId="573" priority="566" operator="containsText" text="PRIMARY STUDY">
      <formula>NOT(ISERROR(SEARCH("PRIMARY STUDY",P60)))</formula>
    </cfRule>
    <cfRule type="notContainsText" dxfId="572" priority="567" operator="notContains" text="YES">
      <formula>ISERROR(SEARCH("YES",P60))</formula>
    </cfRule>
    <cfRule type="containsText" dxfId="571" priority="568" operator="containsText" text="YES">
      <formula>NOT(ISERROR(SEARCH("YES",P60)))</formula>
    </cfRule>
  </conditionalFormatting>
  <conditionalFormatting sqref="S60">
    <cfRule type="containsBlanks" dxfId="570" priority="569">
      <formula>LEN(TRIM(S60))=0</formula>
    </cfRule>
  </conditionalFormatting>
  <conditionalFormatting sqref="S60">
    <cfRule type="cellIs" dxfId="569" priority="564" operator="between">
      <formula>1</formula>
      <formula>4</formula>
    </cfRule>
    <cfRule type="containsText" dxfId="568" priority="565" operator="containsText" text="X">
      <formula>NOT(ISERROR(SEARCH("X",S60)))</formula>
    </cfRule>
  </conditionalFormatting>
  <conditionalFormatting sqref="F61">
    <cfRule type="containsBlanks" dxfId="567" priority="563">
      <formula>LEN(TRIM(F61))=0</formula>
    </cfRule>
  </conditionalFormatting>
  <conditionalFormatting sqref="B61">
    <cfRule type="duplicateValues" dxfId="566" priority="562"/>
  </conditionalFormatting>
  <conditionalFormatting sqref="P61:R61">
    <cfRule type="containsText" dxfId="565" priority="558" operator="containsText" text="PRIMARY STUDY">
      <formula>NOT(ISERROR(SEARCH("PRIMARY STUDY",P61)))</formula>
    </cfRule>
    <cfRule type="notContainsText" dxfId="564" priority="559" operator="notContains" text="YES">
      <formula>ISERROR(SEARCH("YES",P61))</formula>
    </cfRule>
    <cfRule type="containsText" dxfId="563" priority="560" operator="containsText" text="YES">
      <formula>NOT(ISERROR(SEARCH("YES",P61)))</formula>
    </cfRule>
  </conditionalFormatting>
  <conditionalFormatting sqref="S61">
    <cfRule type="containsBlanks" dxfId="562" priority="561">
      <formula>LEN(TRIM(S61))=0</formula>
    </cfRule>
  </conditionalFormatting>
  <conditionalFormatting sqref="S61">
    <cfRule type="cellIs" dxfId="561" priority="556" operator="between">
      <formula>1</formula>
      <formula>4</formula>
    </cfRule>
    <cfRule type="containsText" dxfId="560" priority="557" operator="containsText" text="X">
      <formula>NOT(ISERROR(SEARCH("X",S61)))</formula>
    </cfRule>
  </conditionalFormatting>
  <conditionalFormatting sqref="B15:B53 B1:B13 B55">
    <cfRule type="duplicateValues" dxfId="559" priority="650"/>
  </conditionalFormatting>
  <conditionalFormatting sqref="F62">
    <cfRule type="containsBlanks" dxfId="558" priority="555">
      <formula>LEN(TRIM(F62))=0</formula>
    </cfRule>
  </conditionalFormatting>
  <conditionalFormatting sqref="B62">
    <cfRule type="duplicateValues" dxfId="557" priority="554"/>
  </conditionalFormatting>
  <conditionalFormatting sqref="P62:R62">
    <cfRule type="containsText" dxfId="556" priority="550" operator="containsText" text="PRIMARY STUDY">
      <formula>NOT(ISERROR(SEARCH("PRIMARY STUDY",P62)))</formula>
    </cfRule>
    <cfRule type="notContainsText" dxfId="555" priority="551" operator="notContains" text="YES">
      <formula>ISERROR(SEARCH("YES",P62))</formula>
    </cfRule>
    <cfRule type="containsText" dxfId="554" priority="552" operator="containsText" text="YES">
      <formula>NOT(ISERROR(SEARCH("YES",P62)))</formula>
    </cfRule>
  </conditionalFormatting>
  <conditionalFormatting sqref="S62">
    <cfRule type="containsBlanks" dxfId="553" priority="553">
      <formula>LEN(TRIM(S62))=0</formula>
    </cfRule>
  </conditionalFormatting>
  <conditionalFormatting sqref="S62">
    <cfRule type="cellIs" dxfId="552" priority="548" operator="between">
      <formula>1</formula>
      <formula>4</formula>
    </cfRule>
    <cfRule type="containsText" dxfId="551" priority="549" operator="containsText" text="X">
      <formula>NOT(ISERROR(SEARCH("X",S62)))</formula>
    </cfRule>
  </conditionalFormatting>
  <conditionalFormatting sqref="F63">
    <cfRule type="containsBlanks" dxfId="550" priority="547">
      <formula>LEN(TRIM(F63))=0</formula>
    </cfRule>
  </conditionalFormatting>
  <conditionalFormatting sqref="B63">
    <cfRule type="duplicateValues" dxfId="549" priority="546"/>
  </conditionalFormatting>
  <conditionalFormatting sqref="P63:R63">
    <cfRule type="containsText" dxfId="548" priority="542" operator="containsText" text="PRIMARY STUDY">
      <formula>NOT(ISERROR(SEARCH("PRIMARY STUDY",P63)))</formula>
    </cfRule>
    <cfRule type="notContainsText" dxfId="547" priority="543" operator="notContains" text="YES">
      <formula>ISERROR(SEARCH("YES",P63))</formula>
    </cfRule>
    <cfRule type="containsText" dxfId="546" priority="544" operator="containsText" text="YES">
      <formula>NOT(ISERROR(SEARCH("YES",P63)))</formula>
    </cfRule>
  </conditionalFormatting>
  <conditionalFormatting sqref="S63">
    <cfRule type="containsBlanks" dxfId="545" priority="545">
      <formula>LEN(TRIM(S63))=0</formula>
    </cfRule>
  </conditionalFormatting>
  <conditionalFormatting sqref="S63">
    <cfRule type="cellIs" dxfId="544" priority="540" operator="between">
      <formula>1</formula>
      <formula>4</formula>
    </cfRule>
    <cfRule type="containsText" dxfId="543" priority="541" operator="containsText" text="X">
      <formula>NOT(ISERROR(SEARCH("X",S63)))</formula>
    </cfRule>
  </conditionalFormatting>
  <conditionalFormatting sqref="F65">
    <cfRule type="containsBlanks" dxfId="542" priority="515">
      <formula>LEN(TRIM(F65))=0</formula>
    </cfRule>
  </conditionalFormatting>
  <conditionalFormatting sqref="F65">
    <cfRule type="containsBlanks" dxfId="541" priority="531">
      <formula>LEN(TRIM(F65))=0</formula>
    </cfRule>
  </conditionalFormatting>
  <conditionalFormatting sqref="B65">
    <cfRule type="duplicateValues" dxfId="540" priority="530"/>
  </conditionalFormatting>
  <conditionalFormatting sqref="P65:R65">
    <cfRule type="containsText" dxfId="539" priority="526" operator="containsText" text="PRIMARY STUDY">
      <formula>NOT(ISERROR(SEARCH("PRIMARY STUDY",P65)))</formula>
    </cfRule>
    <cfRule type="notContainsText" dxfId="538" priority="527" operator="notContains" text="YES">
      <formula>ISERROR(SEARCH("YES",P65))</formula>
    </cfRule>
    <cfRule type="containsText" dxfId="537" priority="528" operator="containsText" text="YES">
      <formula>NOT(ISERROR(SEARCH("YES",P65)))</formula>
    </cfRule>
  </conditionalFormatting>
  <conditionalFormatting sqref="S65">
    <cfRule type="containsBlanks" dxfId="536" priority="529">
      <formula>LEN(TRIM(S65))=0</formula>
    </cfRule>
  </conditionalFormatting>
  <conditionalFormatting sqref="S65">
    <cfRule type="cellIs" dxfId="535" priority="524" operator="between">
      <formula>1</formula>
      <formula>4</formula>
    </cfRule>
    <cfRule type="containsText" dxfId="534" priority="525" operator="containsText" text="X">
      <formula>NOT(ISERROR(SEARCH("X",S65)))</formula>
    </cfRule>
  </conditionalFormatting>
  <conditionalFormatting sqref="F66">
    <cfRule type="containsBlanks" dxfId="533" priority="523">
      <formula>LEN(TRIM(F66))=0</formula>
    </cfRule>
  </conditionalFormatting>
  <conditionalFormatting sqref="B66">
    <cfRule type="duplicateValues" dxfId="532" priority="522"/>
  </conditionalFormatting>
  <conditionalFormatting sqref="P66:R66">
    <cfRule type="containsText" dxfId="531" priority="518" operator="containsText" text="PRIMARY STUDY">
      <formula>NOT(ISERROR(SEARCH("PRIMARY STUDY",P66)))</formula>
    </cfRule>
    <cfRule type="notContainsText" dxfId="530" priority="519" operator="notContains" text="YES">
      <formula>ISERROR(SEARCH("YES",P66))</formula>
    </cfRule>
    <cfRule type="containsText" dxfId="529" priority="520" operator="containsText" text="YES">
      <formula>NOT(ISERROR(SEARCH("YES",P66)))</formula>
    </cfRule>
  </conditionalFormatting>
  <conditionalFormatting sqref="S66">
    <cfRule type="containsBlanks" dxfId="528" priority="521">
      <formula>LEN(TRIM(S66))=0</formula>
    </cfRule>
  </conditionalFormatting>
  <conditionalFormatting sqref="S66">
    <cfRule type="cellIs" dxfId="527" priority="516" operator="between">
      <formula>1</formula>
      <formula>4</formula>
    </cfRule>
    <cfRule type="containsText" dxfId="526" priority="517" operator="containsText" text="X">
      <formula>NOT(ISERROR(SEARCH("X",S66)))</formula>
    </cfRule>
  </conditionalFormatting>
  <conditionalFormatting sqref="B65">
    <cfRule type="duplicateValues" dxfId="525" priority="514"/>
  </conditionalFormatting>
  <conditionalFormatting sqref="F66">
    <cfRule type="containsBlanks" dxfId="524" priority="513">
      <formula>LEN(TRIM(F66))=0</formula>
    </cfRule>
  </conditionalFormatting>
  <conditionalFormatting sqref="B66">
    <cfRule type="duplicateValues" dxfId="523" priority="512"/>
  </conditionalFormatting>
  <conditionalFormatting sqref="F67">
    <cfRule type="containsBlanks" dxfId="522" priority="511">
      <formula>LEN(TRIM(F67))=0</formula>
    </cfRule>
  </conditionalFormatting>
  <conditionalFormatting sqref="B67">
    <cfRule type="duplicateValues" dxfId="521" priority="510"/>
  </conditionalFormatting>
  <conditionalFormatting sqref="P65:R65">
    <cfRule type="containsText" dxfId="520" priority="506" operator="containsText" text="PRIMARY STUDY">
      <formula>NOT(ISERROR(SEARCH("PRIMARY STUDY",P65)))</formula>
    </cfRule>
    <cfRule type="notContainsText" dxfId="519" priority="507" operator="notContains" text="YES">
      <formula>ISERROR(SEARCH("YES",P65))</formula>
    </cfRule>
    <cfRule type="containsText" dxfId="518" priority="508" operator="containsText" text="YES">
      <formula>NOT(ISERROR(SEARCH("YES",P65)))</formula>
    </cfRule>
  </conditionalFormatting>
  <conditionalFormatting sqref="S65">
    <cfRule type="containsBlanks" dxfId="517" priority="509">
      <formula>LEN(TRIM(S65))=0</formula>
    </cfRule>
  </conditionalFormatting>
  <conditionalFormatting sqref="S65">
    <cfRule type="cellIs" dxfId="516" priority="504" operator="between">
      <formula>1</formula>
      <formula>4</formula>
    </cfRule>
    <cfRule type="containsText" dxfId="515" priority="505" operator="containsText" text="X">
      <formula>NOT(ISERROR(SEARCH("X",S65)))</formula>
    </cfRule>
  </conditionalFormatting>
  <conditionalFormatting sqref="P66:R66">
    <cfRule type="containsText" dxfId="514" priority="500" operator="containsText" text="PRIMARY STUDY">
      <formula>NOT(ISERROR(SEARCH("PRIMARY STUDY",P66)))</formula>
    </cfRule>
    <cfRule type="notContainsText" dxfId="513" priority="501" operator="notContains" text="YES">
      <formula>ISERROR(SEARCH("YES",P66))</formula>
    </cfRule>
    <cfRule type="containsText" dxfId="512" priority="502" operator="containsText" text="YES">
      <formula>NOT(ISERROR(SEARCH("YES",P66)))</formula>
    </cfRule>
  </conditionalFormatting>
  <conditionalFormatting sqref="S66">
    <cfRule type="containsBlanks" dxfId="511" priority="503">
      <formula>LEN(TRIM(S66))=0</formula>
    </cfRule>
  </conditionalFormatting>
  <conditionalFormatting sqref="S66">
    <cfRule type="cellIs" dxfId="510" priority="498" operator="between">
      <formula>1</formula>
      <formula>4</formula>
    </cfRule>
    <cfRule type="containsText" dxfId="509" priority="499" operator="containsText" text="X">
      <formula>NOT(ISERROR(SEARCH("X",S66)))</formula>
    </cfRule>
  </conditionalFormatting>
  <conditionalFormatting sqref="P67:R67">
    <cfRule type="containsText" dxfId="508" priority="494" operator="containsText" text="PRIMARY STUDY">
      <formula>NOT(ISERROR(SEARCH("PRIMARY STUDY",P67)))</formula>
    </cfRule>
    <cfRule type="notContainsText" dxfId="507" priority="495" operator="notContains" text="YES">
      <formula>ISERROR(SEARCH("YES",P67))</formula>
    </cfRule>
    <cfRule type="containsText" dxfId="506" priority="496" operator="containsText" text="YES">
      <formula>NOT(ISERROR(SEARCH("YES",P67)))</formula>
    </cfRule>
  </conditionalFormatting>
  <conditionalFormatting sqref="S67">
    <cfRule type="containsBlanks" dxfId="505" priority="497">
      <formula>LEN(TRIM(S67))=0</formula>
    </cfRule>
  </conditionalFormatting>
  <conditionalFormatting sqref="S67">
    <cfRule type="cellIs" dxfId="504" priority="492" operator="between">
      <formula>1</formula>
      <formula>4</formula>
    </cfRule>
    <cfRule type="containsText" dxfId="503" priority="493" operator="containsText" text="X">
      <formula>NOT(ISERROR(SEARCH("X",S67)))</formula>
    </cfRule>
  </conditionalFormatting>
  <conditionalFormatting sqref="F64">
    <cfRule type="containsBlanks" dxfId="502" priority="491">
      <formula>LEN(TRIM(F64))=0</formula>
    </cfRule>
  </conditionalFormatting>
  <conditionalFormatting sqref="B64">
    <cfRule type="duplicateValues" dxfId="501" priority="490"/>
  </conditionalFormatting>
  <conditionalFormatting sqref="P64:R64">
    <cfRule type="containsText" dxfId="500" priority="486" operator="containsText" text="PRIMARY STUDY">
      <formula>NOT(ISERROR(SEARCH("PRIMARY STUDY",P64)))</formula>
    </cfRule>
    <cfRule type="notContainsText" dxfId="499" priority="487" operator="notContains" text="YES">
      <formula>ISERROR(SEARCH("YES",P64))</formula>
    </cfRule>
    <cfRule type="containsText" dxfId="498" priority="488" operator="containsText" text="YES">
      <formula>NOT(ISERROR(SEARCH("YES",P64)))</formula>
    </cfRule>
  </conditionalFormatting>
  <conditionalFormatting sqref="S64">
    <cfRule type="containsBlanks" dxfId="497" priority="489">
      <formula>LEN(TRIM(S64))=0</formula>
    </cfRule>
  </conditionalFormatting>
  <conditionalFormatting sqref="S64">
    <cfRule type="cellIs" dxfId="496" priority="484" operator="between">
      <formula>1</formula>
      <formula>4</formula>
    </cfRule>
    <cfRule type="containsText" dxfId="495" priority="485" operator="containsText" text="X">
      <formula>NOT(ISERROR(SEARCH("X",S64)))</formula>
    </cfRule>
  </conditionalFormatting>
  <conditionalFormatting sqref="F68">
    <cfRule type="containsBlanks" dxfId="494" priority="483">
      <formula>LEN(TRIM(F68))=0</formula>
    </cfRule>
  </conditionalFormatting>
  <conditionalFormatting sqref="B68">
    <cfRule type="duplicateValues" dxfId="493" priority="482"/>
  </conditionalFormatting>
  <conditionalFormatting sqref="P68:R68">
    <cfRule type="containsText" dxfId="492" priority="478" operator="containsText" text="PRIMARY STUDY">
      <formula>NOT(ISERROR(SEARCH("PRIMARY STUDY",P68)))</formula>
    </cfRule>
    <cfRule type="notContainsText" dxfId="491" priority="479" operator="notContains" text="YES">
      <formula>ISERROR(SEARCH("YES",P68))</formula>
    </cfRule>
    <cfRule type="containsText" dxfId="490" priority="480" operator="containsText" text="YES">
      <formula>NOT(ISERROR(SEARCH("YES",P68)))</formula>
    </cfRule>
  </conditionalFormatting>
  <conditionalFormatting sqref="S68">
    <cfRule type="containsBlanks" dxfId="489" priority="481">
      <formula>LEN(TRIM(S68))=0</formula>
    </cfRule>
  </conditionalFormatting>
  <conditionalFormatting sqref="S68">
    <cfRule type="cellIs" dxfId="488" priority="476" operator="between">
      <formula>1</formula>
      <formula>4</formula>
    </cfRule>
    <cfRule type="containsText" dxfId="487" priority="477" operator="containsText" text="X">
      <formula>NOT(ISERROR(SEARCH("X",S68)))</formula>
    </cfRule>
  </conditionalFormatting>
  <conditionalFormatting sqref="F69">
    <cfRule type="containsBlanks" dxfId="486" priority="475">
      <formula>LEN(TRIM(F69))=0</formula>
    </cfRule>
  </conditionalFormatting>
  <conditionalFormatting sqref="B69">
    <cfRule type="duplicateValues" dxfId="485" priority="474"/>
  </conditionalFormatting>
  <conditionalFormatting sqref="P69:R69">
    <cfRule type="containsText" dxfId="484" priority="470" operator="containsText" text="PRIMARY STUDY">
      <formula>NOT(ISERROR(SEARCH("PRIMARY STUDY",P69)))</formula>
    </cfRule>
    <cfRule type="notContainsText" dxfId="483" priority="471" operator="notContains" text="YES">
      <formula>ISERROR(SEARCH("YES",P69))</formula>
    </cfRule>
    <cfRule type="containsText" dxfId="482" priority="472" operator="containsText" text="YES">
      <formula>NOT(ISERROR(SEARCH("YES",P69)))</formula>
    </cfRule>
  </conditionalFormatting>
  <conditionalFormatting sqref="S69">
    <cfRule type="containsBlanks" dxfId="481" priority="473">
      <formula>LEN(TRIM(S69))=0</formula>
    </cfRule>
  </conditionalFormatting>
  <conditionalFormatting sqref="S69">
    <cfRule type="cellIs" dxfId="480" priority="468" operator="between">
      <formula>1</formula>
      <formula>4</formula>
    </cfRule>
    <cfRule type="containsText" dxfId="479" priority="469" operator="containsText" text="X">
      <formula>NOT(ISERROR(SEARCH("X",S69)))</formula>
    </cfRule>
  </conditionalFormatting>
  <conditionalFormatting sqref="P70:R70">
    <cfRule type="containsText" dxfId="478" priority="464" operator="containsText" text="PRIMARY STUDY">
      <formula>NOT(ISERROR(SEARCH("PRIMARY STUDY",P70)))</formula>
    </cfRule>
    <cfRule type="notContainsText" dxfId="477" priority="465" operator="notContains" text="YES">
      <formula>ISERROR(SEARCH("YES",P70))</formula>
    </cfRule>
    <cfRule type="containsText" dxfId="476" priority="466" operator="containsText" text="YES">
      <formula>NOT(ISERROR(SEARCH("YES",P70)))</formula>
    </cfRule>
  </conditionalFormatting>
  <conditionalFormatting sqref="S70">
    <cfRule type="containsBlanks" dxfId="475" priority="467">
      <formula>LEN(TRIM(S70))=0</formula>
    </cfRule>
  </conditionalFormatting>
  <conditionalFormatting sqref="S70">
    <cfRule type="cellIs" dxfId="474" priority="462" operator="between">
      <formula>1</formula>
      <formula>4</formula>
    </cfRule>
    <cfRule type="containsText" dxfId="473" priority="463" operator="containsText" text="X">
      <formula>NOT(ISERROR(SEARCH("X",S70)))</formula>
    </cfRule>
  </conditionalFormatting>
  <conditionalFormatting sqref="F70">
    <cfRule type="containsBlanks" dxfId="472" priority="461">
      <formula>LEN(TRIM(F70))=0</formula>
    </cfRule>
  </conditionalFormatting>
  <conditionalFormatting sqref="B70">
    <cfRule type="duplicateValues" dxfId="471" priority="460"/>
  </conditionalFormatting>
  <conditionalFormatting sqref="P54:R54">
    <cfRule type="containsText" dxfId="470" priority="454" operator="containsText" text="PRIMARY STUDY">
      <formula>NOT(ISERROR(SEARCH("PRIMARY STUDY",P54)))</formula>
    </cfRule>
    <cfRule type="notContainsText" dxfId="469" priority="455" operator="notContains" text="YES">
      <formula>ISERROR(SEARCH("YES",P54))</formula>
    </cfRule>
    <cfRule type="containsText" dxfId="468" priority="456" operator="containsText" text="YES">
      <formula>NOT(ISERROR(SEARCH("YES",P54)))</formula>
    </cfRule>
  </conditionalFormatting>
  <conditionalFormatting sqref="S54">
    <cfRule type="containsBlanks" dxfId="467" priority="457">
      <formula>LEN(TRIM(S54))=0</formula>
    </cfRule>
  </conditionalFormatting>
  <conditionalFormatting sqref="S54">
    <cfRule type="cellIs" dxfId="466" priority="452" operator="between">
      <formula>1</formula>
      <formula>4</formula>
    </cfRule>
    <cfRule type="containsText" dxfId="465" priority="453" operator="containsText" text="X">
      <formula>NOT(ISERROR(SEARCH("X",S54)))</formula>
    </cfRule>
  </conditionalFormatting>
  <conditionalFormatting sqref="F54">
    <cfRule type="containsBlanks" dxfId="464" priority="451">
      <formula>LEN(TRIM(F54))=0</formula>
    </cfRule>
  </conditionalFormatting>
  <conditionalFormatting sqref="B54">
    <cfRule type="duplicateValues" dxfId="463" priority="450"/>
  </conditionalFormatting>
  <conditionalFormatting sqref="F71">
    <cfRule type="containsBlanks" dxfId="462" priority="449">
      <formula>LEN(TRIM(F71))=0</formula>
    </cfRule>
  </conditionalFormatting>
  <conditionalFormatting sqref="B71">
    <cfRule type="duplicateValues" dxfId="461" priority="448"/>
  </conditionalFormatting>
  <conditionalFormatting sqref="P71:R71">
    <cfRule type="containsText" dxfId="460" priority="444" operator="containsText" text="PRIMARY STUDY">
      <formula>NOT(ISERROR(SEARCH("PRIMARY STUDY",P71)))</formula>
    </cfRule>
    <cfRule type="notContainsText" dxfId="459" priority="445" operator="notContains" text="YES">
      <formula>ISERROR(SEARCH("YES",P71))</formula>
    </cfRule>
    <cfRule type="containsText" dxfId="458" priority="446" operator="containsText" text="YES">
      <formula>NOT(ISERROR(SEARCH("YES",P71)))</formula>
    </cfRule>
  </conditionalFormatting>
  <conditionalFormatting sqref="S71">
    <cfRule type="containsBlanks" dxfId="457" priority="447">
      <formula>LEN(TRIM(S71))=0</formula>
    </cfRule>
  </conditionalFormatting>
  <conditionalFormatting sqref="S71">
    <cfRule type="cellIs" dxfId="456" priority="442" operator="between">
      <formula>1</formula>
      <formula>4</formula>
    </cfRule>
    <cfRule type="containsText" dxfId="455" priority="443" operator="containsText" text="X">
      <formula>NOT(ISERROR(SEARCH("X",S71)))</formula>
    </cfRule>
  </conditionalFormatting>
  <conditionalFormatting sqref="F72">
    <cfRule type="containsBlanks" dxfId="454" priority="441">
      <formula>LEN(TRIM(F72))=0</formula>
    </cfRule>
  </conditionalFormatting>
  <conditionalFormatting sqref="B72">
    <cfRule type="duplicateValues" dxfId="453" priority="440"/>
  </conditionalFormatting>
  <conditionalFormatting sqref="P72:R72">
    <cfRule type="containsText" dxfId="452" priority="436" operator="containsText" text="PRIMARY STUDY">
      <formula>NOT(ISERROR(SEARCH("PRIMARY STUDY",P72)))</formula>
    </cfRule>
    <cfRule type="notContainsText" dxfId="451" priority="437" operator="notContains" text="YES">
      <formula>ISERROR(SEARCH("YES",P72))</formula>
    </cfRule>
    <cfRule type="containsText" dxfId="450" priority="438" operator="containsText" text="YES">
      <formula>NOT(ISERROR(SEARCH("YES",P72)))</formula>
    </cfRule>
  </conditionalFormatting>
  <conditionalFormatting sqref="S72">
    <cfRule type="containsBlanks" dxfId="449" priority="439">
      <formula>LEN(TRIM(S72))=0</formula>
    </cfRule>
  </conditionalFormatting>
  <conditionalFormatting sqref="S72">
    <cfRule type="cellIs" dxfId="448" priority="434" operator="between">
      <formula>1</formula>
      <formula>4</formula>
    </cfRule>
    <cfRule type="containsText" dxfId="447" priority="435" operator="containsText" text="X">
      <formula>NOT(ISERROR(SEARCH("X",S72)))</formula>
    </cfRule>
  </conditionalFormatting>
  <conditionalFormatting sqref="F73">
    <cfRule type="containsBlanks" dxfId="446" priority="433">
      <formula>LEN(TRIM(F73))=0</formula>
    </cfRule>
  </conditionalFormatting>
  <conditionalFormatting sqref="B73">
    <cfRule type="duplicateValues" dxfId="445" priority="432"/>
  </conditionalFormatting>
  <conditionalFormatting sqref="P73:R73">
    <cfRule type="containsText" dxfId="444" priority="428" operator="containsText" text="PRIMARY STUDY">
      <formula>NOT(ISERROR(SEARCH("PRIMARY STUDY",P73)))</formula>
    </cfRule>
    <cfRule type="notContainsText" dxfId="443" priority="429" operator="notContains" text="YES">
      <formula>ISERROR(SEARCH("YES",P73))</formula>
    </cfRule>
    <cfRule type="containsText" dxfId="442" priority="430" operator="containsText" text="YES">
      <formula>NOT(ISERROR(SEARCH("YES",P73)))</formula>
    </cfRule>
  </conditionalFormatting>
  <conditionalFormatting sqref="S73">
    <cfRule type="containsBlanks" dxfId="441" priority="431">
      <formula>LEN(TRIM(S73))=0</formula>
    </cfRule>
  </conditionalFormatting>
  <conditionalFormatting sqref="S73">
    <cfRule type="cellIs" dxfId="440" priority="426" operator="between">
      <formula>1</formula>
      <formula>4</formula>
    </cfRule>
    <cfRule type="containsText" dxfId="439" priority="427" operator="containsText" text="X">
      <formula>NOT(ISERROR(SEARCH("X",S73)))</formula>
    </cfRule>
  </conditionalFormatting>
  <conditionalFormatting sqref="F74">
    <cfRule type="containsBlanks" dxfId="438" priority="425">
      <formula>LEN(TRIM(F74))=0</formula>
    </cfRule>
  </conditionalFormatting>
  <conditionalFormatting sqref="B74">
    <cfRule type="duplicateValues" dxfId="437" priority="424"/>
  </conditionalFormatting>
  <conditionalFormatting sqref="P74:R74">
    <cfRule type="containsText" dxfId="436" priority="420" operator="containsText" text="PRIMARY STUDY">
      <formula>NOT(ISERROR(SEARCH("PRIMARY STUDY",P74)))</formula>
    </cfRule>
    <cfRule type="notContainsText" dxfId="435" priority="421" operator="notContains" text="YES">
      <formula>ISERROR(SEARCH("YES",P74))</formula>
    </cfRule>
    <cfRule type="containsText" dxfId="434" priority="422" operator="containsText" text="YES">
      <formula>NOT(ISERROR(SEARCH("YES",P74)))</formula>
    </cfRule>
  </conditionalFormatting>
  <conditionalFormatting sqref="S74">
    <cfRule type="containsBlanks" dxfId="433" priority="423">
      <formula>LEN(TRIM(S74))=0</formula>
    </cfRule>
  </conditionalFormatting>
  <conditionalFormatting sqref="S74">
    <cfRule type="cellIs" dxfId="432" priority="418" operator="between">
      <formula>1</formula>
      <formula>4</formula>
    </cfRule>
    <cfRule type="containsText" dxfId="431" priority="419" operator="containsText" text="X">
      <formula>NOT(ISERROR(SEARCH("X",S74)))</formula>
    </cfRule>
  </conditionalFormatting>
  <conditionalFormatting sqref="F75">
    <cfRule type="containsBlanks" dxfId="430" priority="417">
      <formula>LEN(TRIM(F75))=0</formula>
    </cfRule>
  </conditionalFormatting>
  <conditionalFormatting sqref="B75">
    <cfRule type="duplicateValues" dxfId="429" priority="416"/>
  </conditionalFormatting>
  <conditionalFormatting sqref="P75:R75">
    <cfRule type="containsText" dxfId="428" priority="412" operator="containsText" text="PRIMARY STUDY">
      <formula>NOT(ISERROR(SEARCH("PRIMARY STUDY",P75)))</formula>
    </cfRule>
    <cfRule type="notContainsText" dxfId="427" priority="413" operator="notContains" text="YES">
      <formula>ISERROR(SEARCH("YES",P75))</formula>
    </cfRule>
    <cfRule type="containsText" dxfId="426" priority="414" operator="containsText" text="YES">
      <formula>NOT(ISERROR(SEARCH("YES",P75)))</formula>
    </cfRule>
  </conditionalFormatting>
  <conditionalFormatting sqref="S75">
    <cfRule type="containsBlanks" dxfId="425" priority="415">
      <formula>LEN(TRIM(S75))=0</formula>
    </cfRule>
  </conditionalFormatting>
  <conditionalFormatting sqref="S75">
    <cfRule type="cellIs" dxfId="424" priority="410" operator="between">
      <formula>1</formula>
      <formula>4</formula>
    </cfRule>
    <cfRule type="containsText" dxfId="423" priority="411" operator="containsText" text="X">
      <formula>NOT(ISERROR(SEARCH("X",S75)))</formula>
    </cfRule>
  </conditionalFormatting>
  <conditionalFormatting sqref="B76">
    <cfRule type="duplicateValues" dxfId="422" priority="401"/>
  </conditionalFormatting>
  <conditionalFormatting sqref="F76">
    <cfRule type="containsBlanks" dxfId="421" priority="407">
      <formula>LEN(TRIM(F76))=0</formula>
    </cfRule>
  </conditionalFormatting>
  <conditionalFormatting sqref="P76:R76">
    <cfRule type="containsText" dxfId="420" priority="404" operator="containsText" text="PRIMARY STUDY">
      <formula>NOT(ISERROR(SEARCH("PRIMARY STUDY",P76)))</formula>
    </cfRule>
    <cfRule type="notContainsText" dxfId="419" priority="405" operator="notContains" text="YES">
      <formula>ISERROR(SEARCH("YES",P76))</formula>
    </cfRule>
    <cfRule type="containsText" dxfId="418" priority="406" operator="containsText" text="YES">
      <formula>NOT(ISERROR(SEARCH("YES",P76)))</formula>
    </cfRule>
  </conditionalFormatting>
  <conditionalFormatting sqref="S76">
    <cfRule type="containsBlanks" dxfId="417" priority="408">
      <formula>LEN(TRIM(S76))=0</formula>
    </cfRule>
  </conditionalFormatting>
  <conditionalFormatting sqref="S76">
    <cfRule type="cellIs" dxfId="416" priority="402" operator="between">
      <formula>1</formula>
      <formula>4</formula>
    </cfRule>
    <cfRule type="containsText" dxfId="415" priority="403" operator="containsText" text="X">
      <formula>NOT(ISERROR(SEARCH("X",S76)))</formula>
    </cfRule>
  </conditionalFormatting>
  <conditionalFormatting sqref="B77">
    <cfRule type="duplicateValues" dxfId="414" priority="393"/>
  </conditionalFormatting>
  <conditionalFormatting sqref="F77">
    <cfRule type="containsBlanks" dxfId="413" priority="399">
      <formula>LEN(TRIM(F77))=0</formula>
    </cfRule>
  </conditionalFormatting>
  <conditionalFormatting sqref="P77:R77">
    <cfRule type="containsText" dxfId="412" priority="396" operator="containsText" text="PRIMARY STUDY">
      <formula>NOT(ISERROR(SEARCH("PRIMARY STUDY",P77)))</formula>
    </cfRule>
    <cfRule type="notContainsText" dxfId="411" priority="397" operator="notContains" text="YES">
      <formula>ISERROR(SEARCH("YES",P77))</formula>
    </cfRule>
    <cfRule type="containsText" dxfId="410" priority="398" operator="containsText" text="YES">
      <formula>NOT(ISERROR(SEARCH("YES",P77)))</formula>
    </cfRule>
  </conditionalFormatting>
  <conditionalFormatting sqref="S77">
    <cfRule type="containsBlanks" dxfId="409" priority="400">
      <formula>LEN(TRIM(S77))=0</formula>
    </cfRule>
  </conditionalFormatting>
  <conditionalFormatting sqref="S77">
    <cfRule type="cellIs" dxfId="408" priority="394" operator="between">
      <formula>1</formula>
      <formula>4</formula>
    </cfRule>
    <cfRule type="containsText" dxfId="407" priority="395" operator="containsText" text="X">
      <formula>NOT(ISERROR(SEARCH("X",S77)))</formula>
    </cfRule>
  </conditionalFormatting>
  <conditionalFormatting sqref="B78">
    <cfRule type="duplicateValues" dxfId="406" priority="385"/>
  </conditionalFormatting>
  <conditionalFormatting sqref="F78">
    <cfRule type="containsBlanks" dxfId="405" priority="391">
      <formula>LEN(TRIM(F78))=0</formula>
    </cfRule>
  </conditionalFormatting>
  <conditionalFormatting sqref="P78:R78">
    <cfRule type="containsText" dxfId="404" priority="388" operator="containsText" text="PRIMARY STUDY">
      <formula>NOT(ISERROR(SEARCH("PRIMARY STUDY",P78)))</formula>
    </cfRule>
    <cfRule type="notContainsText" dxfId="403" priority="389" operator="notContains" text="YES">
      <formula>ISERROR(SEARCH("YES",P78))</formula>
    </cfRule>
    <cfRule type="containsText" dxfId="402" priority="390" operator="containsText" text="YES">
      <formula>NOT(ISERROR(SEARCH("YES",P78)))</formula>
    </cfRule>
  </conditionalFormatting>
  <conditionalFormatting sqref="S78">
    <cfRule type="containsBlanks" dxfId="401" priority="392">
      <formula>LEN(TRIM(S78))=0</formula>
    </cfRule>
  </conditionalFormatting>
  <conditionalFormatting sqref="S78">
    <cfRule type="cellIs" dxfId="400" priority="386" operator="between">
      <formula>1</formula>
      <formula>4</formula>
    </cfRule>
    <cfRule type="containsText" dxfId="399" priority="387" operator="containsText" text="X">
      <formula>NOT(ISERROR(SEARCH("X",S78)))</formula>
    </cfRule>
  </conditionalFormatting>
  <conditionalFormatting sqref="B79">
    <cfRule type="duplicateValues" dxfId="398" priority="377"/>
  </conditionalFormatting>
  <conditionalFormatting sqref="F79">
    <cfRule type="containsBlanks" dxfId="397" priority="383">
      <formula>LEN(TRIM(F79))=0</formula>
    </cfRule>
  </conditionalFormatting>
  <conditionalFormatting sqref="P79:R79">
    <cfRule type="containsText" dxfId="396" priority="380" operator="containsText" text="PRIMARY STUDY">
      <formula>NOT(ISERROR(SEARCH("PRIMARY STUDY",P79)))</formula>
    </cfRule>
    <cfRule type="notContainsText" dxfId="395" priority="381" operator="notContains" text="YES">
      <formula>ISERROR(SEARCH("YES",P79))</formula>
    </cfRule>
    <cfRule type="containsText" dxfId="394" priority="382" operator="containsText" text="YES">
      <formula>NOT(ISERROR(SEARCH("YES",P79)))</formula>
    </cfRule>
  </conditionalFormatting>
  <conditionalFormatting sqref="S79">
    <cfRule type="containsBlanks" dxfId="393" priority="384">
      <formula>LEN(TRIM(S79))=0</formula>
    </cfRule>
  </conditionalFormatting>
  <conditionalFormatting sqref="S79">
    <cfRule type="cellIs" dxfId="392" priority="378" operator="between">
      <formula>1</formula>
      <formula>4</formula>
    </cfRule>
    <cfRule type="containsText" dxfId="391" priority="379" operator="containsText" text="X">
      <formula>NOT(ISERROR(SEARCH("X",S79)))</formula>
    </cfRule>
  </conditionalFormatting>
  <conditionalFormatting sqref="B80">
    <cfRule type="duplicateValues" dxfId="390" priority="369"/>
  </conditionalFormatting>
  <conditionalFormatting sqref="F80">
    <cfRule type="containsBlanks" dxfId="389" priority="375">
      <formula>LEN(TRIM(F80))=0</formula>
    </cfRule>
  </conditionalFormatting>
  <conditionalFormatting sqref="P80:R80">
    <cfRule type="containsText" dxfId="388" priority="372" operator="containsText" text="PRIMARY STUDY">
      <formula>NOT(ISERROR(SEARCH("PRIMARY STUDY",P80)))</formula>
    </cfRule>
    <cfRule type="notContainsText" dxfId="387" priority="373" operator="notContains" text="YES">
      <formula>ISERROR(SEARCH("YES",P80))</formula>
    </cfRule>
    <cfRule type="containsText" dxfId="386" priority="374" operator="containsText" text="YES">
      <formula>NOT(ISERROR(SEARCH("YES",P80)))</formula>
    </cfRule>
  </conditionalFormatting>
  <conditionalFormatting sqref="S80">
    <cfRule type="containsBlanks" dxfId="385" priority="376">
      <formula>LEN(TRIM(S80))=0</formula>
    </cfRule>
  </conditionalFormatting>
  <conditionalFormatting sqref="S80">
    <cfRule type="cellIs" dxfId="384" priority="370" operator="between">
      <formula>1</formula>
      <formula>4</formula>
    </cfRule>
    <cfRule type="containsText" dxfId="383" priority="371" operator="containsText" text="X">
      <formula>NOT(ISERROR(SEARCH("X",S80)))</formula>
    </cfRule>
  </conditionalFormatting>
  <conditionalFormatting sqref="B81">
    <cfRule type="duplicateValues" dxfId="382" priority="361"/>
  </conditionalFormatting>
  <conditionalFormatting sqref="F81">
    <cfRule type="containsBlanks" dxfId="381" priority="367">
      <formula>LEN(TRIM(F81))=0</formula>
    </cfRule>
  </conditionalFormatting>
  <conditionalFormatting sqref="P81:R81">
    <cfRule type="containsText" dxfId="380" priority="364" operator="containsText" text="PRIMARY STUDY">
      <formula>NOT(ISERROR(SEARCH("PRIMARY STUDY",P81)))</formula>
    </cfRule>
    <cfRule type="notContainsText" dxfId="379" priority="365" operator="notContains" text="YES">
      <formula>ISERROR(SEARCH("YES",P81))</formula>
    </cfRule>
    <cfRule type="containsText" dxfId="378" priority="366" operator="containsText" text="YES">
      <formula>NOT(ISERROR(SEARCH("YES",P81)))</formula>
    </cfRule>
  </conditionalFormatting>
  <conditionalFormatting sqref="S81">
    <cfRule type="containsBlanks" dxfId="377" priority="368">
      <formula>LEN(TRIM(S81))=0</formula>
    </cfRule>
  </conditionalFormatting>
  <conditionalFormatting sqref="S81">
    <cfRule type="cellIs" dxfId="376" priority="362" operator="between">
      <formula>1</formula>
      <formula>4</formula>
    </cfRule>
    <cfRule type="containsText" dxfId="375" priority="363" operator="containsText" text="X">
      <formula>NOT(ISERROR(SEARCH("X",S81)))</formula>
    </cfRule>
  </conditionalFormatting>
  <conditionalFormatting sqref="B82">
    <cfRule type="duplicateValues" dxfId="374" priority="353"/>
  </conditionalFormatting>
  <conditionalFormatting sqref="F82">
    <cfRule type="containsBlanks" dxfId="373" priority="359">
      <formula>LEN(TRIM(F82))=0</formula>
    </cfRule>
  </conditionalFormatting>
  <conditionalFormatting sqref="P82:R82">
    <cfRule type="containsText" dxfId="372" priority="356" operator="containsText" text="PRIMARY STUDY">
      <formula>NOT(ISERROR(SEARCH("PRIMARY STUDY",P82)))</formula>
    </cfRule>
    <cfRule type="notContainsText" dxfId="371" priority="357" operator="notContains" text="YES">
      <formula>ISERROR(SEARCH("YES",P82))</formula>
    </cfRule>
    <cfRule type="containsText" dxfId="370" priority="358" operator="containsText" text="YES">
      <formula>NOT(ISERROR(SEARCH("YES",P82)))</formula>
    </cfRule>
  </conditionalFormatting>
  <conditionalFormatting sqref="S82">
    <cfRule type="containsBlanks" dxfId="369" priority="360">
      <formula>LEN(TRIM(S82))=0</formula>
    </cfRule>
  </conditionalFormatting>
  <conditionalFormatting sqref="S82">
    <cfRule type="cellIs" dxfId="368" priority="354" operator="between">
      <formula>1</formula>
      <formula>4</formula>
    </cfRule>
    <cfRule type="containsText" dxfId="367" priority="355" operator="containsText" text="X">
      <formula>NOT(ISERROR(SEARCH("X",S82)))</formula>
    </cfRule>
  </conditionalFormatting>
  <conditionalFormatting sqref="B83">
    <cfRule type="duplicateValues" dxfId="366" priority="345"/>
  </conditionalFormatting>
  <conditionalFormatting sqref="F83">
    <cfRule type="containsBlanks" dxfId="365" priority="351">
      <formula>LEN(TRIM(F83))=0</formula>
    </cfRule>
  </conditionalFormatting>
  <conditionalFormatting sqref="P83:R83">
    <cfRule type="containsText" dxfId="364" priority="348" operator="containsText" text="PRIMARY STUDY">
      <formula>NOT(ISERROR(SEARCH("PRIMARY STUDY",P83)))</formula>
    </cfRule>
    <cfRule type="notContainsText" dxfId="363" priority="349" operator="notContains" text="YES">
      <formula>ISERROR(SEARCH("YES",P83))</formula>
    </cfRule>
    <cfRule type="containsText" dxfId="362" priority="350" operator="containsText" text="YES">
      <formula>NOT(ISERROR(SEARCH("YES",P83)))</formula>
    </cfRule>
  </conditionalFormatting>
  <conditionalFormatting sqref="S83">
    <cfRule type="containsBlanks" dxfId="361" priority="352">
      <formula>LEN(TRIM(S83))=0</formula>
    </cfRule>
  </conditionalFormatting>
  <conditionalFormatting sqref="S83">
    <cfRule type="cellIs" dxfId="360" priority="346" operator="between">
      <formula>1</formula>
      <formula>4</formula>
    </cfRule>
    <cfRule type="containsText" dxfId="359" priority="347" operator="containsText" text="X">
      <formula>NOT(ISERROR(SEARCH("X",S83)))</formula>
    </cfRule>
  </conditionalFormatting>
  <conditionalFormatting sqref="B84">
    <cfRule type="duplicateValues" dxfId="358" priority="337"/>
  </conditionalFormatting>
  <conditionalFormatting sqref="F84">
    <cfRule type="containsBlanks" dxfId="357" priority="343">
      <formula>LEN(TRIM(F84))=0</formula>
    </cfRule>
  </conditionalFormatting>
  <conditionalFormatting sqref="P84:R84">
    <cfRule type="containsText" dxfId="356" priority="340" operator="containsText" text="PRIMARY STUDY">
      <formula>NOT(ISERROR(SEARCH("PRIMARY STUDY",P84)))</formula>
    </cfRule>
    <cfRule type="notContainsText" dxfId="355" priority="341" operator="notContains" text="YES">
      <formula>ISERROR(SEARCH("YES",P84))</formula>
    </cfRule>
    <cfRule type="containsText" dxfId="354" priority="342" operator="containsText" text="YES">
      <formula>NOT(ISERROR(SEARCH("YES",P84)))</formula>
    </cfRule>
  </conditionalFormatting>
  <conditionalFormatting sqref="S84">
    <cfRule type="containsBlanks" dxfId="353" priority="344">
      <formula>LEN(TRIM(S84))=0</formula>
    </cfRule>
  </conditionalFormatting>
  <conditionalFormatting sqref="S84">
    <cfRule type="cellIs" dxfId="352" priority="338" operator="between">
      <formula>1</formula>
      <formula>4</formula>
    </cfRule>
    <cfRule type="containsText" dxfId="351" priority="339" operator="containsText" text="X">
      <formula>NOT(ISERROR(SEARCH("X",S84)))</formula>
    </cfRule>
  </conditionalFormatting>
  <conditionalFormatting sqref="B85">
    <cfRule type="duplicateValues" dxfId="350" priority="329"/>
  </conditionalFormatting>
  <conditionalFormatting sqref="F85">
    <cfRule type="containsBlanks" dxfId="349" priority="335">
      <formula>LEN(TRIM(F85))=0</formula>
    </cfRule>
  </conditionalFormatting>
  <conditionalFormatting sqref="P85:R85">
    <cfRule type="containsText" dxfId="348" priority="332" operator="containsText" text="PRIMARY STUDY">
      <formula>NOT(ISERROR(SEARCH("PRIMARY STUDY",P85)))</formula>
    </cfRule>
    <cfRule type="notContainsText" dxfId="347" priority="333" operator="notContains" text="YES">
      <formula>ISERROR(SEARCH("YES",P85))</formula>
    </cfRule>
    <cfRule type="containsText" dxfId="346" priority="334" operator="containsText" text="YES">
      <formula>NOT(ISERROR(SEARCH("YES",P85)))</formula>
    </cfRule>
  </conditionalFormatting>
  <conditionalFormatting sqref="S85">
    <cfRule type="containsBlanks" dxfId="345" priority="336">
      <formula>LEN(TRIM(S85))=0</formula>
    </cfRule>
  </conditionalFormatting>
  <conditionalFormatting sqref="S85">
    <cfRule type="cellIs" dxfId="344" priority="330" operator="between">
      <formula>1</formula>
      <formula>4</formula>
    </cfRule>
    <cfRule type="containsText" dxfId="343" priority="331" operator="containsText" text="X">
      <formula>NOT(ISERROR(SEARCH("X",S85)))</formula>
    </cfRule>
  </conditionalFormatting>
  <conditionalFormatting sqref="B86">
    <cfRule type="duplicateValues" dxfId="342" priority="321"/>
  </conditionalFormatting>
  <conditionalFormatting sqref="F86">
    <cfRule type="containsBlanks" dxfId="341" priority="327">
      <formula>LEN(TRIM(F86))=0</formula>
    </cfRule>
  </conditionalFormatting>
  <conditionalFormatting sqref="P86:R86">
    <cfRule type="containsText" dxfId="340" priority="324" operator="containsText" text="PRIMARY STUDY">
      <formula>NOT(ISERROR(SEARCH("PRIMARY STUDY",P86)))</formula>
    </cfRule>
    <cfRule type="notContainsText" dxfId="339" priority="325" operator="notContains" text="YES">
      <formula>ISERROR(SEARCH("YES",P86))</formula>
    </cfRule>
    <cfRule type="containsText" dxfId="338" priority="326" operator="containsText" text="YES">
      <formula>NOT(ISERROR(SEARCH("YES",P86)))</formula>
    </cfRule>
  </conditionalFormatting>
  <conditionalFormatting sqref="S86">
    <cfRule type="containsBlanks" dxfId="337" priority="328">
      <formula>LEN(TRIM(S86))=0</formula>
    </cfRule>
  </conditionalFormatting>
  <conditionalFormatting sqref="S86">
    <cfRule type="cellIs" dxfId="336" priority="322" operator="between">
      <formula>1</formula>
      <formula>4</formula>
    </cfRule>
    <cfRule type="containsText" dxfId="335" priority="323" operator="containsText" text="X">
      <formula>NOT(ISERROR(SEARCH("X",S86)))</formula>
    </cfRule>
  </conditionalFormatting>
  <conditionalFormatting sqref="B87">
    <cfRule type="duplicateValues" dxfId="334" priority="313"/>
  </conditionalFormatting>
  <conditionalFormatting sqref="F87">
    <cfRule type="containsBlanks" dxfId="333" priority="319">
      <formula>LEN(TRIM(F87))=0</formula>
    </cfRule>
  </conditionalFormatting>
  <conditionalFormatting sqref="P87:R87">
    <cfRule type="containsText" dxfId="332" priority="316" operator="containsText" text="PRIMARY STUDY">
      <formula>NOT(ISERROR(SEARCH("PRIMARY STUDY",P87)))</formula>
    </cfRule>
    <cfRule type="notContainsText" dxfId="331" priority="317" operator="notContains" text="YES">
      <formula>ISERROR(SEARCH("YES",P87))</formula>
    </cfRule>
    <cfRule type="containsText" dxfId="330" priority="318" operator="containsText" text="YES">
      <formula>NOT(ISERROR(SEARCH("YES",P87)))</formula>
    </cfRule>
  </conditionalFormatting>
  <conditionalFormatting sqref="S87">
    <cfRule type="containsBlanks" dxfId="329" priority="320">
      <formula>LEN(TRIM(S87))=0</formula>
    </cfRule>
  </conditionalFormatting>
  <conditionalFormatting sqref="S87">
    <cfRule type="cellIs" dxfId="328" priority="314" operator="between">
      <formula>1</formula>
      <formula>4</formula>
    </cfRule>
    <cfRule type="containsText" dxfId="327" priority="315" operator="containsText" text="X">
      <formula>NOT(ISERROR(SEARCH("X",S87)))</formula>
    </cfRule>
  </conditionalFormatting>
  <conditionalFormatting sqref="B88">
    <cfRule type="duplicateValues" dxfId="326" priority="305"/>
  </conditionalFormatting>
  <conditionalFormatting sqref="F88">
    <cfRule type="containsBlanks" dxfId="325" priority="311">
      <formula>LEN(TRIM(F88))=0</formula>
    </cfRule>
  </conditionalFormatting>
  <conditionalFormatting sqref="P88:R88">
    <cfRule type="containsText" dxfId="324" priority="308" operator="containsText" text="PRIMARY STUDY">
      <formula>NOT(ISERROR(SEARCH("PRIMARY STUDY",P88)))</formula>
    </cfRule>
    <cfRule type="notContainsText" dxfId="323" priority="309" operator="notContains" text="YES">
      <formula>ISERROR(SEARCH("YES",P88))</formula>
    </cfRule>
    <cfRule type="containsText" dxfId="322" priority="310" operator="containsText" text="YES">
      <formula>NOT(ISERROR(SEARCH("YES",P88)))</formula>
    </cfRule>
  </conditionalFormatting>
  <conditionalFormatting sqref="S88">
    <cfRule type="containsBlanks" dxfId="321" priority="312">
      <formula>LEN(TRIM(S88))=0</formula>
    </cfRule>
  </conditionalFormatting>
  <conditionalFormatting sqref="S88">
    <cfRule type="cellIs" dxfId="320" priority="306" operator="between">
      <formula>1</formula>
      <formula>4</formula>
    </cfRule>
    <cfRule type="containsText" dxfId="319" priority="307" operator="containsText" text="X">
      <formula>NOT(ISERROR(SEARCH("X",S88)))</formula>
    </cfRule>
  </conditionalFormatting>
  <conditionalFormatting sqref="B89">
    <cfRule type="duplicateValues" dxfId="318" priority="297"/>
  </conditionalFormatting>
  <conditionalFormatting sqref="F89">
    <cfRule type="containsBlanks" dxfId="317" priority="303">
      <formula>LEN(TRIM(F89))=0</formula>
    </cfRule>
  </conditionalFormatting>
  <conditionalFormatting sqref="P89:R89">
    <cfRule type="containsText" dxfId="316" priority="300" operator="containsText" text="PRIMARY STUDY">
      <formula>NOT(ISERROR(SEARCH("PRIMARY STUDY",P89)))</formula>
    </cfRule>
    <cfRule type="notContainsText" dxfId="315" priority="301" operator="notContains" text="YES">
      <formula>ISERROR(SEARCH("YES",P89))</formula>
    </cfRule>
    <cfRule type="containsText" dxfId="314" priority="302" operator="containsText" text="YES">
      <formula>NOT(ISERROR(SEARCH("YES",P89)))</formula>
    </cfRule>
  </conditionalFormatting>
  <conditionalFormatting sqref="S89">
    <cfRule type="containsBlanks" dxfId="313" priority="304">
      <formula>LEN(TRIM(S89))=0</formula>
    </cfRule>
  </conditionalFormatting>
  <conditionalFormatting sqref="S89">
    <cfRule type="cellIs" dxfId="312" priority="298" operator="between">
      <formula>1</formula>
      <formula>4</formula>
    </cfRule>
    <cfRule type="containsText" dxfId="311" priority="299" operator="containsText" text="X">
      <formula>NOT(ISERROR(SEARCH("X",S89)))</formula>
    </cfRule>
  </conditionalFormatting>
  <conditionalFormatting sqref="B90">
    <cfRule type="duplicateValues" dxfId="310" priority="289"/>
  </conditionalFormatting>
  <conditionalFormatting sqref="F90">
    <cfRule type="containsBlanks" dxfId="309" priority="295">
      <formula>LEN(TRIM(F90))=0</formula>
    </cfRule>
  </conditionalFormatting>
  <conditionalFormatting sqref="P90:R90">
    <cfRule type="containsText" dxfId="308" priority="292" operator="containsText" text="PRIMARY STUDY">
      <formula>NOT(ISERROR(SEARCH("PRIMARY STUDY",P90)))</formula>
    </cfRule>
    <cfRule type="notContainsText" dxfId="307" priority="293" operator="notContains" text="YES">
      <formula>ISERROR(SEARCH("YES",P90))</formula>
    </cfRule>
    <cfRule type="containsText" dxfId="306" priority="294" operator="containsText" text="YES">
      <formula>NOT(ISERROR(SEARCH("YES",P90)))</formula>
    </cfRule>
  </conditionalFormatting>
  <conditionalFormatting sqref="S90">
    <cfRule type="containsBlanks" dxfId="305" priority="296">
      <formula>LEN(TRIM(S90))=0</formula>
    </cfRule>
  </conditionalFormatting>
  <conditionalFormatting sqref="S90">
    <cfRule type="cellIs" dxfId="304" priority="290" operator="between">
      <formula>1</formula>
      <formula>4</formula>
    </cfRule>
    <cfRule type="containsText" dxfId="303" priority="291" operator="containsText" text="X">
      <formula>NOT(ISERROR(SEARCH("X",S90)))</formula>
    </cfRule>
  </conditionalFormatting>
  <conditionalFormatting sqref="B91">
    <cfRule type="duplicateValues" dxfId="302" priority="281"/>
  </conditionalFormatting>
  <conditionalFormatting sqref="F91">
    <cfRule type="containsBlanks" dxfId="301" priority="287">
      <formula>LEN(TRIM(F91))=0</formula>
    </cfRule>
  </conditionalFormatting>
  <conditionalFormatting sqref="P91:R91">
    <cfRule type="containsText" dxfId="300" priority="284" operator="containsText" text="PRIMARY STUDY">
      <formula>NOT(ISERROR(SEARCH("PRIMARY STUDY",P91)))</formula>
    </cfRule>
    <cfRule type="notContainsText" dxfId="299" priority="285" operator="notContains" text="YES">
      <formula>ISERROR(SEARCH("YES",P91))</formula>
    </cfRule>
    <cfRule type="containsText" dxfId="298" priority="286" operator="containsText" text="YES">
      <formula>NOT(ISERROR(SEARCH("YES",P91)))</formula>
    </cfRule>
  </conditionalFormatting>
  <conditionalFormatting sqref="S91">
    <cfRule type="containsBlanks" dxfId="297" priority="288">
      <formula>LEN(TRIM(S91))=0</formula>
    </cfRule>
  </conditionalFormatting>
  <conditionalFormatting sqref="S91">
    <cfRule type="cellIs" dxfId="296" priority="282" operator="between">
      <formula>1</formula>
      <formula>4</formula>
    </cfRule>
    <cfRule type="containsText" dxfId="295" priority="283" operator="containsText" text="X">
      <formula>NOT(ISERROR(SEARCH("X",S91)))</formula>
    </cfRule>
  </conditionalFormatting>
  <conditionalFormatting sqref="B92">
    <cfRule type="duplicateValues" dxfId="294" priority="273"/>
  </conditionalFormatting>
  <conditionalFormatting sqref="F92">
    <cfRule type="containsBlanks" dxfId="293" priority="279">
      <formula>LEN(TRIM(F92))=0</formula>
    </cfRule>
  </conditionalFormatting>
  <conditionalFormatting sqref="P92:R92">
    <cfRule type="containsText" dxfId="292" priority="276" operator="containsText" text="PRIMARY STUDY">
      <formula>NOT(ISERROR(SEARCH("PRIMARY STUDY",P92)))</formula>
    </cfRule>
    <cfRule type="notContainsText" dxfId="291" priority="277" operator="notContains" text="YES">
      <formula>ISERROR(SEARCH("YES",P92))</formula>
    </cfRule>
    <cfRule type="containsText" dxfId="290" priority="278" operator="containsText" text="YES">
      <formula>NOT(ISERROR(SEARCH("YES",P92)))</formula>
    </cfRule>
  </conditionalFormatting>
  <conditionalFormatting sqref="S92">
    <cfRule type="containsBlanks" dxfId="289" priority="280">
      <formula>LEN(TRIM(S92))=0</formula>
    </cfRule>
  </conditionalFormatting>
  <conditionalFormatting sqref="S92">
    <cfRule type="cellIs" dxfId="288" priority="274" operator="between">
      <formula>1</formula>
      <formula>4</formula>
    </cfRule>
    <cfRule type="containsText" dxfId="287" priority="275" operator="containsText" text="X">
      <formula>NOT(ISERROR(SEARCH("X",S92)))</formula>
    </cfRule>
  </conditionalFormatting>
  <conditionalFormatting sqref="B94">
    <cfRule type="duplicateValues" dxfId="286" priority="257"/>
  </conditionalFormatting>
  <conditionalFormatting sqref="F94">
    <cfRule type="containsBlanks" dxfId="285" priority="263">
      <formula>LEN(TRIM(F94))=0</formula>
    </cfRule>
  </conditionalFormatting>
  <conditionalFormatting sqref="P94:R94">
    <cfRule type="containsText" dxfId="284" priority="260" operator="containsText" text="PRIMARY STUDY">
      <formula>NOT(ISERROR(SEARCH("PRIMARY STUDY",P94)))</formula>
    </cfRule>
    <cfRule type="notContainsText" dxfId="283" priority="261" operator="notContains" text="YES">
      <formula>ISERROR(SEARCH("YES",P94))</formula>
    </cfRule>
    <cfRule type="containsText" dxfId="282" priority="262" operator="containsText" text="YES">
      <formula>NOT(ISERROR(SEARCH("YES",P94)))</formula>
    </cfRule>
  </conditionalFormatting>
  <conditionalFormatting sqref="S94">
    <cfRule type="containsBlanks" dxfId="281" priority="264">
      <formula>LEN(TRIM(S94))=0</formula>
    </cfRule>
  </conditionalFormatting>
  <conditionalFormatting sqref="S94">
    <cfRule type="cellIs" dxfId="280" priority="258" operator="between">
      <formula>1</formula>
      <formula>4</formula>
    </cfRule>
    <cfRule type="containsText" dxfId="279" priority="259" operator="containsText" text="X">
      <formula>NOT(ISERROR(SEARCH("X",S94)))</formula>
    </cfRule>
  </conditionalFormatting>
  <conditionalFormatting sqref="B95">
    <cfRule type="duplicateValues" dxfId="278" priority="249"/>
  </conditionalFormatting>
  <conditionalFormatting sqref="F95">
    <cfRule type="containsBlanks" dxfId="277" priority="255">
      <formula>LEN(TRIM(F95))=0</formula>
    </cfRule>
  </conditionalFormatting>
  <conditionalFormatting sqref="P95:R95">
    <cfRule type="containsText" dxfId="276" priority="252" operator="containsText" text="PRIMARY STUDY">
      <formula>NOT(ISERROR(SEARCH("PRIMARY STUDY",P95)))</formula>
    </cfRule>
    <cfRule type="notContainsText" dxfId="275" priority="253" operator="notContains" text="YES">
      <formula>ISERROR(SEARCH("YES",P95))</formula>
    </cfRule>
    <cfRule type="containsText" dxfId="274" priority="254" operator="containsText" text="YES">
      <formula>NOT(ISERROR(SEARCH("YES",P95)))</formula>
    </cfRule>
  </conditionalFormatting>
  <conditionalFormatting sqref="S95">
    <cfRule type="containsBlanks" dxfId="273" priority="256">
      <formula>LEN(TRIM(S95))=0</formula>
    </cfRule>
  </conditionalFormatting>
  <conditionalFormatting sqref="S95">
    <cfRule type="cellIs" dxfId="272" priority="250" operator="between">
      <formula>1</formula>
      <formula>4</formula>
    </cfRule>
    <cfRule type="containsText" dxfId="271" priority="251" operator="containsText" text="X">
      <formula>NOT(ISERROR(SEARCH("X",S95)))</formula>
    </cfRule>
  </conditionalFormatting>
  <conditionalFormatting sqref="B96">
    <cfRule type="duplicateValues" dxfId="270" priority="241"/>
  </conditionalFormatting>
  <conditionalFormatting sqref="F96">
    <cfRule type="containsBlanks" dxfId="269" priority="247">
      <formula>LEN(TRIM(F96))=0</formula>
    </cfRule>
  </conditionalFormatting>
  <conditionalFormatting sqref="P96:R96">
    <cfRule type="containsText" dxfId="268" priority="244" operator="containsText" text="PRIMARY STUDY">
      <formula>NOT(ISERROR(SEARCH("PRIMARY STUDY",P96)))</formula>
    </cfRule>
    <cfRule type="notContainsText" dxfId="267" priority="245" operator="notContains" text="YES">
      <formula>ISERROR(SEARCH("YES",P96))</formula>
    </cfRule>
    <cfRule type="containsText" dxfId="266" priority="246" operator="containsText" text="YES">
      <formula>NOT(ISERROR(SEARCH("YES",P96)))</formula>
    </cfRule>
  </conditionalFormatting>
  <conditionalFormatting sqref="S96">
    <cfRule type="containsBlanks" dxfId="265" priority="248">
      <formula>LEN(TRIM(S96))=0</formula>
    </cfRule>
  </conditionalFormatting>
  <conditionalFormatting sqref="S96">
    <cfRule type="cellIs" dxfId="264" priority="242" operator="between">
      <formula>1</formula>
      <formula>4</formula>
    </cfRule>
    <cfRule type="containsText" dxfId="263" priority="243" operator="containsText" text="X">
      <formula>NOT(ISERROR(SEARCH("X",S96)))</formula>
    </cfRule>
  </conditionalFormatting>
  <conditionalFormatting sqref="B97">
    <cfRule type="duplicateValues" dxfId="262" priority="233"/>
  </conditionalFormatting>
  <conditionalFormatting sqref="F97">
    <cfRule type="containsBlanks" dxfId="261" priority="239">
      <formula>LEN(TRIM(F97))=0</formula>
    </cfRule>
  </conditionalFormatting>
  <conditionalFormatting sqref="P97:R97">
    <cfRule type="containsText" dxfId="260" priority="236" operator="containsText" text="PRIMARY STUDY">
      <formula>NOT(ISERROR(SEARCH("PRIMARY STUDY",P97)))</formula>
    </cfRule>
    <cfRule type="notContainsText" dxfId="259" priority="237" operator="notContains" text="YES">
      <formula>ISERROR(SEARCH("YES",P97))</formula>
    </cfRule>
    <cfRule type="containsText" dxfId="258" priority="238" operator="containsText" text="YES">
      <formula>NOT(ISERROR(SEARCH("YES",P97)))</formula>
    </cfRule>
  </conditionalFormatting>
  <conditionalFormatting sqref="S97">
    <cfRule type="containsBlanks" dxfId="257" priority="240">
      <formula>LEN(TRIM(S97))=0</formula>
    </cfRule>
  </conditionalFormatting>
  <conditionalFormatting sqref="S97">
    <cfRule type="cellIs" dxfId="256" priority="234" operator="between">
      <formula>1</formula>
      <formula>4</formula>
    </cfRule>
    <cfRule type="containsText" dxfId="255" priority="235" operator="containsText" text="X">
      <formula>NOT(ISERROR(SEARCH("X",S97)))</formula>
    </cfRule>
  </conditionalFormatting>
  <conditionalFormatting sqref="B98">
    <cfRule type="duplicateValues" dxfId="254" priority="225"/>
  </conditionalFormatting>
  <conditionalFormatting sqref="F98">
    <cfRule type="containsBlanks" dxfId="253" priority="231">
      <formula>LEN(TRIM(F98))=0</formula>
    </cfRule>
  </conditionalFormatting>
  <conditionalFormatting sqref="P98:R98">
    <cfRule type="containsText" dxfId="252" priority="228" operator="containsText" text="PRIMARY STUDY">
      <formula>NOT(ISERROR(SEARCH("PRIMARY STUDY",P98)))</formula>
    </cfRule>
    <cfRule type="notContainsText" dxfId="251" priority="229" operator="notContains" text="YES">
      <formula>ISERROR(SEARCH("YES",P98))</formula>
    </cfRule>
    <cfRule type="containsText" dxfId="250" priority="230" operator="containsText" text="YES">
      <formula>NOT(ISERROR(SEARCH("YES",P98)))</formula>
    </cfRule>
  </conditionalFormatting>
  <conditionalFormatting sqref="S98">
    <cfRule type="containsBlanks" dxfId="249" priority="232">
      <formula>LEN(TRIM(S98))=0</formula>
    </cfRule>
  </conditionalFormatting>
  <conditionalFormatting sqref="S98">
    <cfRule type="cellIs" dxfId="248" priority="226" operator="between">
      <formula>1</formula>
      <formula>4</formula>
    </cfRule>
    <cfRule type="containsText" dxfId="247" priority="227" operator="containsText" text="X">
      <formula>NOT(ISERROR(SEARCH("X",S98)))</formula>
    </cfRule>
  </conditionalFormatting>
  <conditionalFormatting sqref="B99">
    <cfRule type="duplicateValues" dxfId="246" priority="217"/>
  </conditionalFormatting>
  <conditionalFormatting sqref="F99">
    <cfRule type="containsBlanks" dxfId="245" priority="223">
      <formula>LEN(TRIM(F99))=0</formula>
    </cfRule>
  </conditionalFormatting>
  <conditionalFormatting sqref="P99:R99">
    <cfRule type="containsText" dxfId="244" priority="220" operator="containsText" text="PRIMARY STUDY">
      <formula>NOT(ISERROR(SEARCH("PRIMARY STUDY",P99)))</formula>
    </cfRule>
    <cfRule type="notContainsText" dxfId="243" priority="221" operator="notContains" text="YES">
      <formula>ISERROR(SEARCH("YES",P99))</formula>
    </cfRule>
    <cfRule type="containsText" dxfId="242" priority="222" operator="containsText" text="YES">
      <formula>NOT(ISERROR(SEARCH("YES",P99)))</formula>
    </cfRule>
  </conditionalFormatting>
  <conditionalFormatting sqref="S99">
    <cfRule type="containsBlanks" dxfId="241" priority="224">
      <formula>LEN(TRIM(S99))=0</formula>
    </cfRule>
  </conditionalFormatting>
  <conditionalFormatting sqref="S99">
    <cfRule type="cellIs" dxfId="240" priority="218" operator="between">
      <formula>1</formula>
      <formula>4</formula>
    </cfRule>
    <cfRule type="containsText" dxfId="239" priority="219" operator="containsText" text="X">
      <formula>NOT(ISERROR(SEARCH("X",S99)))</formula>
    </cfRule>
  </conditionalFormatting>
  <conditionalFormatting sqref="B100">
    <cfRule type="duplicateValues" dxfId="238" priority="209"/>
  </conditionalFormatting>
  <conditionalFormatting sqref="F100">
    <cfRule type="containsBlanks" dxfId="237" priority="215">
      <formula>LEN(TRIM(F100))=0</formula>
    </cfRule>
  </conditionalFormatting>
  <conditionalFormatting sqref="P100:R100">
    <cfRule type="containsText" dxfId="236" priority="212" operator="containsText" text="PRIMARY STUDY">
      <formula>NOT(ISERROR(SEARCH("PRIMARY STUDY",P100)))</formula>
    </cfRule>
    <cfRule type="notContainsText" dxfId="235" priority="213" operator="notContains" text="YES">
      <formula>ISERROR(SEARCH("YES",P100))</formula>
    </cfRule>
    <cfRule type="containsText" dxfId="234" priority="214" operator="containsText" text="YES">
      <formula>NOT(ISERROR(SEARCH("YES",P100)))</formula>
    </cfRule>
  </conditionalFormatting>
  <conditionalFormatting sqref="S100">
    <cfRule type="containsBlanks" dxfId="233" priority="216">
      <formula>LEN(TRIM(S100))=0</formula>
    </cfRule>
  </conditionalFormatting>
  <conditionalFormatting sqref="S100">
    <cfRule type="cellIs" dxfId="232" priority="210" operator="between">
      <formula>1</formula>
      <formula>4</formula>
    </cfRule>
    <cfRule type="containsText" dxfId="231" priority="211" operator="containsText" text="X">
      <formula>NOT(ISERROR(SEARCH("X",S100)))</formula>
    </cfRule>
  </conditionalFormatting>
  <conditionalFormatting sqref="B101">
    <cfRule type="duplicateValues" dxfId="230" priority="201"/>
  </conditionalFormatting>
  <conditionalFormatting sqref="F101">
    <cfRule type="containsBlanks" dxfId="229" priority="207">
      <formula>LEN(TRIM(F101))=0</formula>
    </cfRule>
  </conditionalFormatting>
  <conditionalFormatting sqref="P101:R101">
    <cfRule type="containsText" dxfId="228" priority="204" operator="containsText" text="PRIMARY STUDY">
      <formula>NOT(ISERROR(SEARCH("PRIMARY STUDY",P101)))</formula>
    </cfRule>
    <cfRule type="notContainsText" dxfId="227" priority="205" operator="notContains" text="YES">
      <formula>ISERROR(SEARCH("YES",P101))</formula>
    </cfRule>
    <cfRule type="containsText" dxfId="226" priority="206" operator="containsText" text="YES">
      <formula>NOT(ISERROR(SEARCH("YES",P101)))</formula>
    </cfRule>
  </conditionalFormatting>
  <conditionalFormatting sqref="S101">
    <cfRule type="containsBlanks" dxfId="225" priority="208">
      <formula>LEN(TRIM(S101))=0</formula>
    </cfRule>
  </conditionalFormatting>
  <conditionalFormatting sqref="S101">
    <cfRule type="cellIs" dxfId="224" priority="202" operator="between">
      <formula>1</formula>
      <formula>4</formula>
    </cfRule>
    <cfRule type="containsText" dxfId="223" priority="203" operator="containsText" text="X">
      <formula>NOT(ISERROR(SEARCH("X",S101)))</formula>
    </cfRule>
  </conditionalFormatting>
  <conditionalFormatting sqref="B102">
    <cfRule type="duplicateValues" dxfId="222" priority="193"/>
  </conditionalFormatting>
  <conditionalFormatting sqref="F102">
    <cfRule type="containsBlanks" dxfId="221" priority="199">
      <formula>LEN(TRIM(F102))=0</formula>
    </cfRule>
  </conditionalFormatting>
  <conditionalFormatting sqref="P102:R102">
    <cfRule type="containsText" dxfId="220" priority="196" operator="containsText" text="PRIMARY STUDY">
      <formula>NOT(ISERROR(SEARCH("PRIMARY STUDY",P102)))</formula>
    </cfRule>
    <cfRule type="notContainsText" dxfId="219" priority="197" operator="notContains" text="YES">
      <formula>ISERROR(SEARCH("YES",P102))</formula>
    </cfRule>
    <cfRule type="containsText" dxfId="218" priority="198" operator="containsText" text="YES">
      <formula>NOT(ISERROR(SEARCH("YES",P102)))</formula>
    </cfRule>
  </conditionalFormatting>
  <conditionalFormatting sqref="S102">
    <cfRule type="containsBlanks" dxfId="217" priority="200">
      <formula>LEN(TRIM(S102))=0</formula>
    </cfRule>
  </conditionalFormatting>
  <conditionalFormatting sqref="S102">
    <cfRule type="cellIs" dxfId="216" priority="194" operator="between">
      <formula>1</formula>
      <formula>4</formula>
    </cfRule>
    <cfRule type="containsText" dxfId="215" priority="195" operator="containsText" text="X">
      <formula>NOT(ISERROR(SEARCH("X",S102)))</formula>
    </cfRule>
  </conditionalFormatting>
  <conditionalFormatting sqref="B94">
    <cfRule type="duplicateValues" dxfId="214" priority="185"/>
  </conditionalFormatting>
  <conditionalFormatting sqref="F94">
    <cfRule type="containsBlanks" dxfId="213" priority="191">
      <formula>LEN(TRIM(F94))=0</formula>
    </cfRule>
  </conditionalFormatting>
  <conditionalFormatting sqref="P94:R94">
    <cfRule type="containsText" dxfId="212" priority="188" operator="containsText" text="PRIMARY STUDY">
      <formula>NOT(ISERROR(SEARCH("PRIMARY STUDY",P94)))</formula>
    </cfRule>
    <cfRule type="notContainsText" dxfId="211" priority="189" operator="notContains" text="YES">
      <formula>ISERROR(SEARCH("YES",P94))</formula>
    </cfRule>
    <cfRule type="containsText" dxfId="210" priority="190" operator="containsText" text="YES">
      <formula>NOT(ISERROR(SEARCH("YES",P94)))</formula>
    </cfRule>
  </conditionalFormatting>
  <conditionalFormatting sqref="S94">
    <cfRule type="containsBlanks" dxfId="209" priority="192">
      <formula>LEN(TRIM(S94))=0</formula>
    </cfRule>
  </conditionalFormatting>
  <conditionalFormatting sqref="S94">
    <cfRule type="cellIs" dxfId="208" priority="186" operator="between">
      <formula>1</formula>
      <formula>4</formula>
    </cfRule>
    <cfRule type="containsText" dxfId="207" priority="187" operator="containsText" text="X">
      <formula>NOT(ISERROR(SEARCH("X",S94)))</formula>
    </cfRule>
  </conditionalFormatting>
  <conditionalFormatting sqref="B95">
    <cfRule type="duplicateValues" dxfId="206" priority="177"/>
  </conditionalFormatting>
  <conditionalFormatting sqref="F95">
    <cfRule type="containsBlanks" dxfId="205" priority="183">
      <formula>LEN(TRIM(F95))=0</formula>
    </cfRule>
  </conditionalFormatting>
  <conditionalFormatting sqref="P95:R95">
    <cfRule type="containsText" dxfId="204" priority="180" operator="containsText" text="PRIMARY STUDY">
      <formula>NOT(ISERROR(SEARCH("PRIMARY STUDY",P95)))</formula>
    </cfRule>
    <cfRule type="notContainsText" dxfId="203" priority="181" operator="notContains" text="YES">
      <formula>ISERROR(SEARCH("YES",P95))</formula>
    </cfRule>
    <cfRule type="containsText" dxfId="202" priority="182" operator="containsText" text="YES">
      <formula>NOT(ISERROR(SEARCH("YES",P95)))</formula>
    </cfRule>
  </conditionalFormatting>
  <conditionalFormatting sqref="S95">
    <cfRule type="containsBlanks" dxfId="201" priority="184">
      <formula>LEN(TRIM(S95))=0</formula>
    </cfRule>
  </conditionalFormatting>
  <conditionalFormatting sqref="S95">
    <cfRule type="cellIs" dxfId="200" priority="178" operator="between">
      <formula>1</formula>
      <formula>4</formula>
    </cfRule>
    <cfRule type="containsText" dxfId="199" priority="179" operator="containsText" text="X">
      <formula>NOT(ISERROR(SEARCH("X",S95)))</formula>
    </cfRule>
  </conditionalFormatting>
  <conditionalFormatting sqref="B96">
    <cfRule type="duplicateValues" dxfId="198" priority="169"/>
  </conditionalFormatting>
  <conditionalFormatting sqref="F96">
    <cfRule type="containsBlanks" dxfId="197" priority="175">
      <formula>LEN(TRIM(F96))=0</formula>
    </cfRule>
  </conditionalFormatting>
  <conditionalFormatting sqref="P96:R96">
    <cfRule type="containsText" dxfId="196" priority="172" operator="containsText" text="PRIMARY STUDY">
      <formula>NOT(ISERROR(SEARCH("PRIMARY STUDY",P96)))</formula>
    </cfRule>
    <cfRule type="notContainsText" dxfId="195" priority="173" operator="notContains" text="YES">
      <formula>ISERROR(SEARCH("YES",P96))</formula>
    </cfRule>
    <cfRule type="containsText" dxfId="194" priority="174" operator="containsText" text="YES">
      <formula>NOT(ISERROR(SEARCH("YES",P96)))</formula>
    </cfRule>
  </conditionalFormatting>
  <conditionalFormatting sqref="S96">
    <cfRule type="containsBlanks" dxfId="193" priority="176">
      <formula>LEN(TRIM(S96))=0</formula>
    </cfRule>
  </conditionalFormatting>
  <conditionalFormatting sqref="S96">
    <cfRule type="cellIs" dxfId="192" priority="170" operator="between">
      <formula>1</formula>
      <formula>4</formula>
    </cfRule>
    <cfRule type="containsText" dxfId="191" priority="171" operator="containsText" text="X">
      <formula>NOT(ISERROR(SEARCH("X",S96)))</formula>
    </cfRule>
  </conditionalFormatting>
  <conditionalFormatting sqref="B97">
    <cfRule type="duplicateValues" dxfId="190" priority="161"/>
  </conditionalFormatting>
  <conditionalFormatting sqref="F97">
    <cfRule type="containsBlanks" dxfId="189" priority="167">
      <formula>LEN(TRIM(F97))=0</formula>
    </cfRule>
  </conditionalFormatting>
  <conditionalFormatting sqref="P97:R97">
    <cfRule type="containsText" dxfId="188" priority="164" operator="containsText" text="PRIMARY STUDY">
      <formula>NOT(ISERROR(SEARCH("PRIMARY STUDY",P97)))</formula>
    </cfRule>
    <cfRule type="notContainsText" dxfId="187" priority="165" operator="notContains" text="YES">
      <formula>ISERROR(SEARCH("YES",P97))</formula>
    </cfRule>
    <cfRule type="containsText" dxfId="186" priority="166" operator="containsText" text="YES">
      <formula>NOT(ISERROR(SEARCH("YES",P97)))</formula>
    </cfRule>
  </conditionalFormatting>
  <conditionalFormatting sqref="S97">
    <cfRule type="containsBlanks" dxfId="185" priority="168">
      <formula>LEN(TRIM(S97))=0</formula>
    </cfRule>
  </conditionalFormatting>
  <conditionalFormatting sqref="S97">
    <cfRule type="cellIs" dxfId="184" priority="162" operator="between">
      <formula>1</formula>
      <formula>4</formula>
    </cfRule>
    <cfRule type="containsText" dxfId="183" priority="163" operator="containsText" text="X">
      <formula>NOT(ISERROR(SEARCH("X",S97)))</formula>
    </cfRule>
  </conditionalFormatting>
  <conditionalFormatting sqref="B98">
    <cfRule type="duplicateValues" dxfId="182" priority="153"/>
  </conditionalFormatting>
  <conditionalFormatting sqref="F98">
    <cfRule type="containsBlanks" dxfId="181" priority="159">
      <formula>LEN(TRIM(F98))=0</formula>
    </cfRule>
  </conditionalFormatting>
  <conditionalFormatting sqref="P98:R98">
    <cfRule type="containsText" dxfId="180" priority="156" operator="containsText" text="PRIMARY STUDY">
      <formula>NOT(ISERROR(SEARCH("PRIMARY STUDY",P98)))</formula>
    </cfRule>
    <cfRule type="notContainsText" dxfId="179" priority="157" operator="notContains" text="YES">
      <formula>ISERROR(SEARCH("YES",P98))</formula>
    </cfRule>
    <cfRule type="containsText" dxfId="178" priority="158" operator="containsText" text="YES">
      <formula>NOT(ISERROR(SEARCH("YES",P98)))</formula>
    </cfRule>
  </conditionalFormatting>
  <conditionalFormatting sqref="S98">
    <cfRule type="containsBlanks" dxfId="177" priority="160">
      <formula>LEN(TRIM(S98))=0</formula>
    </cfRule>
  </conditionalFormatting>
  <conditionalFormatting sqref="S98">
    <cfRule type="cellIs" dxfId="176" priority="154" operator="between">
      <formula>1</formula>
      <formula>4</formula>
    </cfRule>
    <cfRule type="containsText" dxfId="175" priority="155" operator="containsText" text="X">
      <formula>NOT(ISERROR(SEARCH("X",S98)))</formula>
    </cfRule>
  </conditionalFormatting>
  <conditionalFormatting sqref="B99">
    <cfRule type="duplicateValues" dxfId="174" priority="145"/>
  </conditionalFormatting>
  <conditionalFormatting sqref="F99">
    <cfRule type="containsBlanks" dxfId="173" priority="151">
      <formula>LEN(TRIM(F99))=0</formula>
    </cfRule>
  </conditionalFormatting>
  <conditionalFormatting sqref="P99:R99">
    <cfRule type="containsText" dxfId="172" priority="148" operator="containsText" text="PRIMARY STUDY">
      <formula>NOT(ISERROR(SEARCH("PRIMARY STUDY",P99)))</formula>
    </cfRule>
    <cfRule type="notContainsText" dxfId="171" priority="149" operator="notContains" text="YES">
      <formula>ISERROR(SEARCH("YES",P99))</formula>
    </cfRule>
    <cfRule type="containsText" dxfId="170" priority="150" operator="containsText" text="YES">
      <formula>NOT(ISERROR(SEARCH("YES",P99)))</formula>
    </cfRule>
  </conditionalFormatting>
  <conditionalFormatting sqref="S99">
    <cfRule type="containsBlanks" dxfId="169" priority="152">
      <formula>LEN(TRIM(S99))=0</formula>
    </cfRule>
  </conditionalFormatting>
  <conditionalFormatting sqref="S99">
    <cfRule type="cellIs" dxfId="168" priority="146" operator="between">
      <formula>1</formula>
      <formula>4</formula>
    </cfRule>
    <cfRule type="containsText" dxfId="167" priority="147" operator="containsText" text="X">
      <formula>NOT(ISERROR(SEARCH("X",S99)))</formula>
    </cfRule>
  </conditionalFormatting>
  <conditionalFormatting sqref="B100">
    <cfRule type="duplicateValues" dxfId="166" priority="137"/>
  </conditionalFormatting>
  <conditionalFormatting sqref="F100">
    <cfRule type="containsBlanks" dxfId="165" priority="143">
      <formula>LEN(TRIM(F100))=0</formula>
    </cfRule>
  </conditionalFormatting>
  <conditionalFormatting sqref="P100:R100">
    <cfRule type="containsText" dxfId="164" priority="140" operator="containsText" text="PRIMARY STUDY">
      <formula>NOT(ISERROR(SEARCH("PRIMARY STUDY",P100)))</formula>
    </cfRule>
    <cfRule type="notContainsText" dxfId="163" priority="141" operator="notContains" text="YES">
      <formula>ISERROR(SEARCH("YES",P100))</formula>
    </cfRule>
    <cfRule type="containsText" dxfId="162" priority="142" operator="containsText" text="YES">
      <formula>NOT(ISERROR(SEARCH("YES",P100)))</formula>
    </cfRule>
  </conditionalFormatting>
  <conditionalFormatting sqref="S100">
    <cfRule type="containsBlanks" dxfId="161" priority="144">
      <formula>LEN(TRIM(S100))=0</formula>
    </cfRule>
  </conditionalFormatting>
  <conditionalFormatting sqref="S100">
    <cfRule type="cellIs" dxfId="160" priority="138" operator="between">
      <formula>1</formula>
      <formula>4</formula>
    </cfRule>
    <cfRule type="containsText" dxfId="159" priority="139" operator="containsText" text="X">
      <formula>NOT(ISERROR(SEARCH("X",S100)))</formula>
    </cfRule>
  </conditionalFormatting>
  <conditionalFormatting sqref="B101">
    <cfRule type="duplicateValues" dxfId="158" priority="129"/>
  </conditionalFormatting>
  <conditionalFormatting sqref="F101">
    <cfRule type="containsBlanks" dxfId="157" priority="135">
      <formula>LEN(TRIM(F101))=0</formula>
    </cfRule>
  </conditionalFormatting>
  <conditionalFormatting sqref="P101:R101">
    <cfRule type="containsText" dxfId="156" priority="132" operator="containsText" text="PRIMARY STUDY">
      <formula>NOT(ISERROR(SEARCH("PRIMARY STUDY",P101)))</formula>
    </cfRule>
    <cfRule type="notContainsText" dxfId="155" priority="133" operator="notContains" text="YES">
      <formula>ISERROR(SEARCH("YES",P101))</formula>
    </cfRule>
    <cfRule type="containsText" dxfId="154" priority="134" operator="containsText" text="YES">
      <formula>NOT(ISERROR(SEARCH("YES",P101)))</formula>
    </cfRule>
  </conditionalFormatting>
  <conditionalFormatting sqref="S101">
    <cfRule type="containsBlanks" dxfId="153" priority="136">
      <formula>LEN(TRIM(S101))=0</formula>
    </cfRule>
  </conditionalFormatting>
  <conditionalFormatting sqref="S101">
    <cfRule type="cellIs" dxfId="152" priority="130" operator="between">
      <formula>1</formula>
      <formula>4</formula>
    </cfRule>
    <cfRule type="containsText" dxfId="151" priority="131" operator="containsText" text="X">
      <formula>NOT(ISERROR(SEARCH("X",S101)))</formula>
    </cfRule>
  </conditionalFormatting>
  <conditionalFormatting sqref="B102">
    <cfRule type="duplicateValues" dxfId="150" priority="121"/>
  </conditionalFormatting>
  <conditionalFormatting sqref="F102">
    <cfRule type="containsBlanks" dxfId="149" priority="127">
      <formula>LEN(TRIM(F102))=0</formula>
    </cfRule>
  </conditionalFormatting>
  <conditionalFormatting sqref="P102:R102">
    <cfRule type="containsText" dxfId="148" priority="124" operator="containsText" text="PRIMARY STUDY">
      <formula>NOT(ISERROR(SEARCH("PRIMARY STUDY",P102)))</formula>
    </cfRule>
    <cfRule type="notContainsText" dxfId="147" priority="125" operator="notContains" text="YES">
      <formula>ISERROR(SEARCH("YES",P102))</formula>
    </cfRule>
    <cfRule type="containsText" dxfId="146" priority="126" operator="containsText" text="YES">
      <formula>NOT(ISERROR(SEARCH("YES",P102)))</formula>
    </cfRule>
  </conditionalFormatting>
  <conditionalFormatting sqref="S102">
    <cfRule type="containsBlanks" dxfId="145" priority="128">
      <formula>LEN(TRIM(S102))=0</formula>
    </cfRule>
  </conditionalFormatting>
  <conditionalFormatting sqref="S102">
    <cfRule type="cellIs" dxfId="144" priority="122" operator="between">
      <formula>1</formula>
      <formula>4</formula>
    </cfRule>
    <cfRule type="containsText" dxfId="143" priority="123" operator="containsText" text="X">
      <formula>NOT(ISERROR(SEARCH("X",S102)))</formula>
    </cfRule>
  </conditionalFormatting>
  <conditionalFormatting sqref="B103">
    <cfRule type="duplicateValues" dxfId="142" priority="113"/>
  </conditionalFormatting>
  <conditionalFormatting sqref="F103">
    <cfRule type="containsBlanks" dxfId="141" priority="119">
      <formula>LEN(TRIM(F103))=0</formula>
    </cfRule>
  </conditionalFormatting>
  <conditionalFormatting sqref="P103:R103">
    <cfRule type="containsText" dxfId="140" priority="116" operator="containsText" text="PRIMARY STUDY">
      <formula>NOT(ISERROR(SEARCH("PRIMARY STUDY",P103)))</formula>
    </cfRule>
    <cfRule type="notContainsText" dxfId="139" priority="117" operator="notContains" text="YES">
      <formula>ISERROR(SEARCH("YES",P103))</formula>
    </cfRule>
    <cfRule type="containsText" dxfId="138" priority="118" operator="containsText" text="YES">
      <formula>NOT(ISERROR(SEARCH("YES",P103)))</formula>
    </cfRule>
  </conditionalFormatting>
  <conditionalFormatting sqref="S103">
    <cfRule type="containsBlanks" dxfId="137" priority="120">
      <formula>LEN(TRIM(S103))=0</formula>
    </cfRule>
  </conditionalFormatting>
  <conditionalFormatting sqref="S103">
    <cfRule type="cellIs" dxfId="136" priority="114" operator="between">
      <formula>1</formula>
      <formula>4</formula>
    </cfRule>
    <cfRule type="containsText" dxfId="135" priority="115" operator="containsText" text="X">
      <formula>NOT(ISERROR(SEARCH("X",S103)))</formula>
    </cfRule>
  </conditionalFormatting>
  <conditionalFormatting sqref="B93">
    <cfRule type="duplicateValues" dxfId="134" priority="105"/>
  </conditionalFormatting>
  <conditionalFormatting sqref="F93">
    <cfRule type="containsBlanks" dxfId="133" priority="111">
      <formula>LEN(TRIM(F93))=0</formula>
    </cfRule>
  </conditionalFormatting>
  <conditionalFormatting sqref="P93:R93">
    <cfRule type="containsText" dxfId="132" priority="108" operator="containsText" text="PRIMARY STUDY">
      <formula>NOT(ISERROR(SEARCH("PRIMARY STUDY",P93)))</formula>
    </cfRule>
    <cfRule type="notContainsText" dxfId="131" priority="109" operator="notContains" text="YES">
      <formula>ISERROR(SEARCH("YES",P93))</formula>
    </cfRule>
    <cfRule type="containsText" dxfId="130" priority="110" operator="containsText" text="YES">
      <formula>NOT(ISERROR(SEARCH("YES",P93)))</formula>
    </cfRule>
  </conditionalFormatting>
  <conditionalFormatting sqref="S93">
    <cfRule type="containsBlanks" dxfId="129" priority="112">
      <formula>LEN(TRIM(S93))=0</formula>
    </cfRule>
  </conditionalFormatting>
  <conditionalFormatting sqref="S93">
    <cfRule type="cellIs" dxfId="128" priority="106" operator="between">
      <formula>1</formula>
      <formula>4</formula>
    </cfRule>
    <cfRule type="containsText" dxfId="127" priority="107" operator="containsText" text="X">
      <formula>NOT(ISERROR(SEARCH("X",S93)))</formula>
    </cfRule>
  </conditionalFormatting>
  <conditionalFormatting sqref="B104">
    <cfRule type="duplicateValues" dxfId="126" priority="97"/>
  </conditionalFormatting>
  <conditionalFormatting sqref="F104">
    <cfRule type="containsBlanks" dxfId="125" priority="103">
      <formula>LEN(TRIM(F104))=0</formula>
    </cfRule>
  </conditionalFormatting>
  <conditionalFormatting sqref="P104:R104">
    <cfRule type="containsText" dxfId="124" priority="100" operator="containsText" text="PRIMARY STUDY">
      <formula>NOT(ISERROR(SEARCH("PRIMARY STUDY",P104)))</formula>
    </cfRule>
    <cfRule type="notContainsText" dxfId="123" priority="101" operator="notContains" text="YES">
      <formula>ISERROR(SEARCH("YES",P104))</formula>
    </cfRule>
    <cfRule type="containsText" dxfId="122" priority="102" operator="containsText" text="YES">
      <formula>NOT(ISERROR(SEARCH("YES",P104)))</formula>
    </cfRule>
  </conditionalFormatting>
  <conditionalFormatting sqref="S104">
    <cfRule type="cellIs" dxfId="121" priority="98" operator="between">
      <formula>1</formula>
      <formula>4</formula>
    </cfRule>
    <cfRule type="containsText" dxfId="120" priority="99" operator="containsText" text="X">
      <formula>NOT(ISERROR(SEARCH("X",S104)))</formula>
    </cfRule>
    <cfRule type="containsBlanks" dxfId="119" priority="104">
      <formula>LEN(TRIM(S104))=0</formula>
    </cfRule>
  </conditionalFormatting>
  <conditionalFormatting sqref="B105">
    <cfRule type="duplicateValues" dxfId="118" priority="89"/>
  </conditionalFormatting>
  <conditionalFormatting sqref="F105">
    <cfRule type="containsBlanks" dxfId="117" priority="95">
      <formula>LEN(TRIM(F105))=0</formula>
    </cfRule>
  </conditionalFormatting>
  <conditionalFormatting sqref="P105:R105">
    <cfRule type="containsText" dxfId="116" priority="92" operator="containsText" text="PRIMARY STUDY">
      <formula>NOT(ISERROR(SEARCH("PRIMARY STUDY",P105)))</formula>
    </cfRule>
    <cfRule type="notContainsText" dxfId="115" priority="93" operator="notContains" text="YES">
      <formula>ISERROR(SEARCH("YES",P105))</formula>
    </cfRule>
    <cfRule type="containsText" dxfId="114" priority="94" operator="containsText" text="YES">
      <formula>NOT(ISERROR(SEARCH("YES",P105)))</formula>
    </cfRule>
  </conditionalFormatting>
  <conditionalFormatting sqref="S105">
    <cfRule type="cellIs" dxfId="113" priority="90" operator="between">
      <formula>1</formula>
      <formula>4</formula>
    </cfRule>
    <cfRule type="containsText" dxfId="112" priority="91" operator="containsText" text="X">
      <formula>NOT(ISERROR(SEARCH("X",S105)))</formula>
    </cfRule>
    <cfRule type="containsBlanks" dxfId="111" priority="96">
      <formula>LEN(TRIM(S105))=0</formula>
    </cfRule>
  </conditionalFormatting>
  <conditionalFormatting sqref="B106">
    <cfRule type="duplicateValues" dxfId="110" priority="81"/>
  </conditionalFormatting>
  <conditionalFormatting sqref="F106">
    <cfRule type="containsBlanks" dxfId="109" priority="87">
      <formula>LEN(TRIM(F106))=0</formula>
    </cfRule>
  </conditionalFormatting>
  <conditionalFormatting sqref="P106:R106">
    <cfRule type="containsText" dxfId="108" priority="84" operator="containsText" text="PRIMARY STUDY">
      <formula>NOT(ISERROR(SEARCH("PRIMARY STUDY",P106)))</formula>
    </cfRule>
    <cfRule type="notContainsText" dxfId="107" priority="85" operator="notContains" text="YES">
      <formula>ISERROR(SEARCH("YES",P106))</formula>
    </cfRule>
    <cfRule type="containsText" dxfId="106" priority="86" operator="containsText" text="YES">
      <formula>NOT(ISERROR(SEARCH("YES",P106)))</formula>
    </cfRule>
  </conditionalFormatting>
  <conditionalFormatting sqref="S106">
    <cfRule type="cellIs" dxfId="105" priority="82" operator="between">
      <formula>1</formula>
      <formula>4</formula>
    </cfRule>
    <cfRule type="containsText" dxfId="104" priority="83" operator="containsText" text="X">
      <formula>NOT(ISERROR(SEARCH("X",S106)))</formula>
    </cfRule>
    <cfRule type="containsBlanks" dxfId="103" priority="88">
      <formula>LEN(TRIM(S106))=0</formula>
    </cfRule>
  </conditionalFormatting>
  <conditionalFormatting sqref="B107">
    <cfRule type="duplicateValues" dxfId="102" priority="73"/>
  </conditionalFormatting>
  <conditionalFormatting sqref="F107">
    <cfRule type="containsBlanks" dxfId="101" priority="79">
      <formula>LEN(TRIM(F107))=0</formula>
    </cfRule>
  </conditionalFormatting>
  <conditionalFormatting sqref="P107:R107">
    <cfRule type="containsText" dxfId="100" priority="76" operator="containsText" text="PRIMARY STUDY">
      <formula>NOT(ISERROR(SEARCH("PRIMARY STUDY",P107)))</formula>
    </cfRule>
    <cfRule type="notContainsText" dxfId="99" priority="77" operator="notContains" text="YES">
      <formula>ISERROR(SEARCH("YES",P107))</formula>
    </cfRule>
    <cfRule type="containsText" dxfId="98" priority="78" operator="containsText" text="YES">
      <formula>NOT(ISERROR(SEARCH("YES",P107)))</formula>
    </cfRule>
  </conditionalFormatting>
  <conditionalFormatting sqref="S107">
    <cfRule type="cellIs" dxfId="97" priority="74" operator="between">
      <formula>1</formula>
      <formula>4</formula>
    </cfRule>
    <cfRule type="containsText" dxfId="96" priority="75" operator="containsText" text="X">
      <formula>NOT(ISERROR(SEARCH("X",S107)))</formula>
    </cfRule>
    <cfRule type="containsBlanks" dxfId="95" priority="80">
      <formula>LEN(TRIM(S107))=0</formula>
    </cfRule>
  </conditionalFormatting>
  <conditionalFormatting sqref="B108">
    <cfRule type="duplicateValues" dxfId="94" priority="65"/>
  </conditionalFormatting>
  <conditionalFormatting sqref="F108">
    <cfRule type="containsBlanks" dxfId="93" priority="71">
      <formula>LEN(TRIM(F108))=0</formula>
    </cfRule>
  </conditionalFormatting>
  <conditionalFormatting sqref="P108:R108">
    <cfRule type="containsText" dxfId="92" priority="68" operator="containsText" text="PRIMARY STUDY">
      <formula>NOT(ISERROR(SEARCH("PRIMARY STUDY",P108)))</formula>
    </cfRule>
    <cfRule type="notContainsText" dxfId="91" priority="69" operator="notContains" text="YES">
      <formula>ISERROR(SEARCH("YES",P108))</formula>
    </cfRule>
    <cfRule type="containsText" dxfId="90" priority="70" operator="containsText" text="YES">
      <formula>NOT(ISERROR(SEARCH("YES",P108)))</formula>
    </cfRule>
  </conditionalFormatting>
  <conditionalFormatting sqref="S108">
    <cfRule type="cellIs" dxfId="89" priority="66" operator="between">
      <formula>1</formula>
      <formula>4</formula>
    </cfRule>
    <cfRule type="containsText" dxfId="88" priority="67" operator="containsText" text="X">
      <formula>NOT(ISERROR(SEARCH("X",S108)))</formula>
    </cfRule>
    <cfRule type="containsBlanks" dxfId="87" priority="72">
      <formula>LEN(TRIM(S108))=0</formula>
    </cfRule>
  </conditionalFormatting>
  <conditionalFormatting sqref="B109">
    <cfRule type="duplicateValues" dxfId="86" priority="57"/>
  </conditionalFormatting>
  <conditionalFormatting sqref="F109">
    <cfRule type="containsBlanks" dxfId="85" priority="63">
      <formula>LEN(TRIM(F109))=0</formula>
    </cfRule>
  </conditionalFormatting>
  <conditionalFormatting sqref="P109:R109">
    <cfRule type="containsText" dxfId="84" priority="60" operator="containsText" text="PRIMARY STUDY">
      <formula>NOT(ISERROR(SEARCH("PRIMARY STUDY",P109)))</formula>
    </cfRule>
    <cfRule type="notContainsText" dxfId="83" priority="61" operator="notContains" text="YES">
      <formula>ISERROR(SEARCH("YES",P109))</formula>
    </cfRule>
    <cfRule type="containsText" dxfId="82" priority="62" operator="containsText" text="YES">
      <formula>NOT(ISERROR(SEARCH("YES",P109)))</formula>
    </cfRule>
  </conditionalFormatting>
  <conditionalFormatting sqref="S109">
    <cfRule type="cellIs" dxfId="81" priority="58" operator="between">
      <formula>1</formula>
      <formula>4</formula>
    </cfRule>
    <cfRule type="containsText" dxfId="80" priority="59" operator="containsText" text="X">
      <formula>NOT(ISERROR(SEARCH("X",S109)))</formula>
    </cfRule>
    <cfRule type="containsBlanks" dxfId="79" priority="64">
      <formula>LEN(TRIM(S109))=0</formula>
    </cfRule>
  </conditionalFormatting>
  <conditionalFormatting sqref="B110">
    <cfRule type="duplicateValues" dxfId="78" priority="49"/>
  </conditionalFormatting>
  <conditionalFormatting sqref="F110">
    <cfRule type="containsBlanks" dxfId="77" priority="55">
      <formula>LEN(TRIM(F110))=0</formula>
    </cfRule>
  </conditionalFormatting>
  <conditionalFormatting sqref="P110:R110">
    <cfRule type="containsText" dxfId="76" priority="52" operator="containsText" text="PRIMARY STUDY">
      <formula>NOT(ISERROR(SEARCH("PRIMARY STUDY",P110)))</formula>
    </cfRule>
    <cfRule type="notContainsText" dxfId="75" priority="53" operator="notContains" text="YES">
      <formula>ISERROR(SEARCH("YES",P110))</formula>
    </cfRule>
    <cfRule type="containsText" dxfId="74" priority="54" operator="containsText" text="YES">
      <formula>NOT(ISERROR(SEARCH("YES",P110)))</formula>
    </cfRule>
  </conditionalFormatting>
  <conditionalFormatting sqref="S110">
    <cfRule type="cellIs" dxfId="73" priority="50" operator="between">
      <formula>1</formula>
      <formula>4</formula>
    </cfRule>
    <cfRule type="containsText" dxfId="72" priority="51" operator="containsText" text="X">
      <formula>NOT(ISERROR(SEARCH("X",S110)))</formula>
    </cfRule>
    <cfRule type="containsBlanks" dxfId="71" priority="56">
      <formula>LEN(TRIM(S110))=0</formula>
    </cfRule>
  </conditionalFormatting>
  <conditionalFormatting sqref="B111">
    <cfRule type="duplicateValues" dxfId="70" priority="41"/>
  </conditionalFormatting>
  <conditionalFormatting sqref="F111">
    <cfRule type="containsBlanks" dxfId="69" priority="47">
      <formula>LEN(TRIM(F111))=0</formula>
    </cfRule>
  </conditionalFormatting>
  <conditionalFormatting sqref="P111:R111">
    <cfRule type="containsText" dxfId="68" priority="44" operator="containsText" text="PRIMARY STUDY">
      <formula>NOT(ISERROR(SEARCH("PRIMARY STUDY",P111)))</formula>
    </cfRule>
    <cfRule type="notContainsText" dxfId="67" priority="45" operator="notContains" text="YES">
      <formula>ISERROR(SEARCH("YES",P111))</formula>
    </cfRule>
    <cfRule type="containsText" dxfId="66" priority="46" operator="containsText" text="YES">
      <formula>NOT(ISERROR(SEARCH("YES",P111)))</formula>
    </cfRule>
  </conditionalFormatting>
  <conditionalFormatting sqref="S111">
    <cfRule type="cellIs" dxfId="65" priority="42" operator="between">
      <formula>1</formula>
      <formula>4</formula>
    </cfRule>
    <cfRule type="containsText" dxfId="64" priority="43" operator="containsText" text="X">
      <formula>NOT(ISERROR(SEARCH("X",S111)))</formula>
    </cfRule>
    <cfRule type="containsBlanks" dxfId="63" priority="48">
      <formula>LEN(TRIM(S111))=0</formula>
    </cfRule>
  </conditionalFormatting>
  <conditionalFormatting sqref="B112">
    <cfRule type="duplicateValues" dxfId="62" priority="33"/>
  </conditionalFormatting>
  <conditionalFormatting sqref="F112">
    <cfRule type="containsBlanks" dxfId="61" priority="39">
      <formula>LEN(TRIM(F112))=0</formula>
    </cfRule>
  </conditionalFormatting>
  <conditionalFormatting sqref="P112:R112">
    <cfRule type="containsText" dxfId="60" priority="36" operator="containsText" text="PRIMARY STUDY">
      <formula>NOT(ISERROR(SEARCH("PRIMARY STUDY",P112)))</formula>
    </cfRule>
    <cfRule type="notContainsText" dxfId="59" priority="37" operator="notContains" text="YES">
      <formula>ISERROR(SEARCH("YES",P112))</formula>
    </cfRule>
    <cfRule type="containsText" dxfId="58" priority="38" operator="containsText" text="YES">
      <formula>NOT(ISERROR(SEARCH("YES",P112)))</formula>
    </cfRule>
  </conditionalFormatting>
  <conditionalFormatting sqref="S112">
    <cfRule type="cellIs" dxfId="57" priority="34" operator="between">
      <formula>1</formula>
      <formula>4</formula>
    </cfRule>
    <cfRule type="containsText" dxfId="56" priority="35" operator="containsText" text="X">
      <formula>NOT(ISERROR(SEARCH("X",S112)))</formula>
    </cfRule>
    <cfRule type="containsBlanks" dxfId="55" priority="40">
      <formula>LEN(TRIM(S112))=0</formula>
    </cfRule>
  </conditionalFormatting>
  <conditionalFormatting sqref="B113">
    <cfRule type="duplicateValues" dxfId="54" priority="25"/>
  </conditionalFormatting>
  <conditionalFormatting sqref="F113">
    <cfRule type="containsBlanks" dxfId="53" priority="31">
      <formula>LEN(TRIM(F113))=0</formula>
    </cfRule>
  </conditionalFormatting>
  <conditionalFormatting sqref="P113:R113">
    <cfRule type="containsText" dxfId="52" priority="28" operator="containsText" text="PRIMARY STUDY">
      <formula>NOT(ISERROR(SEARCH("PRIMARY STUDY",P113)))</formula>
    </cfRule>
    <cfRule type="notContainsText" dxfId="51" priority="29" operator="notContains" text="YES">
      <formula>ISERROR(SEARCH("YES",P113))</formula>
    </cfRule>
    <cfRule type="containsText" dxfId="50" priority="30" operator="containsText" text="YES">
      <formula>NOT(ISERROR(SEARCH("YES",P113)))</formula>
    </cfRule>
  </conditionalFormatting>
  <conditionalFormatting sqref="S113">
    <cfRule type="cellIs" dxfId="49" priority="26" operator="between">
      <formula>1</formula>
      <formula>4</formula>
    </cfRule>
    <cfRule type="containsText" dxfId="48" priority="27" operator="containsText" text="X">
      <formula>NOT(ISERROR(SEARCH("X",S113)))</formula>
    </cfRule>
    <cfRule type="containsBlanks" dxfId="47" priority="32">
      <formula>LEN(TRIM(S113))=0</formula>
    </cfRule>
  </conditionalFormatting>
  <conditionalFormatting sqref="B114">
    <cfRule type="duplicateValues" dxfId="46" priority="17"/>
  </conditionalFormatting>
  <conditionalFormatting sqref="F114">
    <cfRule type="containsBlanks" dxfId="45" priority="23">
      <formula>LEN(TRIM(F114))=0</formula>
    </cfRule>
  </conditionalFormatting>
  <conditionalFormatting sqref="P114:R114">
    <cfRule type="containsText" dxfId="44" priority="20" operator="containsText" text="PRIMARY STUDY">
      <formula>NOT(ISERROR(SEARCH("PRIMARY STUDY",P114)))</formula>
    </cfRule>
    <cfRule type="notContainsText" dxfId="43" priority="21" operator="notContains" text="YES">
      <formula>ISERROR(SEARCH("YES",P114))</formula>
    </cfRule>
    <cfRule type="containsText" dxfId="42" priority="22" operator="containsText" text="YES">
      <formula>NOT(ISERROR(SEARCH("YES",P114)))</formula>
    </cfRule>
  </conditionalFormatting>
  <conditionalFormatting sqref="S114">
    <cfRule type="cellIs" dxfId="41" priority="18" operator="between">
      <formula>1</formula>
      <formula>4</formula>
    </cfRule>
    <cfRule type="containsText" dxfId="40" priority="19" operator="containsText" text="X">
      <formula>NOT(ISERROR(SEARCH("X",S114)))</formula>
    </cfRule>
    <cfRule type="containsBlanks" dxfId="39" priority="24">
      <formula>LEN(TRIM(S114))=0</formula>
    </cfRule>
  </conditionalFormatting>
  <conditionalFormatting sqref="B115">
    <cfRule type="duplicateValues" dxfId="38" priority="9"/>
  </conditionalFormatting>
  <conditionalFormatting sqref="F115">
    <cfRule type="containsBlanks" dxfId="37" priority="15">
      <formula>LEN(TRIM(F115))=0</formula>
    </cfRule>
  </conditionalFormatting>
  <conditionalFormatting sqref="P115:R115">
    <cfRule type="containsText" dxfId="36" priority="12" operator="containsText" text="PRIMARY STUDY">
      <formula>NOT(ISERROR(SEARCH("PRIMARY STUDY",P115)))</formula>
    </cfRule>
    <cfRule type="notContainsText" dxfId="35" priority="13" operator="notContains" text="YES">
      <formula>ISERROR(SEARCH("YES",P115))</formula>
    </cfRule>
    <cfRule type="containsText" dxfId="34" priority="14" operator="containsText" text="YES">
      <formula>NOT(ISERROR(SEARCH("YES",P115)))</formula>
    </cfRule>
  </conditionalFormatting>
  <conditionalFormatting sqref="S115">
    <cfRule type="cellIs" dxfId="33" priority="10" operator="between">
      <formula>1</formula>
      <formula>4</formula>
    </cfRule>
    <cfRule type="containsText" dxfId="32" priority="11" operator="containsText" text="X">
      <formula>NOT(ISERROR(SEARCH("X",S115)))</formula>
    </cfRule>
    <cfRule type="containsBlanks" dxfId="31" priority="16">
      <formula>LEN(TRIM(S115))=0</formula>
    </cfRule>
  </conditionalFormatting>
  <conditionalFormatting sqref="B116">
    <cfRule type="duplicateValues" dxfId="30" priority="1"/>
  </conditionalFormatting>
  <conditionalFormatting sqref="F116">
    <cfRule type="containsBlanks" dxfId="29" priority="7">
      <formula>LEN(TRIM(F116))=0</formula>
    </cfRule>
  </conditionalFormatting>
  <conditionalFormatting sqref="P116:R116">
    <cfRule type="containsText" dxfId="28" priority="4" operator="containsText" text="PRIMARY STUDY">
      <formula>NOT(ISERROR(SEARCH("PRIMARY STUDY",P116)))</formula>
    </cfRule>
    <cfRule type="notContainsText" dxfId="27" priority="5" operator="notContains" text="YES">
      <formula>ISERROR(SEARCH("YES",P116))</formula>
    </cfRule>
    <cfRule type="containsText" dxfId="26" priority="6" operator="containsText" text="YES">
      <formula>NOT(ISERROR(SEARCH("YES",P116)))</formula>
    </cfRule>
  </conditionalFormatting>
  <conditionalFormatting sqref="S116">
    <cfRule type="cellIs" dxfId="25" priority="2" operator="between">
      <formula>1</formula>
      <formula>4</formula>
    </cfRule>
    <cfRule type="containsText" dxfId="24" priority="3" operator="containsText" text="X">
      <formula>NOT(ISERROR(SEARCH("X",S116)))</formula>
    </cfRule>
    <cfRule type="containsBlanks" dxfId="23"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895</v>
      </c>
      <c r="B1" s="74" t="s">
        <v>896</v>
      </c>
      <c r="C1" s="74" t="s">
        <v>3797</v>
      </c>
    </row>
    <row r="2" spans="1:3" x14ac:dyDescent="0.25">
      <c r="A2">
        <v>1</v>
      </c>
      <c r="B2" t="s">
        <v>897</v>
      </c>
      <c r="C2">
        <v>4.3029999999999999</v>
      </c>
    </row>
    <row r="3" spans="1:3" x14ac:dyDescent="0.25">
      <c r="A3">
        <v>2</v>
      </c>
      <c r="B3" t="s">
        <v>898</v>
      </c>
      <c r="C3">
        <v>4.149</v>
      </c>
    </row>
    <row r="4" spans="1:3" x14ac:dyDescent="0.25">
      <c r="A4">
        <v>3</v>
      </c>
      <c r="B4" t="s">
        <v>899</v>
      </c>
      <c r="C4">
        <v>3.879</v>
      </c>
    </row>
    <row r="5" spans="1:3" x14ac:dyDescent="0.25">
      <c r="A5">
        <v>4</v>
      </c>
      <c r="B5" t="s">
        <v>900</v>
      </c>
      <c r="C5">
        <v>3.4119999999999999</v>
      </c>
    </row>
    <row r="6" spans="1:3" x14ac:dyDescent="0.25">
      <c r="A6">
        <v>5</v>
      </c>
      <c r="B6" t="s">
        <v>901</v>
      </c>
      <c r="C6">
        <v>3.1920000000000002</v>
      </c>
    </row>
    <row r="7" spans="1:3" x14ac:dyDescent="0.25">
      <c r="A7">
        <v>6</v>
      </c>
      <c r="B7" t="s">
        <v>902</v>
      </c>
      <c r="C7">
        <v>3.0920000000000001</v>
      </c>
    </row>
    <row r="8" spans="1:3" x14ac:dyDescent="0.25">
      <c r="A8">
        <v>7</v>
      </c>
      <c r="B8" t="s">
        <v>903</v>
      </c>
      <c r="C8">
        <v>3.0070000000000001</v>
      </c>
    </row>
    <row r="9" spans="1:3" x14ac:dyDescent="0.25">
      <c r="A9">
        <v>8</v>
      </c>
      <c r="B9" t="s">
        <v>904</v>
      </c>
      <c r="C9">
        <v>2.891</v>
      </c>
    </row>
    <row r="10" spans="1:3" x14ac:dyDescent="0.25">
      <c r="A10">
        <v>9</v>
      </c>
      <c r="B10" t="s">
        <v>905</v>
      </c>
      <c r="C10">
        <v>2.8730000000000002</v>
      </c>
    </row>
    <row r="11" spans="1:3" x14ac:dyDescent="0.25">
      <c r="A11">
        <v>10</v>
      </c>
      <c r="B11" t="s">
        <v>906</v>
      </c>
      <c r="C11">
        <v>2.6120000000000001</v>
      </c>
    </row>
    <row r="12" spans="1:3" x14ac:dyDescent="0.25">
      <c r="A12">
        <v>11</v>
      </c>
      <c r="B12" t="s">
        <v>907</v>
      </c>
      <c r="C12">
        <v>2.4889999999999999</v>
      </c>
    </row>
    <row r="13" spans="1:3" x14ac:dyDescent="0.25">
      <c r="A13">
        <v>12</v>
      </c>
      <c r="B13" t="s">
        <v>908</v>
      </c>
      <c r="C13">
        <v>2.48</v>
      </c>
    </row>
    <row r="14" spans="1:3" x14ac:dyDescent="0.25">
      <c r="A14">
        <v>13</v>
      </c>
      <c r="B14" t="s">
        <v>909</v>
      </c>
      <c r="C14">
        <v>2.3879999999999999</v>
      </c>
    </row>
    <row r="15" spans="1:3" x14ac:dyDescent="0.25">
      <c r="A15">
        <v>14</v>
      </c>
      <c r="B15" t="s">
        <v>910</v>
      </c>
      <c r="C15">
        <v>2.2850000000000001</v>
      </c>
    </row>
    <row r="16" spans="1:3" x14ac:dyDescent="0.25">
      <c r="A16">
        <v>15</v>
      </c>
      <c r="B16" t="s">
        <v>911</v>
      </c>
      <c r="C16">
        <v>2.2850000000000001</v>
      </c>
    </row>
    <row r="17" spans="1:3" x14ac:dyDescent="0.25">
      <c r="A17">
        <v>16</v>
      </c>
      <c r="B17" t="s">
        <v>912</v>
      </c>
      <c r="C17">
        <v>2.1269999999999998</v>
      </c>
    </row>
    <row r="18" spans="1:3" x14ac:dyDescent="0.25">
      <c r="A18">
        <v>17</v>
      </c>
      <c r="B18" t="s">
        <v>913</v>
      </c>
      <c r="C18">
        <v>2.0790000000000002</v>
      </c>
    </row>
    <row r="19" spans="1:3" x14ac:dyDescent="0.25">
      <c r="A19">
        <v>18</v>
      </c>
      <c r="B19" t="s">
        <v>914</v>
      </c>
      <c r="C19">
        <v>2.0129999999999999</v>
      </c>
    </row>
    <row r="20" spans="1:3" x14ac:dyDescent="0.25">
      <c r="A20">
        <v>19</v>
      </c>
      <c r="B20" t="s">
        <v>915</v>
      </c>
      <c r="C20">
        <v>1.8520000000000001</v>
      </c>
    </row>
    <row r="21" spans="1:3" x14ac:dyDescent="0.25">
      <c r="A21">
        <v>20</v>
      </c>
      <c r="B21" t="s">
        <v>916</v>
      </c>
      <c r="C21">
        <v>1.8460000000000001</v>
      </c>
    </row>
    <row r="22" spans="1:3" x14ac:dyDescent="0.25">
      <c r="A22">
        <v>21</v>
      </c>
      <c r="B22" t="s">
        <v>917</v>
      </c>
      <c r="C22">
        <v>1.8049999999999999</v>
      </c>
    </row>
    <row r="23" spans="1:3" x14ac:dyDescent="0.25">
      <c r="A23">
        <v>22</v>
      </c>
      <c r="B23" t="s">
        <v>918</v>
      </c>
      <c r="C23">
        <v>1.66</v>
      </c>
    </row>
    <row r="24" spans="1:3" x14ac:dyDescent="0.25">
      <c r="A24">
        <v>23</v>
      </c>
      <c r="B24" t="s">
        <v>919</v>
      </c>
      <c r="C24">
        <v>1.65</v>
      </c>
    </row>
    <row r="25" spans="1:3" x14ac:dyDescent="0.25">
      <c r="A25">
        <v>24</v>
      </c>
      <c r="B25" t="s">
        <v>920</v>
      </c>
      <c r="C25">
        <v>1.506</v>
      </c>
    </row>
    <row r="26" spans="1:3" x14ac:dyDescent="0.25">
      <c r="A26">
        <v>25</v>
      </c>
      <c r="B26" t="s">
        <v>921</v>
      </c>
      <c r="C26">
        <v>1.393</v>
      </c>
    </row>
    <row r="27" spans="1:3" x14ac:dyDescent="0.25">
      <c r="A27">
        <v>26</v>
      </c>
      <c r="B27" t="s">
        <v>922</v>
      </c>
      <c r="C27">
        <v>1.383</v>
      </c>
    </row>
    <row r="28" spans="1:3" x14ac:dyDescent="0.25">
      <c r="A28">
        <v>27</v>
      </c>
      <c r="B28" t="s">
        <v>923</v>
      </c>
      <c r="C28">
        <v>1.38</v>
      </c>
    </row>
    <row r="29" spans="1:3" x14ac:dyDescent="0.25">
      <c r="A29">
        <v>28</v>
      </c>
      <c r="B29" t="s">
        <v>3788</v>
      </c>
      <c r="C29">
        <v>1.35</v>
      </c>
    </row>
    <row r="30" spans="1:3" x14ac:dyDescent="0.25">
      <c r="A30">
        <v>29</v>
      </c>
      <c r="B30" t="s">
        <v>924</v>
      </c>
      <c r="C30">
        <v>1.232</v>
      </c>
    </row>
    <row r="31" spans="1:3" x14ac:dyDescent="0.25">
      <c r="A31">
        <v>30</v>
      </c>
      <c r="B31" t="s">
        <v>925</v>
      </c>
      <c r="C31">
        <v>1.2170000000000001</v>
      </c>
    </row>
    <row r="32" spans="1:3" x14ac:dyDescent="0.25">
      <c r="A32">
        <v>31</v>
      </c>
      <c r="B32" t="s">
        <v>926</v>
      </c>
      <c r="C32">
        <v>1.18</v>
      </c>
    </row>
    <row r="33" spans="1:3" x14ac:dyDescent="0.25">
      <c r="A33">
        <v>32</v>
      </c>
      <c r="B33" t="s">
        <v>927</v>
      </c>
      <c r="C33">
        <v>1.159</v>
      </c>
    </row>
    <row r="34" spans="1:3" x14ac:dyDescent="0.25">
      <c r="A34">
        <v>33</v>
      </c>
      <c r="B34" t="s">
        <v>928</v>
      </c>
      <c r="C34">
        <v>1.1459999999999999</v>
      </c>
    </row>
    <row r="35" spans="1:3" x14ac:dyDescent="0.25">
      <c r="A35">
        <v>34</v>
      </c>
      <c r="B35" t="s">
        <v>929</v>
      </c>
      <c r="C35">
        <v>1.1419999999999999</v>
      </c>
    </row>
    <row r="36" spans="1:3" x14ac:dyDescent="0.25">
      <c r="A36">
        <v>35</v>
      </c>
      <c r="B36" t="s">
        <v>930</v>
      </c>
      <c r="C36">
        <v>1.123</v>
      </c>
    </row>
    <row r="37" spans="1:3" x14ac:dyDescent="0.25">
      <c r="A37">
        <v>36</v>
      </c>
      <c r="B37" t="s">
        <v>931</v>
      </c>
      <c r="C37">
        <v>1.091</v>
      </c>
    </row>
    <row r="38" spans="1:3" x14ac:dyDescent="0.25">
      <c r="A38">
        <v>37</v>
      </c>
      <c r="B38" t="s">
        <v>932</v>
      </c>
      <c r="C38">
        <v>1.0649999999999999</v>
      </c>
    </row>
    <row r="39" spans="1:3" x14ac:dyDescent="0.25">
      <c r="A39">
        <v>38</v>
      </c>
      <c r="B39" t="s">
        <v>933</v>
      </c>
      <c r="C39">
        <v>1.052</v>
      </c>
    </row>
    <row r="40" spans="1:3" x14ac:dyDescent="0.25">
      <c r="A40">
        <v>39</v>
      </c>
      <c r="B40" t="s">
        <v>934</v>
      </c>
      <c r="C40">
        <v>1.0349999999999999</v>
      </c>
    </row>
    <row r="41" spans="1:3" x14ac:dyDescent="0.25">
      <c r="A41">
        <v>40</v>
      </c>
      <c r="B41" t="s">
        <v>935</v>
      </c>
      <c r="C41">
        <v>1.02</v>
      </c>
    </row>
    <row r="42" spans="1:3" x14ac:dyDescent="0.25">
      <c r="A42">
        <v>41</v>
      </c>
      <c r="B42" t="s">
        <v>936</v>
      </c>
      <c r="C42">
        <v>1.0049999999999999</v>
      </c>
    </row>
    <row r="43" spans="1:3" x14ac:dyDescent="0.25">
      <c r="A43">
        <v>42</v>
      </c>
      <c r="B43" t="s">
        <v>937</v>
      </c>
      <c r="C43">
        <v>0.99199999999999999</v>
      </c>
    </row>
    <row r="44" spans="1:3" x14ac:dyDescent="0.25">
      <c r="A44">
        <v>43</v>
      </c>
      <c r="B44" t="s">
        <v>938</v>
      </c>
      <c r="C44">
        <v>0.97099999999999997</v>
      </c>
    </row>
    <row r="45" spans="1:3" x14ac:dyDescent="0.25">
      <c r="A45">
        <v>44</v>
      </c>
      <c r="B45" t="s">
        <v>939</v>
      </c>
      <c r="C45">
        <v>0.96399999999999997</v>
      </c>
    </row>
    <row r="46" spans="1:3" x14ac:dyDescent="0.25">
      <c r="A46">
        <v>45</v>
      </c>
      <c r="B46" t="s">
        <v>940</v>
      </c>
      <c r="C46">
        <v>0.90500000000000003</v>
      </c>
    </row>
    <row r="47" spans="1:3" x14ac:dyDescent="0.25">
      <c r="A47">
        <v>46</v>
      </c>
      <c r="B47" t="s">
        <v>941</v>
      </c>
      <c r="C47">
        <v>0.90300000000000002</v>
      </c>
    </row>
    <row r="48" spans="1:3" x14ac:dyDescent="0.25">
      <c r="A48">
        <v>47</v>
      </c>
      <c r="B48" t="s">
        <v>942</v>
      </c>
      <c r="C48">
        <v>0.9</v>
      </c>
    </row>
    <row r="49" spans="1:3" x14ac:dyDescent="0.25">
      <c r="A49">
        <v>48</v>
      </c>
      <c r="B49" t="s">
        <v>943</v>
      </c>
      <c r="C49">
        <v>0.876</v>
      </c>
    </row>
    <row r="50" spans="1:3" x14ac:dyDescent="0.25">
      <c r="A50">
        <v>49</v>
      </c>
      <c r="B50" t="s">
        <v>944</v>
      </c>
      <c r="C50">
        <v>0.79900000000000004</v>
      </c>
    </row>
    <row r="51" spans="1:3" x14ac:dyDescent="0.25">
      <c r="A51">
        <v>50</v>
      </c>
      <c r="B51" t="s">
        <v>945</v>
      </c>
      <c r="C51">
        <v>0.79800000000000004</v>
      </c>
    </row>
    <row r="52" spans="1:3" x14ac:dyDescent="0.25">
      <c r="A52">
        <v>51</v>
      </c>
      <c r="B52" t="s">
        <v>946</v>
      </c>
      <c r="C52">
        <v>0.79400000000000004</v>
      </c>
    </row>
    <row r="53" spans="1:3" x14ac:dyDescent="0.25">
      <c r="A53">
        <v>52</v>
      </c>
      <c r="B53" t="s">
        <v>947</v>
      </c>
      <c r="C53">
        <v>0.79300000000000004</v>
      </c>
    </row>
    <row r="54" spans="1:3" x14ac:dyDescent="0.25">
      <c r="A54">
        <v>53</v>
      </c>
      <c r="B54" t="s">
        <v>948</v>
      </c>
      <c r="C54">
        <v>0.78100000000000003</v>
      </c>
    </row>
    <row r="55" spans="1:3" x14ac:dyDescent="0.25">
      <c r="A55">
        <v>54</v>
      </c>
      <c r="B55" t="s">
        <v>949</v>
      </c>
      <c r="C55">
        <v>0.78100000000000003</v>
      </c>
    </row>
    <row r="56" spans="1:3" x14ac:dyDescent="0.25">
      <c r="A56">
        <v>55</v>
      </c>
      <c r="B56" t="s">
        <v>950</v>
      </c>
      <c r="C56">
        <v>0.78</v>
      </c>
    </row>
    <row r="57" spans="1:3" x14ac:dyDescent="0.25">
      <c r="A57">
        <v>56</v>
      </c>
      <c r="B57" t="s">
        <v>951</v>
      </c>
      <c r="C57">
        <v>0.77500000000000002</v>
      </c>
    </row>
    <row r="58" spans="1:3" x14ac:dyDescent="0.25">
      <c r="A58">
        <v>57</v>
      </c>
      <c r="B58" t="s">
        <v>952</v>
      </c>
      <c r="C58">
        <v>0.76700000000000002</v>
      </c>
    </row>
    <row r="59" spans="1:3" x14ac:dyDescent="0.25">
      <c r="A59">
        <v>58</v>
      </c>
      <c r="B59" t="s">
        <v>953</v>
      </c>
      <c r="C59">
        <v>0.72199999999999998</v>
      </c>
    </row>
    <row r="60" spans="1:3" x14ac:dyDescent="0.25">
      <c r="A60">
        <v>59</v>
      </c>
      <c r="B60" t="s">
        <v>954</v>
      </c>
      <c r="C60">
        <v>0.70799999999999996</v>
      </c>
    </row>
    <row r="61" spans="1:3" x14ac:dyDescent="0.25">
      <c r="A61">
        <v>60</v>
      </c>
      <c r="B61" t="s">
        <v>955</v>
      </c>
      <c r="C61">
        <v>0.68500000000000005</v>
      </c>
    </row>
    <row r="62" spans="1:3" x14ac:dyDescent="0.25">
      <c r="A62">
        <v>61</v>
      </c>
      <c r="B62" t="s">
        <v>956</v>
      </c>
      <c r="C62">
        <v>0.66900000000000004</v>
      </c>
    </row>
    <row r="63" spans="1:3" x14ac:dyDescent="0.25">
      <c r="A63">
        <v>62</v>
      </c>
      <c r="B63" t="s">
        <v>957</v>
      </c>
      <c r="C63">
        <v>0.66600000000000004</v>
      </c>
    </row>
    <row r="64" spans="1:3" x14ac:dyDescent="0.25">
      <c r="A64">
        <v>63</v>
      </c>
      <c r="B64" t="s">
        <v>958</v>
      </c>
      <c r="C64">
        <v>0.65</v>
      </c>
    </row>
    <row r="65" spans="1:3" x14ac:dyDescent="0.25">
      <c r="A65">
        <v>64</v>
      </c>
      <c r="B65" t="s">
        <v>959</v>
      </c>
      <c r="C65">
        <v>0.64100000000000001</v>
      </c>
    </row>
    <row r="66" spans="1:3" x14ac:dyDescent="0.25">
      <c r="A66">
        <v>65</v>
      </c>
      <c r="B66" t="s">
        <v>960</v>
      </c>
      <c r="C66">
        <v>0.63</v>
      </c>
    </row>
    <row r="67" spans="1:3" x14ac:dyDescent="0.25">
      <c r="A67">
        <v>66</v>
      </c>
      <c r="B67" t="s">
        <v>961</v>
      </c>
      <c r="C67">
        <v>0.625</v>
      </c>
    </row>
    <row r="68" spans="1:3" x14ac:dyDescent="0.25">
      <c r="A68">
        <v>67</v>
      </c>
      <c r="B68" t="s">
        <v>962</v>
      </c>
      <c r="C68">
        <v>0.624</v>
      </c>
    </row>
    <row r="69" spans="1:3" x14ac:dyDescent="0.25">
      <c r="A69">
        <v>68</v>
      </c>
      <c r="B69" t="s">
        <v>963</v>
      </c>
      <c r="C69">
        <v>0.61399999999999999</v>
      </c>
    </row>
    <row r="70" spans="1:3" x14ac:dyDescent="0.25">
      <c r="A70">
        <v>69</v>
      </c>
      <c r="B70" t="s">
        <v>964</v>
      </c>
      <c r="C70">
        <v>0.61399999999999999</v>
      </c>
    </row>
    <row r="71" spans="1:3" x14ac:dyDescent="0.25">
      <c r="A71">
        <v>70</v>
      </c>
      <c r="B71" t="s">
        <v>965</v>
      </c>
      <c r="C71">
        <v>0.60399999999999998</v>
      </c>
    </row>
    <row r="72" spans="1:3" x14ac:dyDescent="0.25">
      <c r="A72">
        <v>71</v>
      </c>
      <c r="B72" t="s">
        <v>966</v>
      </c>
      <c r="C72">
        <v>0.60199999999999998</v>
      </c>
    </row>
    <row r="73" spans="1:3" x14ac:dyDescent="0.25">
      <c r="A73">
        <v>72</v>
      </c>
      <c r="B73" t="s">
        <v>967</v>
      </c>
      <c r="C73">
        <v>0.60099999999999998</v>
      </c>
    </row>
    <row r="74" spans="1:3" x14ac:dyDescent="0.25">
      <c r="A74">
        <v>73</v>
      </c>
      <c r="B74" t="s">
        <v>968</v>
      </c>
      <c r="C74">
        <v>0.6</v>
      </c>
    </row>
    <row r="75" spans="1:3" x14ac:dyDescent="0.25">
      <c r="A75">
        <v>74</v>
      </c>
      <c r="B75" t="s">
        <v>969</v>
      </c>
      <c r="C75">
        <v>0.59599999999999997</v>
      </c>
    </row>
    <row r="76" spans="1:3" x14ac:dyDescent="0.25">
      <c r="A76">
        <v>75</v>
      </c>
      <c r="B76" t="s">
        <v>970</v>
      </c>
      <c r="C76">
        <v>0.59</v>
      </c>
    </row>
    <row r="77" spans="1:3" x14ac:dyDescent="0.25">
      <c r="A77">
        <v>76</v>
      </c>
      <c r="B77" t="s">
        <v>971</v>
      </c>
      <c r="C77">
        <v>0.58699999999999997</v>
      </c>
    </row>
    <row r="78" spans="1:3" x14ac:dyDescent="0.25">
      <c r="A78">
        <v>77</v>
      </c>
      <c r="B78" t="s">
        <v>972</v>
      </c>
      <c r="C78">
        <v>0.56599999999999995</v>
      </c>
    </row>
    <row r="79" spans="1:3" x14ac:dyDescent="0.25">
      <c r="A79">
        <v>78</v>
      </c>
      <c r="B79" t="s">
        <v>973</v>
      </c>
      <c r="C79">
        <v>0.55300000000000005</v>
      </c>
    </row>
    <row r="80" spans="1:3" x14ac:dyDescent="0.25">
      <c r="A80">
        <v>79</v>
      </c>
      <c r="B80" t="s">
        <v>974</v>
      </c>
      <c r="C80">
        <v>0.54400000000000004</v>
      </c>
    </row>
    <row r="81" spans="1:3" x14ac:dyDescent="0.25">
      <c r="A81">
        <v>80</v>
      </c>
      <c r="B81" t="s">
        <v>975</v>
      </c>
      <c r="C81">
        <v>0.52900000000000003</v>
      </c>
    </row>
    <row r="82" spans="1:3" x14ac:dyDescent="0.25">
      <c r="A82">
        <v>81</v>
      </c>
      <c r="B82" t="s">
        <v>976</v>
      </c>
      <c r="C82">
        <v>0.52800000000000002</v>
      </c>
    </row>
    <row r="83" spans="1:3" x14ac:dyDescent="0.25">
      <c r="A83">
        <v>82</v>
      </c>
      <c r="B83" t="s">
        <v>977</v>
      </c>
      <c r="C83">
        <v>0.50800000000000001</v>
      </c>
    </row>
    <row r="84" spans="1:3" x14ac:dyDescent="0.25">
      <c r="A84">
        <v>83</v>
      </c>
      <c r="B84" t="s">
        <v>978</v>
      </c>
      <c r="C84">
        <v>0.5</v>
      </c>
    </row>
    <row r="85" spans="1:3" x14ac:dyDescent="0.25">
      <c r="A85">
        <v>84</v>
      </c>
      <c r="B85" t="s">
        <v>979</v>
      </c>
      <c r="C85">
        <v>0.497</v>
      </c>
    </row>
    <row r="86" spans="1:3" x14ac:dyDescent="0.25">
      <c r="A86">
        <v>85</v>
      </c>
      <c r="B86" t="s">
        <v>980</v>
      </c>
      <c r="C86">
        <v>0.496</v>
      </c>
    </row>
    <row r="87" spans="1:3" x14ac:dyDescent="0.25">
      <c r="A87">
        <v>86</v>
      </c>
      <c r="B87" t="s">
        <v>981</v>
      </c>
      <c r="C87">
        <v>0.47699999999999998</v>
      </c>
    </row>
    <row r="88" spans="1:3" x14ac:dyDescent="0.25">
      <c r="A88">
        <v>87</v>
      </c>
      <c r="B88" t="s">
        <v>982</v>
      </c>
      <c r="C88">
        <v>0.47099999999999997</v>
      </c>
    </row>
    <row r="89" spans="1:3" x14ac:dyDescent="0.25">
      <c r="A89">
        <v>88</v>
      </c>
      <c r="B89" t="s">
        <v>983</v>
      </c>
      <c r="C89">
        <v>0.46899999999999997</v>
      </c>
    </row>
    <row r="90" spans="1:3" x14ac:dyDescent="0.25">
      <c r="A90">
        <v>89</v>
      </c>
      <c r="B90" t="s">
        <v>984</v>
      </c>
      <c r="C90">
        <v>0.46700000000000003</v>
      </c>
    </row>
    <row r="91" spans="1:3" x14ac:dyDescent="0.25">
      <c r="A91">
        <v>90</v>
      </c>
      <c r="B91" t="s">
        <v>985</v>
      </c>
      <c r="C91">
        <v>0.46400000000000002</v>
      </c>
    </row>
    <row r="92" spans="1:3" x14ac:dyDescent="0.25">
      <c r="A92">
        <v>91</v>
      </c>
      <c r="B92" t="s">
        <v>986</v>
      </c>
      <c r="C92">
        <v>0.45200000000000001</v>
      </c>
    </row>
    <row r="93" spans="1:3" x14ac:dyDescent="0.25">
      <c r="A93">
        <v>92</v>
      </c>
      <c r="B93" t="s">
        <v>987</v>
      </c>
      <c r="C93">
        <v>0.45200000000000001</v>
      </c>
    </row>
    <row r="94" spans="1:3" x14ac:dyDescent="0.25">
      <c r="A94">
        <v>93</v>
      </c>
      <c r="B94" t="s">
        <v>988</v>
      </c>
      <c r="C94">
        <v>0.44900000000000001</v>
      </c>
    </row>
    <row r="95" spans="1:3" x14ac:dyDescent="0.25">
      <c r="A95">
        <v>94</v>
      </c>
      <c r="B95" t="s">
        <v>989</v>
      </c>
      <c r="C95">
        <v>0.44800000000000001</v>
      </c>
    </row>
    <row r="96" spans="1:3" x14ac:dyDescent="0.25">
      <c r="A96">
        <v>95</v>
      </c>
      <c r="B96" t="s">
        <v>990</v>
      </c>
      <c r="C96">
        <v>0.442</v>
      </c>
    </row>
    <row r="97" spans="1:3" x14ac:dyDescent="0.25">
      <c r="A97">
        <v>96</v>
      </c>
      <c r="B97" t="s">
        <v>991</v>
      </c>
      <c r="C97">
        <v>0.437</v>
      </c>
    </row>
    <row r="98" spans="1:3" x14ac:dyDescent="0.25">
      <c r="A98">
        <v>97</v>
      </c>
      <c r="B98" t="s">
        <v>992</v>
      </c>
      <c r="C98">
        <v>0.435</v>
      </c>
    </row>
    <row r="99" spans="1:3" x14ac:dyDescent="0.25">
      <c r="A99">
        <v>98</v>
      </c>
      <c r="B99" t="s">
        <v>993</v>
      </c>
      <c r="C99">
        <v>0.432</v>
      </c>
    </row>
    <row r="100" spans="1:3" x14ac:dyDescent="0.25">
      <c r="A100">
        <v>99</v>
      </c>
      <c r="B100" t="s">
        <v>994</v>
      </c>
      <c r="C100">
        <v>0.42199999999999999</v>
      </c>
    </row>
    <row r="101" spans="1:3" x14ac:dyDescent="0.25">
      <c r="A101">
        <v>100</v>
      </c>
      <c r="B101" t="s">
        <v>995</v>
      </c>
      <c r="C101">
        <v>0.42199999999999999</v>
      </c>
    </row>
    <row r="102" spans="1:3" x14ac:dyDescent="0.25">
      <c r="A102">
        <v>101</v>
      </c>
      <c r="B102" t="s">
        <v>996</v>
      </c>
      <c r="C102">
        <v>0.41899999999999998</v>
      </c>
    </row>
    <row r="103" spans="1:3" x14ac:dyDescent="0.25">
      <c r="A103">
        <v>102</v>
      </c>
      <c r="B103" t="s">
        <v>997</v>
      </c>
      <c r="C103">
        <v>0.41699999999999998</v>
      </c>
    </row>
    <row r="104" spans="1:3" x14ac:dyDescent="0.25">
      <c r="A104">
        <v>103</v>
      </c>
      <c r="B104" t="s">
        <v>998</v>
      </c>
      <c r="C104">
        <v>0.40500000000000003</v>
      </c>
    </row>
    <row r="105" spans="1:3" x14ac:dyDescent="0.25">
      <c r="A105">
        <v>104</v>
      </c>
      <c r="B105" t="s">
        <v>999</v>
      </c>
      <c r="C105">
        <v>0.40400000000000003</v>
      </c>
    </row>
    <row r="106" spans="1:3" x14ac:dyDescent="0.25">
      <c r="A106">
        <v>105</v>
      </c>
      <c r="B106" t="s">
        <v>1000</v>
      </c>
      <c r="C106">
        <v>0.40100000000000002</v>
      </c>
    </row>
    <row r="107" spans="1:3" x14ac:dyDescent="0.25">
      <c r="A107">
        <v>106</v>
      </c>
      <c r="B107" t="s">
        <v>1001</v>
      </c>
      <c r="C107">
        <v>0.39800000000000002</v>
      </c>
    </row>
    <row r="108" spans="1:3" x14ac:dyDescent="0.25">
      <c r="A108">
        <v>107</v>
      </c>
      <c r="B108" t="s">
        <v>1002</v>
      </c>
      <c r="C108">
        <v>0.39500000000000002</v>
      </c>
    </row>
    <row r="109" spans="1:3" x14ac:dyDescent="0.25">
      <c r="A109">
        <v>108</v>
      </c>
      <c r="B109" t="s">
        <v>1003</v>
      </c>
      <c r="C109">
        <v>0.39200000000000002</v>
      </c>
    </row>
    <row r="110" spans="1:3" x14ac:dyDescent="0.25">
      <c r="A110">
        <v>109</v>
      </c>
      <c r="B110" t="s">
        <v>1004</v>
      </c>
      <c r="C110">
        <v>0.375</v>
      </c>
    </row>
    <row r="111" spans="1:3" x14ac:dyDescent="0.25">
      <c r="A111">
        <v>110</v>
      </c>
      <c r="B111" t="s">
        <v>1005</v>
      </c>
      <c r="C111">
        <v>0.375</v>
      </c>
    </row>
    <row r="112" spans="1:3" x14ac:dyDescent="0.25">
      <c r="A112">
        <v>111</v>
      </c>
      <c r="B112" t="s">
        <v>1006</v>
      </c>
      <c r="C112">
        <v>0.372</v>
      </c>
    </row>
    <row r="113" spans="1:3" x14ac:dyDescent="0.25">
      <c r="A113">
        <v>112</v>
      </c>
      <c r="B113" t="s">
        <v>1007</v>
      </c>
      <c r="C113">
        <v>0.371</v>
      </c>
    </row>
    <row r="114" spans="1:3" x14ac:dyDescent="0.25">
      <c r="A114">
        <v>113</v>
      </c>
      <c r="B114" t="s">
        <v>1008</v>
      </c>
      <c r="C114">
        <v>0.371</v>
      </c>
    </row>
    <row r="115" spans="1:3" x14ac:dyDescent="0.25">
      <c r="A115">
        <v>114</v>
      </c>
      <c r="B115" t="s">
        <v>1009</v>
      </c>
      <c r="C115">
        <v>0.36199999999999999</v>
      </c>
    </row>
    <row r="116" spans="1:3" x14ac:dyDescent="0.25">
      <c r="A116">
        <v>115</v>
      </c>
      <c r="B116" t="s">
        <v>1010</v>
      </c>
      <c r="C116">
        <v>0.35899999999999999</v>
      </c>
    </row>
    <row r="117" spans="1:3" x14ac:dyDescent="0.25">
      <c r="A117">
        <v>116</v>
      </c>
      <c r="B117" t="s">
        <v>1011</v>
      </c>
      <c r="C117">
        <v>0.35799999999999998</v>
      </c>
    </row>
    <row r="118" spans="1:3" x14ac:dyDescent="0.25">
      <c r="A118">
        <v>117</v>
      </c>
      <c r="B118" t="s">
        <v>1012</v>
      </c>
      <c r="C118">
        <v>0.35499999999999998</v>
      </c>
    </row>
    <row r="119" spans="1:3" x14ac:dyDescent="0.25">
      <c r="A119">
        <v>118</v>
      </c>
      <c r="B119" t="s">
        <v>1013</v>
      </c>
      <c r="C119">
        <v>0.34599999999999997</v>
      </c>
    </row>
    <row r="120" spans="1:3" x14ac:dyDescent="0.25">
      <c r="A120">
        <v>119</v>
      </c>
      <c r="B120" t="s">
        <v>1014</v>
      </c>
      <c r="C120">
        <v>0.34599999999999997</v>
      </c>
    </row>
    <row r="121" spans="1:3" x14ac:dyDescent="0.25">
      <c r="A121">
        <v>120</v>
      </c>
      <c r="B121" t="s">
        <v>1015</v>
      </c>
      <c r="C121">
        <v>0.34300000000000003</v>
      </c>
    </row>
    <row r="122" spans="1:3" x14ac:dyDescent="0.25">
      <c r="A122">
        <v>121</v>
      </c>
      <c r="B122" t="s">
        <v>1016</v>
      </c>
      <c r="C122">
        <v>0.34100000000000003</v>
      </c>
    </row>
    <row r="123" spans="1:3" x14ac:dyDescent="0.25">
      <c r="A123">
        <v>122</v>
      </c>
      <c r="B123" t="s">
        <v>1017</v>
      </c>
      <c r="C123">
        <v>0.33900000000000002</v>
      </c>
    </row>
    <row r="124" spans="1:3" x14ac:dyDescent="0.25">
      <c r="A124">
        <v>123</v>
      </c>
      <c r="B124" t="s">
        <v>1018</v>
      </c>
      <c r="C124">
        <v>0.33600000000000002</v>
      </c>
    </row>
    <row r="125" spans="1:3" x14ac:dyDescent="0.25">
      <c r="A125">
        <v>124</v>
      </c>
      <c r="B125" t="s">
        <v>1019</v>
      </c>
      <c r="C125">
        <v>0.33600000000000002</v>
      </c>
    </row>
    <row r="126" spans="1:3" x14ac:dyDescent="0.25">
      <c r="A126">
        <v>125</v>
      </c>
      <c r="B126" t="s">
        <v>1020</v>
      </c>
      <c r="C126">
        <v>0.33500000000000002</v>
      </c>
    </row>
    <row r="127" spans="1:3" x14ac:dyDescent="0.25">
      <c r="A127">
        <v>126</v>
      </c>
      <c r="B127" t="s">
        <v>1021</v>
      </c>
      <c r="C127">
        <v>0.33400000000000002</v>
      </c>
    </row>
    <row r="128" spans="1:3" x14ac:dyDescent="0.25">
      <c r="A128">
        <v>127</v>
      </c>
      <c r="B128" t="s">
        <v>1022</v>
      </c>
      <c r="C128">
        <v>0.33200000000000002</v>
      </c>
    </row>
    <row r="129" spans="1:3" x14ac:dyDescent="0.25">
      <c r="A129">
        <v>128</v>
      </c>
      <c r="B129" t="s">
        <v>1023</v>
      </c>
      <c r="C129">
        <v>0.32800000000000001</v>
      </c>
    </row>
    <row r="130" spans="1:3" x14ac:dyDescent="0.25">
      <c r="A130">
        <v>129</v>
      </c>
      <c r="B130" t="s">
        <v>1024</v>
      </c>
      <c r="C130">
        <v>0.32600000000000001</v>
      </c>
    </row>
    <row r="131" spans="1:3" x14ac:dyDescent="0.25">
      <c r="A131">
        <v>130</v>
      </c>
      <c r="B131" t="s">
        <v>1025</v>
      </c>
      <c r="C131">
        <v>0.32300000000000001</v>
      </c>
    </row>
    <row r="132" spans="1:3" x14ac:dyDescent="0.25">
      <c r="A132">
        <v>131</v>
      </c>
      <c r="B132" t="s">
        <v>1026</v>
      </c>
      <c r="C132">
        <v>0.317</v>
      </c>
    </row>
    <row r="133" spans="1:3" x14ac:dyDescent="0.25">
      <c r="A133">
        <v>132</v>
      </c>
      <c r="B133" t="s">
        <v>1027</v>
      </c>
      <c r="C133">
        <v>0.316</v>
      </c>
    </row>
    <row r="134" spans="1:3" x14ac:dyDescent="0.25">
      <c r="A134">
        <v>133</v>
      </c>
      <c r="B134" t="s">
        <v>1028</v>
      </c>
      <c r="C134">
        <v>0.311</v>
      </c>
    </row>
    <row r="135" spans="1:3" x14ac:dyDescent="0.25">
      <c r="A135">
        <v>134</v>
      </c>
      <c r="B135" t="s">
        <v>1029</v>
      </c>
      <c r="C135">
        <v>0.30599999999999999</v>
      </c>
    </row>
    <row r="136" spans="1:3" x14ac:dyDescent="0.25">
      <c r="A136">
        <v>135</v>
      </c>
      <c r="B136" t="s">
        <v>1030</v>
      </c>
      <c r="C136">
        <v>0.30599999999999999</v>
      </c>
    </row>
    <row r="137" spans="1:3" x14ac:dyDescent="0.25">
      <c r="A137">
        <v>136</v>
      </c>
      <c r="B137" t="s">
        <v>1031</v>
      </c>
      <c r="C137">
        <v>0.30399999999999999</v>
      </c>
    </row>
    <row r="138" spans="1:3" x14ac:dyDescent="0.25">
      <c r="A138">
        <v>137</v>
      </c>
      <c r="B138" t="s">
        <v>1032</v>
      </c>
      <c r="C138">
        <v>0.30299999999999999</v>
      </c>
    </row>
    <row r="139" spans="1:3" x14ac:dyDescent="0.25">
      <c r="A139">
        <v>138</v>
      </c>
      <c r="B139" t="s">
        <v>1033</v>
      </c>
      <c r="C139">
        <v>0.30199999999999999</v>
      </c>
    </row>
    <row r="140" spans="1:3" x14ac:dyDescent="0.25">
      <c r="A140">
        <v>139</v>
      </c>
      <c r="B140" t="s">
        <v>1034</v>
      </c>
      <c r="C140">
        <v>0.29899999999999999</v>
      </c>
    </row>
    <row r="141" spans="1:3" x14ac:dyDescent="0.25">
      <c r="A141">
        <v>140</v>
      </c>
      <c r="B141" t="s">
        <v>1035</v>
      </c>
      <c r="C141">
        <v>0.29799999999999999</v>
      </c>
    </row>
    <row r="142" spans="1:3" x14ac:dyDescent="0.25">
      <c r="A142">
        <v>141</v>
      </c>
      <c r="B142" t="s">
        <v>1036</v>
      </c>
      <c r="C142">
        <v>0.29099999999999998</v>
      </c>
    </row>
    <row r="143" spans="1:3" x14ac:dyDescent="0.25">
      <c r="A143">
        <v>142</v>
      </c>
      <c r="B143" t="s">
        <v>1037</v>
      </c>
      <c r="C143">
        <v>0.28999999999999998</v>
      </c>
    </row>
    <row r="144" spans="1:3" x14ac:dyDescent="0.25">
      <c r="A144">
        <v>143</v>
      </c>
      <c r="B144" t="s">
        <v>1038</v>
      </c>
      <c r="C144">
        <v>0.28699999999999998</v>
      </c>
    </row>
    <row r="145" spans="1:3" x14ac:dyDescent="0.25">
      <c r="A145">
        <v>144</v>
      </c>
      <c r="B145" t="s">
        <v>1039</v>
      </c>
      <c r="C145">
        <v>0.28699999999999998</v>
      </c>
    </row>
    <row r="146" spans="1:3" x14ac:dyDescent="0.25">
      <c r="A146">
        <v>145</v>
      </c>
      <c r="B146" t="s">
        <v>1040</v>
      </c>
      <c r="C146">
        <v>0.28599999999999998</v>
      </c>
    </row>
    <row r="147" spans="1:3" x14ac:dyDescent="0.25">
      <c r="A147">
        <v>146</v>
      </c>
      <c r="B147" t="s">
        <v>1041</v>
      </c>
      <c r="C147">
        <v>0.28399999999999997</v>
      </c>
    </row>
    <row r="148" spans="1:3" x14ac:dyDescent="0.25">
      <c r="A148">
        <v>147</v>
      </c>
      <c r="B148" t="s">
        <v>1042</v>
      </c>
      <c r="C148">
        <v>0.28299999999999997</v>
      </c>
    </row>
    <row r="149" spans="1:3" x14ac:dyDescent="0.25">
      <c r="A149">
        <v>148</v>
      </c>
      <c r="B149" t="s">
        <v>1043</v>
      </c>
      <c r="C149">
        <v>0.28000000000000003</v>
      </c>
    </row>
    <row r="150" spans="1:3" x14ac:dyDescent="0.25">
      <c r="A150">
        <v>149</v>
      </c>
      <c r="B150" t="s">
        <v>1044</v>
      </c>
      <c r="C150">
        <v>0.27700000000000002</v>
      </c>
    </row>
    <row r="151" spans="1:3" x14ac:dyDescent="0.25">
      <c r="A151">
        <v>150</v>
      </c>
      <c r="B151" t="s">
        <v>1045</v>
      </c>
      <c r="C151">
        <v>0.27200000000000002</v>
      </c>
    </row>
    <row r="152" spans="1:3" x14ac:dyDescent="0.25">
      <c r="A152">
        <v>151</v>
      </c>
      <c r="B152" t="s">
        <v>1046</v>
      </c>
      <c r="C152">
        <v>0.27</v>
      </c>
    </row>
    <row r="153" spans="1:3" x14ac:dyDescent="0.25">
      <c r="A153">
        <v>152</v>
      </c>
      <c r="B153" t="s">
        <v>1047</v>
      </c>
      <c r="C153">
        <v>0.27</v>
      </c>
    </row>
    <row r="154" spans="1:3" x14ac:dyDescent="0.25">
      <c r="A154">
        <v>153</v>
      </c>
      <c r="B154" t="s">
        <v>1048</v>
      </c>
      <c r="C154">
        <v>0.26400000000000001</v>
      </c>
    </row>
    <row r="155" spans="1:3" x14ac:dyDescent="0.25">
      <c r="A155">
        <v>154</v>
      </c>
      <c r="B155" t="s">
        <v>1049</v>
      </c>
      <c r="C155">
        <v>0.26300000000000001</v>
      </c>
    </row>
    <row r="156" spans="1:3" x14ac:dyDescent="0.25">
      <c r="A156">
        <v>155</v>
      </c>
      <c r="B156" t="s">
        <v>1050</v>
      </c>
      <c r="C156">
        <v>0.26</v>
      </c>
    </row>
    <row r="157" spans="1:3" x14ac:dyDescent="0.25">
      <c r="A157">
        <v>156</v>
      </c>
      <c r="B157" t="s">
        <v>1051</v>
      </c>
      <c r="C157">
        <v>0.25600000000000001</v>
      </c>
    </row>
    <row r="158" spans="1:3" x14ac:dyDescent="0.25">
      <c r="A158">
        <v>157</v>
      </c>
      <c r="B158" t="s">
        <v>1052</v>
      </c>
      <c r="C158">
        <v>0.25600000000000001</v>
      </c>
    </row>
    <row r="159" spans="1:3" x14ac:dyDescent="0.25">
      <c r="A159">
        <v>158</v>
      </c>
      <c r="B159" t="s">
        <v>1053</v>
      </c>
      <c r="C159">
        <v>0.255</v>
      </c>
    </row>
    <row r="160" spans="1:3" x14ac:dyDescent="0.25">
      <c r="A160">
        <v>159</v>
      </c>
      <c r="B160" t="s">
        <v>1054</v>
      </c>
      <c r="C160">
        <v>0.255</v>
      </c>
    </row>
    <row r="161" spans="1:3" x14ac:dyDescent="0.25">
      <c r="A161">
        <v>160</v>
      </c>
      <c r="B161" t="s">
        <v>1055</v>
      </c>
      <c r="C161">
        <v>0.254</v>
      </c>
    </row>
    <row r="162" spans="1:3" x14ac:dyDescent="0.25">
      <c r="A162">
        <v>161</v>
      </c>
      <c r="B162" t="s">
        <v>1056</v>
      </c>
      <c r="C162">
        <v>0.251</v>
      </c>
    </row>
    <row r="163" spans="1:3" x14ac:dyDescent="0.25">
      <c r="A163">
        <v>162</v>
      </c>
      <c r="B163" t="s">
        <v>1057</v>
      </c>
      <c r="C163">
        <v>0.251</v>
      </c>
    </row>
    <row r="164" spans="1:3" x14ac:dyDescent="0.25">
      <c r="A164">
        <v>163</v>
      </c>
      <c r="B164" t="s">
        <v>1058</v>
      </c>
      <c r="C164">
        <v>0.25</v>
      </c>
    </row>
    <row r="165" spans="1:3" x14ac:dyDescent="0.25">
      <c r="A165">
        <v>164</v>
      </c>
      <c r="B165" t="s">
        <v>1059</v>
      </c>
      <c r="C165">
        <v>0.249</v>
      </c>
    </row>
    <row r="166" spans="1:3" x14ac:dyDescent="0.25">
      <c r="A166">
        <v>165</v>
      </c>
      <c r="B166" t="s">
        <v>1060</v>
      </c>
      <c r="C166">
        <v>0.246</v>
      </c>
    </row>
    <row r="167" spans="1:3" x14ac:dyDescent="0.25">
      <c r="A167">
        <v>166</v>
      </c>
      <c r="B167" t="s">
        <v>1061</v>
      </c>
      <c r="C167">
        <v>0.245</v>
      </c>
    </row>
    <row r="168" spans="1:3" x14ac:dyDescent="0.25">
      <c r="A168">
        <v>167</v>
      </c>
      <c r="B168" t="s">
        <v>1062</v>
      </c>
      <c r="C168">
        <v>0.24399999999999999</v>
      </c>
    </row>
    <row r="169" spans="1:3" x14ac:dyDescent="0.25">
      <c r="A169">
        <v>168</v>
      </c>
      <c r="B169" t="s">
        <v>1063</v>
      </c>
      <c r="C169">
        <v>0.24199999999999999</v>
      </c>
    </row>
    <row r="170" spans="1:3" x14ac:dyDescent="0.25">
      <c r="A170">
        <v>169</v>
      </c>
      <c r="B170" t="s">
        <v>1064</v>
      </c>
      <c r="C170">
        <v>0.24099999999999999</v>
      </c>
    </row>
    <row r="171" spans="1:3" x14ac:dyDescent="0.25">
      <c r="A171">
        <v>170</v>
      </c>
      <c r="B171" t="s">
        <v>1065</v>
      </c>
      <c r="C171">
        <v>0.24</v>
      </c>
    </row>
    <row r="172" spans="1:3" x14ac:dyDescent="0.25">
      <c r="A172">
        <v>171</v>
      </c>
      <c r="B172" t="s">
        <v>1066</v>
      </c>
      <c r="C172">
        <v>0.23899999999999999</v>
      </c>
    </row>
    <row r="173" spans="1:3" x14ac:dyDescent="0.25">
      <c r="A173">
        <v>172</v>
      </c>
      <c r="B173" t="s">
        <v>1067</v>
      </c>
      <c r="C173">
        <v>0.23899999999999999</v>
      </c>
    </row>
    <row r="174" spans="1:3" x14ac:dyDescent="0.25">
      <c r="A174">
        <v>173</v>
      </c>
      <c r="B174" t="s">
        <v>1068</v>
      </c>
      <c r="C174">
        <v>0.23499999999999999</v>
      </c>
    </row>
    <row r="175" spans="1:3" x14ac:dyDescent="0.25">
      <c r="A175">
        <v>174</v>
      </c>
      <c r="B175" t="s">
        <v>1069</v>
      </c>
      <c r="C175">
        <v>0.23499999999999999</v>
      </c>
    </row>
    <row r="176" spans="1:3" x14ac:dyDescent="0.25">
      <c r="A176">
        <v>175</v>
      </c>
      <c r="B176" t="s">
        <v>1070</v>
      </c>
      <c r="C176">
        <v>0.23</v>
      </c>
    </row>
    <row r="177" spans="1:3" x14ac:dyDescent="0.25">
      <c r="A177">
        <v>176</v>
      </c>
      <c r="B177" t="s">
        <v>1071</v>
      </c>
      <c r="C177">
        <v>0.22700000000000001</v>
      </c>
    </row>
    <row r="178" spans="1:3" x14ac:dyDescent="0.25">
      <c r="A178">
        <v>177</v>
      </c>
      <c r="B178" t="s">
        <v>1072</v>
      </c>
      <c r="C178">
        <v>0.22700000000000001</v>
      </c>
    </row>
    <row r="179" spans="1:3" x14ac:dyDescent="0.25">
      <c r="A179">
        <v>178</v>
      </c>
      <c r="B179" t="s">
        <v>1073</v>
      </c>
      <c r="C179">
        <v>0.224</v>
      </c>
    </row>
    <row r="180" spans="1:3" x14ac:dyDescent="0.25">
      <c r="A180">
        <v>179</v>
      </c>
      <c r="B180" t="s">
        <v>1074</v>
      </c>
      <c r="C180">
        <v>0.222</v>
      </c>
    </row>
    <row r="181" spans="1:3" x14ac:dyDescent="0.25">
      <c r="A181">
        <v>180</v>
      </c>
      <c r="B181" t="s">
        <v>1075</v>
      </c>
      <c r="C181">
        <v>0.222</v>
      </c>
    </row>
    <row r="182" spans="1:3" x14ac:dyDescent="0.25">
      <c r="A182">
        <v>181</v>
      </c>
      <c r="B182" t="s">
        <v>1076</v>
      </c>
      <c r="C182">
        <v>0.221</v>
      </c>
    </row>
    <row r="183" spans="1:3" x14ac:dyDescent="0.25">
      <c r="A183">
        <v>182</v>
      </c>
      <c r="B183" t="s">
        <v>1077</v>
      </c>
      <c r="C183">
        <v>0.219</v>
      </c>
    </row>
    <row r="184" spans="1:3" x14ac:dyDescent="0.25">
      <c r="A184">
        <v>183</v>
      </c>
      <c r="B184" t="s">
        <v>1078</v>
      </c>
      <c r="C184">
        <v>0.217</v>
      </c>
    </row>
    <row r="185" spans="1:3" x14ac:dyDescent="0.25">
      <c r="A185">
        <v>184</v>
      </c>
      <c r="B185" t="s">
        <v>1079</v>
      </c>
      <c r="C185">
        <v>0.215</v>
      </c>
    </row>
    <row r="186" spans="1:3" x14ac:dyDescent="0.25">
      <c r="A186">
        <v>185</v>
      </c>
      <c r="B186" t="s">
        <v>1080</v>
      </c>
      <c r="C186">
        <v>0.215</v>
      </c>
    </row>
    <row r="187" spans="1:3" x14ac:dyDescent="0.25">
      <c r="A187">
        <v>186</v>
      </c>
      <c r="B187" t="s">
        <v>1081</v>
      </c>
      <c r="C187">
        <v>0.215</v>
      </c>
    </row>
    <row r="188" spans="1:3" x14ac:dyDescent="0.25">
      <c r="A188">
        <v>187</v>
      </c>
      <c r="B188" t="s">
        <v>1082</v>
      </c>
      <c r="C188">
        <v>0.214</v>
      </c>
    </row>
    <row r="189" spans="1:3" x14ac:dyDescent="0.25">
      <c r="A189">
        <v>188</v>
      </c>
      <c r="B189" t="s">
        <v>1083</v>
      </c>
      <c r="C189">
        <v>0.21299999999999999</v>
      </c>
    </row>
    <row r="190" spans="1:3" x14ac:dyDescent="0.25">
      <c r="A190">
        <v>189</v>
      </c>
      <c r="B190" t="s">
        <v>1084</v>
      </c>
      <c r="C190">
        <v>0.21199999999999999</v>
      </c>
    </row>
    <row r="191" spans="1:3" x14ac:dyDescent="0.25">
      <c r="A191">
        <v>190</v>
      </c>
      <c r="B191" t="s">
        <v>1085</v>
      </c>
      <c r="C191">
        <v>0.21199999999999999</v>
      </c>
    </row>
    <row r="192" spans="1:3" x14ac:dyDescent="0.25">
      <c r="A192">
        <v>191</v>
      </c>
      <c r="B192" t="s">
        <v>1086</v>
      </c>
      <c r="C192">
        <v>0.21</v>
      </c>
    </row>
    <row r="193" spans="1:3" x14ac:dyDescent="0.25">
      <c r="A193">
        <v>192</v>
      </c>
      <c r="B193" t="s">
        <v>1087</v>
      </c>
      <c r="C193">
        <v>0.20899999999999999</v>
      </c>
    </row>
    <row r="194" spans="1:3" x14ac:dyDescent="0.25">
      <c r="A194">
        <v>193</v>
      </c>
      <c r="B194" t="s">
        <v>1088</v>
      </c>
      <c r="C194">
        <v>0.20799999999999999</v>
      </c>
    </row>
    <row r="195" spans="1:3" x14ac:dyDescent="0.25">
      <c r="A195">
        <v>194</v>
      </c>
      <c r="B195" t="s">
        <v>1089</v>
      </c>
      <c r="C195">
        <v>0.20799999999999999</v>
      </c>
    </row>
    <row r="196" spans="1:3" x14ac:dyDescent="0.25">
      <c r="A196">
        <v>195</v>
      </c>
      <c r="B196" t="s">
        <v>1090</v>
      </c>
      <c r="C196">
        <v>0.20599999999999999</v>
      </c>
    </row>
    <row r="197" spans="1:3" x14ac:dyDescent="0.25">
      <c r="A197">
        <v>196</v>
      </c>
      <c r="B197" t="s">
        <v>1091</v>
      </c>
      <c r="C197">
        <v>0.20599999999999999</v>
      </c>
    </row>
    <row r="198" spans="1:3" x14ac:dyDescent="0.25">
      <c r="A198">
        <v>197</v>
      </c>
      <c r="B198" t="s">
        <v>1092</v>
      </c>
      <c r="C198">
        <v>0.20399999999999999</v>
      </c>
    </row>
    <row r="199" spans="1:3" x14ac:dyDescent="0.25">
      <c r="A199">
        <v>198</v>
      </c>
      <c r="B199" t="s">
        <v>1093</v>
      </c>
      <c r="C199">
        <v>0.20200000000000001</v>
      </c>
    </row>
    <row r="200" spans="1:3" x14ac:dyDescent="0.25">
      <c r="A200">
        <v>199</v>
      </c>
      <c r="B200" t="s">
        <v>1094</v>
      </c>
      <c r="C200">
        <v>0.20200000000000001</v>
      </c>
    </row>
    <row r="201" spans="1:3" x14ac:dyDescent="0.25">
      <c r="A201">
        <v>200</v>
      </c>
      <c r="B201" t="s">
        <v>1095</v>
      </c>
      <c r="C201">
        <v>0.20200000000000001</v>
      </c>
    </row>
    <row r="202" spans="1:3" x14ac:dyDescent="0.25">
      <c r="A202">
        <v>201</v>
      </c>
      <c r="B202" t="s">
        <v>1096</v>
      </c>
      <c r="C202">
        <v>0.20200000000000001</v>
      </c>
    </row>
    <row r="203" spans="1:3" x14ac:dyDescent="0.25">
      <c r="A203">
        <v>202</v>
      </c>
      <c r="B203" t="s">
        <v>1097</v>
      </c>
      <c r="C203">
        <v>0.20100000000000001</v>
      </c>
    </row>
    <row r="204" spans="1:3" x14ac:dyDescent="0.25">
      <c r="A204">
        <v>203</v>
      </c>
      <c r="B204" t="s">
        <v>1098</v>
      </c>
      <c r="C204">
        <v>0.19900000000000001</v>
      </c>
    </row>
    <row r="205" spans="1:3" x14ac:dyDescent="0.25">
      <c r="A205">
        <v>204</v>
      </c>
      <c r="B205" t="s">
        <v>1099</v>
      </c>
      <c r="C205">
        <v>0.19700000000000001</v>
      </c>
    </row>
    <row r="206" spans="1:3" x14ac:dyDescent="0.25">
      <c r="A206">
        <v>205</v>
      </c>
      <c r="B206" t="s">
        <v>1100</v>
      </c>
      <c r="C206">
        <v>0.19600000000000001</v>
      </c>
    </row>
    <row r="207" spans="1:3" x14ac:dyDescent="0.25">
      <c r="A207">
        <v>206</v>
      </c>
      <c r="B207" t="s">
        <v>1101</v>
      </c>
      <c r="C207">
        <v>0.19500000000000001</v>
      </c>
    </row>
    <row r="208" spans="1:3" x14ac:dyDescent="0.25">
      <c r="A208">
        <v>207</v>
      </c>
      <c r="B208" t="s">
        <v>1102</v>
      </c>
      <c r="C208">
        <v>0.193</v>
      </c>
    </row>
    <row r="209" spans="1:3" x14ac:dyDescent="0.25">
      <c r="A209">
        <v>208</v>
      </c>
      <c r="B209" t="s">
        <v>1103</v>
      </c>
      <c r="C209">
        <v>0.193</v>
      </c>
    </row>
    <row r="210" spans="1:3" x14ac:dyDescent="0.25">
      <c r="A210">
        <v>209</v>
      </c>
      <c r="B210" t="s">
        <v>1104</v>
      </c>
      <c r="C210">
        <v>0.193</v>
      </c>
    </row>
    <row r="211" spans="1:3" x14ac:dyDescent="0.25">
      <c r="A211">
        <v>210</v>
      </c>
      <c r="B211" t="s">
        <v>1105</v>
      </c>
      <c r="C211">
        <v>0.192</v>
      </c>
    </row>
    <row r="212" spans="1:3" x14ac:dyDescent="0.25">
      <c r="A212">
        <v>211</v>
      </c>
      <c r="B212" t="s">
        <v>1106</v>
      </c>
      <c r="C212">
        <v>0.189</v>
      </c>
    </row>
    <row r="213" spans="1:3" x14ac:dyDescent="0.25">
      <c r="A213">
        <v>212</v>
      </c>
      <c r="B213" t="s">
        <v>1107</v>
      </c>
      <c r="C213">
        <v>0.187</v>
      </c>
    </row>
    <row r="214" spans="1:3" x14ac:dyDescent="0.25">
      <c r="A214">
        <v>213</v>
      </c>
      <c r="B214" t="s">
        <v>1108</v>
      </c>
      <c r="C214">
        <v>0.187</v>
      </c>
    </row>
    <row r="215" spans="1:3" x14ac:dyDescent="0.25">
      <c r="A215">
        <v>214</v>
      </c>
      <c r="B215" t="s">
        <v>1109</v>
      </c>
      <c r="C215">
        <v>0.187</v>
      </c>
    </row>
    <row r="216" spans="1:3" x14ac:dyDescent="0.25">
      <c r="A216">
        <v>215</v>
      </c>
      <c r="B216" t="s">
        <v>1110</v>
      </c>
      <c r="C216">
        <v>0.187</v>
      </c>
    </row>
    <row r="217" spans="1:3" x14ac:dyDescent="0.25">
      <c r="A217">
        <v>216</v>
      </c>
      <c r="B217" t="s">
        <v>1111</v>
      </c>
      <c r="C217">
        <v>0.186</v>
      </c>
    </row>
    <row r="218" spans="1:3" x14ac:dyDescent="0.25">
      <c r="A218">
        <v>217</v>
      </c>
      <c r="B218" t="s">
        <v>1112</v>
      </c>
      <c r="C218">
        <v>0.186</v>
      </c>
    </row>
    <row r="219" spans="1:3" x14ac:dyDescent="0.25">
      <c r="A219">
        <v>218</v>
      </c>
      <c r="B219" t="s">
        <v>1113</v>
      </c>
      <c r="C219">
        <v>0.184</v>
      </c>
    </row>
    <row r="220" spans="1:3" x14ac:dyDescent="0.25">
      <c r="A220">
        <v>219</v>
      </c>
      <c r="B220" t="s">
        <v>1114</v>
      </c>
      <c r="C220">
        <v>0.183</v>
      </c>
    </row>
    <row r="221" spans="1:3" x14ac:dyDescent="0.25">
      <c r="A221">
        <v>220</v>
      </c>
      <c r="B221" t="s">
        <v>1115</v>
      </c>
      <c r="C221">
        <v>0.18099999999999999</v>
      </c>
    </row>
    <row r="222" spans="1:3" x14ac:dyDescent="0.25">
      <c r="A222">
        <v>221</v>
      </c>
      <c r="B222" t="s">
        <v>1116</v>
      </c>
      <c r="C222">
        <v>0.18</v>
      </c>
    </row>
    <row r="223" spans="1:3" x14ac:dyDescent="0.25">
      <c r="A223">
        <v>222</v>
      </c>
      <c r="B223" t="s">
        <v>1117</v>
      </c>
      <c r="C223">
        <v>0.17499999999999999</v>
      </c>
    </row>
    <row r="224" spans="1:3" x14ac:dyDescent="0.25">
      <c r="A224">
        <v>223</v>
      </c>
      <c r="B224" t="s">
        <v>1118</v>
      </c>
      <c r="C224">
        <v>0.17499999999999999</v>
      </c>
    </row>
    <row r="225" spans="1:3" x14ac:dyDescent="0.25">
      <c r="A225">
        <v>224</v>
      </c>
      <c r="B225" t="s">
        <v>1119</v>
      </c>
      <c r="C225">
        <v>0.17499999999999999</v>
      </c>
    </row>
    <row r="226" spans="1:3" x14ac:dyDescent="0.25">
      <c r="A226">
        <v>225</v>
      </c>
      <c r="B226" t="s">
        <v>1120</v>
      </c>
      <c r="C226">
        <v>0.17399999999999999</v>
      </c>
    </row>
    <row r="227" spans="1:3" x14ac:dyDescent="0.25">
      <c r="A227">
        <v>226</v>
      </c>
      <c r="B227" t="s">
        <v>1121</v>
      </c>
      <c r="C227">
        <v>0.17399999999999999</v>
      </c>
    </row>
    <row r="228" spans="1:3" x14ac:dyDescent="0.25">
      <c r="A228">
        <v>227</v>
      </c>
      <c r="B228" t="s">
        <v>1122</v>
      </c>
      <c r="C228">
        <v>0.17199999999999999</v>
      </c>
    </row>
    <row r="229" spans="1:3" x14ac:dyDescent="0.25">
      <c r="A229">
        <v>228</v>
      </c>
      <c r="B229" t="s">
        <v>1123</v>
      </c>
      <c r="C229">
        <v>0.17100000000000001</v>
      </c>
    </row>
    <row r="230" spans="1:3" x14ac:dyDescent="0.25">
      <c r="A230">
        <v>229</v>
      </c>
      <c r="B230" t="s">
        <v>1124</v>
      </c>
      <c r="C230">
        <v>0.17100000000000001</v>
      </c>
    </row>
    <row r="231" spans="1:3" x14ac:dyDescent="0.25">
      <c r="A231">
        <v>230</v>
      </c>
      <c r="B231" t="s">
        <v>1125</v>
      </c>
      <c r="C231">
        <v>0.17100000000000001</v>
      </c>
    </row>
    <row r="232" spans="1:3" x14ac:dyDescent="0.25">
      <c r="A232">
        <v>231</v>
      </c>
      <c r="B232" t="s">
        <v>1126</v>
      </c>
      <c r="C232">
        <v>0.16900000000000001</v>
      </c>
    </row>
    <row r="233" spans="1:3" x14ac:dyDescent="0.25">
      <c r="A233">
        <v>232</v>
      </c>
      <c r="B233" t="s">
        <v>1127</v>
      </c>
      <c r="C233">
        <v>0.16700000000000001</v>
      </c>
    </row>
    <row r="234" spans="1:3" x14ac:dyDescent="0.25">
      <c r="A234">
        <v>233</v>
      </c>
      <c r="B234" t="s">
        <v>1128</v>
      </c>
      <c r="C234">
        <v>0.16700000000000001</v>
      </c>
    </row>
    <row r="235" spans="1:3" x14ac:dyDescent="0.25">
      <c r="A235">
        <v>234</v>
      </c>
      <c r="B235" t="s">
        <v>1129</v>
      </c>
      <c r="C235">
        <v>0.16600000000000001</v>
      </c>
    </row>
    <row r="236" spans="1:3" x14ac:dyDescent="0.25">
      <c r="A236">
        <v>235</v>
      </c>
      <c r="B236" t="s">
        <v>1130</v>
      </c>
      <c r="C236">
        <v>0.16400000000000001</v>
      </c>
    </row>
    <row r="237" spans="1:3" x14ac:dyDescent="0.25">
      <c r="A237">
        <v>236</v>
      </c>
      <c r="B237" t="s">
        <v>1131</v>
      </c>
      <c r="C237">
        <v>0.16400000000000001</v>
      </c>
    </row>
    <row r="238" spans="1:3" x14ac:dyDescent="0.25">
      <c r="A238">
        <v>237</v>
      </c>
      <c r="B238" t="s">
        <v>1132</v>
      </c>
      <c r="C238">
        <v>0.16400000000000001</v>
      </c>
    </row>
    <row r="239" spans="1:3" x14ac:dyDescent="0.25">
      <c r="A239">
        <v>238</v>
      </c>
      <c r="B239" t="s">
        <v>1133</v>
      </c>
      <c r="C239">
        <v>0.16200000000000001</v>
      </c>
    </row>
    <row r="240" spans="1:3" x14ac:dyDescent="0.25">
      <c r="A240">
        <v>239</v>
      </c>
      <c r="B240" t="s">
        <v>1134</v>
      </c>
      <c r="C240">
        <v>0.16</v>
      </c>
    </row>
    <row r="241" spans="1:3" x14ac:dyDescent="0.25">
      <c r="A241">
        <v>240</v>
      </c>
      <c r="B241" t="s">
        <v>1135</v>
      </c>
      <c r="C241">
        <v>0.159</v>
      </c>
    </row>
    <row r="242" spans="1:3" x14ac:dyDescent="0.25">
      <c r="A242">
        <v>241</v>
      </c>
      <c r="B242" t="s">
        <v>1136</v>
      </c>
      <c r="C242">
        <v>0.159</v>
      </c>
    </row>
    <row r="243" spans="1:3" x14ac:dyDescent="0.25">
      <c r="A243">
        <v>242</v>
      </c>
      <c r="B243" t="s">
        <v>1137</v>
      </c>
      <c r="C243">
        <v>0.157</v>
      </c>
    </row>
    <row r="244" spans="1:3" x14ac:dyDescent="0.25">
      <c r="A244">
        <v>243</v>
      </c>
      <c r="B244" t="s">
        <v>1138</v>
      </c>
      <c r="C244">
        <v>0.156</v>
      </c>
    </row>
    <row r="245" spans="1:3" x14ac:dyDescent="0.25">
      <c r="A245">
        <v>244</v>
      </c>
      <c r="B245" t="s">
        <v>1139</v>
      </c>
      <c r="C245">
        <v>0.155</v>
      </c>
    </row>
    <row r="246" spans="1:3" x14ac:dyDescent="0.25">
      <c r="A246">
        <v>245</v>
      </c>
      <c r="B246" t="s">
        <v>1140</v>
      </c>
      <c r="C246">
        <v>0.155</v>
      </c>
    </row>
    <row r="247" spans="1:3" x14ac:dyDescent="0.25">
      <c r="A247">
        <v>246</v>
      </c>
      <c r="B247" t="s">
        <v>1141</v>
      </c>
      <c r="C247">
        <v>0.153</v>
      </c>
    </row>
    <row r="248" spans="1:3" x14ac:dyDescent="0.25">
      <c r="A248">
        <v>247</v>
      </c>
      <c r="B248" t="s">
        <v>1142</v>
      </c>
      <c r="C248">
        <v>0.152</v>
      </c>
    </row>
    <row r="249" spans="1:3" x14ac:dyDescent="0.25">
      <c r="A249">
        <v>248</v>
      </c>
      <c r="B249" t="s">
        <v>1143</v>
      </c>
      <c r="C249">
        <v>0.152</v>
      </c>
    </row>
    <row r="250" spans="1:3" x14ac:dyDescent="0.25">
      <c r="A250">
        <v>249</v>
      </c>
      <c r="B250" t="s">
        <v>1144</v>
      </c>
      <c r="C250">
        <v>0.151</v>
      </c>
    </row>
    <row r="251" spans="1:3" x14ac:dyDescent="0.25">
      <c r="A251">
        <v>250</v>
      </c>
      <c r="B251" t="s">
        <v>1145</v>
      </c>
      <c r="C251">
        <v>0.15</v>
      </c>
    </row>
    <row r="252" spans="1:3" x14ac:dyDescent="0.25">
      <c r="A252">
        <v>251</v>
      </c>
      <c r="B252" t="s">
        <v>1146</v>
      </c>
      <c r="C252">
        <v>0.14899999999999999</v>
      </c>
    </row>
    <row r="253" spans="1:3" x14ac:dyDescent="0.25">
      <c r="A253">
        <v>252</v>
      </c>
      <c r="B253" t="s">
        <v>1147</v>
      </c>
      <c r="C253">
        <v>0.14899999999999999</v>
      </c>
    </row>
    <row r="254" spans="1:3" x14ac:dyDescent="0.25">
      <c r="A254">
        <v>253</v>
      </c>
      <c r="B254" t="s">
        <v>1148</v>
      </c>
      <c r="C254">
        <v>0.14799999999999999</v>
      </c>
    </row>
    <row r="255" spans="1:3" x14ac:dyDescent="0.25">
      <c r="A255">
        <v>254</v>
      </c>
      <c r="B255" t="s">
        <v>1149</v>
      </c>
      <c r="C255">
        <v>0.14699999999999999</v>
      </c>
    </row>
    <row r="256" spans="1:3" x14ac:dyDescent="0.25">
      <c r="A256">
        <v>255</v>
      </c>
      <c r="B256" t="s">
        <v>1150</v>
      </c>
      <c r="C256">
        <v>0.14699999999999999</v>
      </c>
    </row>
    <row r="257" spans="1:3" x14ac:dyDescent="0.25">
      <c r="A257">
        <v>256</v>
      </c>
      <c r="B257" t="s">
        <v>1151</v>
      </c>
      <c r="C257">
        <v>0.14699999999999999</v>
      </c>
    </row>
    <row r="258" spans="1:3" x14ac:dyDescent="0.25">
      <c r="A258">
        <v>257</v>
      </c>
      <c r="B258" t="s">
        <v>1152</v>
      </c>
      <c r="C258">
        <v>0.14599999999999999</v>
      </c>
    </row>
    <row r="259" spans="1:3" x14ac:dyDescent="0.25">
      <c r="A259">
        <v>258</v>
      </c>
      <c r="B259" t="s">
        <v>1153</v>
      </c>
      <c r="C259">
        <v>0.14599999999999999</v>
      </c>
    </row>
    <row r="260" spans="1:3" x14ac:dyDescent="0.25">
      <c r="A260">
        <v>259</v>
      </c>
      <c r="B260" t="s">
        <v>1154</v>
      </c>
      <c r="C260">
        <v>0.14499999999999999</v>
      </c>
    </row>
    <row r="261" spans="1:3" x14ac:dyDescent="0.25">
      <c r="A261">
        <v>260</v>
      </c>
      <c r="B261" t="s">
        <v>1155</v>
      </c>
      <c r="C261">
        <v>0.14399999999999999</v>
      </c>
    </row>
    <row r="262" spans="1:3" x14ac:dyDescent="0.25">
      <c r="A262">
        <v>261</v>
      </c>
      <c r="B262" t="s">
        <v>1156</v>
      </c>
      <c r="C262">
        <v>0.14399999999999999</v>
      </c>
    </row>
    <row r="263" spans="1:3" x14ac:dyDescent="0.25">
      <c r="A263">
        <v>262</v>
      </c>
      <c r="B263" t="s">
        <v>1157</v>
      </c>
      <c r="C263">
        <v>0.14299999999999999</v>
      </c>
    </row>
    <row r="264" spans="1:3" x14ac:dyDescent="0.25">
      <c r="A264">
        <v>263</v>
      </c>
      <c r="B264" t="s">
        <v>1158</v>
      </c>
      <c r="C264">
        <v>0.14000000000000001</v>
      </c>
    </row>
    <row r="265" spans="1:3" x14ac:dyDescent="0.25">
      <c r="A265">
        <v>264</v>
      </c>
      <c r="B265" t="s">
        <v>1159</v>
      </c>
      <c r="C265">
        <v>0.13900000000000001</v>
      </c>
    </row>
    <row r="266" spans="1:3" x14ac:dyDescent="0.25">
      <c r="A266">
        <v>265</v>
      </c>
      <c r="B266" t="s">
        <v>1160</v>
      </c>
      <c r="C266">
        <v>0.13900000000000001</v>
      </c>
    </row>
    <row r="267" spans="1:3" x14ac:dyDescent="0.25">
      <c r="A267">
        <v>266</v>
      </c>
      <c r="B267" t="s">
        <v>1161</v>
      </c>
      <c r="C267">
        <v>0.13900000000000001</v>
      </c>
    </row>
    <row r="268" spans="1:3" x14ac:dyDescent="0.25">
      <c r="A268">
        <v>267</v>
      </c>
      <c r="B268" t="s">
        <v>1162</v>
      </c>
      <c r="C268">
        <v>0.13800000000000001</v>
      </c>
    </row>
    <row r="269" spans="1:3" x14ac:dyDescent="0.25">
      <c r="A269">
        <v>268</v>
      </c>
      <c r="B269" t="s">
        <v>1163</v>
      </c>
      <c r="C269">
        <v>0.13800000000000001</v>
      </c>
    </row>
    <row r="270" spans="1:3" x14ac:dyDescent="0.25">
      <c r="A270">
        <v>269</v>
      </c>
      <c r="B270" t="s">
        <v>1164</v>
      </c>
      <c r="C270">
        <v>0.13700000000000001</v>
      </c>
    </row>
    <row r="271" spans="1:3" x14ac:dyDescent="0.25">
      <c r="A271">
        <v>270</v>
      </c>
      <c r="B271" t="s">
        <v>1165</v>
      </c>
      <c r="C271">
        <v>0.13600000000000001</v>
      </c>
    </row>
    <row r="272" spans="1:3" x14ac:dyDescent="0.25">
      <c r="A272">
        <v>271</v>
      </c>
      <c r="B272" t="s">
        <v>1166</v>
      </c>
      <c r="C272">
        <v>0.13500000000000001</v>
      </c>
    </row>
    <row r="273" spans="1:3" x14ac:dyDescent="0.25">
      <c r="A273">
        <v>272</v>
      </c>
      <c r="B273" t="s">
        <v>1167</v>
      </c>
      <c r="C273">
        <v>0.13500000000000001</v>
      </c>
    </row>
    <row r="274" spans="1:3" x14ac:dyDescent="0.25">
      <c r="A274">
        <v>273</v>
      </c>
      <c r="B274" t="s">
        <v>1168</v>
      </c>
      <c r="C274">
        <v>0.13500000000000001</v>
      </c>
    </row>
    <row r="275" spans="1:3" x14ac:dyDescent="0.25">
      <c r="A275">
        <v>274</v>
      </c>
      <c r="B275" t="s">
        <v>1169</v>
      </c>
      <c r="C275">
        <v>0.13500000000000001</v>
      </c>
    </row>
    <row r="276" spans="1:3" x14ac:dyDescent="0.25">
      <c r="A276">
        <v>275</v>
      </c>
      <c r="B276" t="s">
        <v>1170</v>
      </c>
      <c r="C276">
        <v>0.13400000000000001</v>
      </c>
    </row>
    <row r="277" spans="1:3" x14ac:dyDescent="0.25">
      <c r="A277">
        <v>276</v>
      </c>
      <c r="B277" t="s">
        <v>1171</v>
      </c>
      <c r="C277">
        <v>0.13400000000000001</v>
      </c>
    </row>
    <row r="278" spans="1:3" x14ac:dyDescent="0.25">
      <c r="A278">
        <v>277</v>
      </c>
      <c r="B278" t="s">
        <v>1172</v>
      </c>
      <c r="C278">
        <v>0.13300000000000001</v>
      </c>
    </row>
    <row r="279" spans="1:3" x14ac:dyDescent="0.25">
      <c r="A279">
        <v>278</v>
      </c>
      <c r="B279" t="s">
        <v>1173</v>
      </c>
      <c r="C279">
        <v>0.13200000000000001</v>
      </c>
    </row>
    <row r="280" spans="1:3" x14ac:dyDescent="0.25">
      <c r="A280">
        <v>279</v>
      </c>
      <c r="B280" t="s">
        <v>1174</v>
      </c>
      <c r="C280">
        <v>0.13200000000000001</v>
      </c>
    </row>
    <row r="281" spans="1:3" x14ac:dyDescent="0.25">
      <c r="A281">
        <v>280</v>
      </c>
      <c r="B281" t="s">
        <v>1175</v>
      </c>
      <c r="C281">
        <v>0.13200000000000001</v>
      </c>
    </row>
    <row r="282" spans="1:3" x14ac:dyDescent="0.25">
      <c r="A282">
        <v>281</v>
      </c>
      <c r="B282" t="s">
        <v>1176</v>
      </c>
      <c r="C282">
        <v>0.13100000000000001</v>
      </c>
    </row>
    <row r="283" spans="1:3" x14ac:dyDescent="0.25">
      <c r="A283">
        <v>282</v>
      </c>
      <c r="B283" t="s">
        <v>1177</v>
      </c>
      <c r="C283">
        <v>0.13100000000000001</v>
      </c>
    </row>
    <row r="284" spans="1:3" x14ac:dyDescent="0.25">
      <c r="A284">
        <v>283</v>
      </c>
      <c r="B284" t="s">
        <v>1178</v>
      </c>
      <c r="C284">
        <v>0.13</v>
      </c>
    </row>
    <row r="285" spans="1:3" x14ac:dyDescent="0.25">
      <c r="A285">
        <v>284</v>
      </c>
      <c r="B285" t="s">
        <v>1179</v>
      </c>
      <c r="C285">
        <v>0.13</v>
      </c>
    </row>
    <row r="286" spans="1:3" x14ac:dyDescent="0.25">
      <c r="A286">
        <v>285</v>
      </c>
      <c r="B286" t="s">
        <v>1180</v>
      </c>
      <c r="C286">
        <v>0.13</v>
      </c>
    </row>
    <row r="287" spans="1:3" x14ac:dyDescent="0.25">
      <c r="A287">
        <v>286</v>
      </c>
      <c r="B287" t="s">
        <v>1181</v>
      </c>
      <c r="C287">
        <v>0.13</v>
      </c>
    </row>
    <row r="288" spans="1:3" x14ac:dyDescent="0.25">
      <c r="A288">
        <v>287</v>
      </c>
      <c r="B288" t="s">
        <v>1182</v>
      </c>
      <c r="C288">
        <v>0.129</v>
      </c>
    </row>
    <row r="289" spans="1:3" x14ac:dyDescent="0.25">
      <c r="A289">
        <v>288</v>
      </c>
      <c r="B289" t="s">
        <v>1183</v>
      </c>
      <c r="C289">
        <v>0.129</v>
      </c>
    </row>
    <row r="290" spans="1:3" x14ac:dyDescent="0.25">
      <c r="A290">
        <v>289</v>
      </c>
      <c r="B290" t="s">
        <v>1184</v>
      </c>
      <c r="C290">
        <v>0.128</v>
      </c>
    </row>
    <row r="291" spans="1:3" x14ac:dyDescent="0.25">
      <c r="A291">
        <v>290</v>
      </c>
      <c r="B291" t="s">
        <v>1185</v>
      </c>
      <c r="C291">
        <v>0.127</v>
      </c>
    </row>
    <row r="292" spans="1:3" x14ac:dyDescent="0.25">
      <c r="A292">
        <v>291</v>
      </c>
      <c r="B292" t="s">
        <v>1186</v>
      </c>
      <c r="C292">
        <v>0.127</v>
      </c>
    </row>
    <row r="293" spans="1:3" x14ac:dyDescent="0.25">
      <c r="A293">
        <v>292</v>
      </c>
      <c r="B293" t="s">
        <v>1187</v>
      </c>
      <c r="C293">
        <v>0.125</v>
      </c>
    </row>
    <row r="294" spans="1:3" x14ac:dyDescent="0.25">
      <c r="A294">
        <v>293</v>
      </c>
      <c r="B294" t="s">
        <v>1188</v>
      </c>
      <c r="C294">
        <v>0.125</v>
      </c>
    </row>
    <row r="295" spans="1:3" x14ac:dyDescent="0.25">
      <c r="A295">
        <v>294</v>
      </c>
      <c r="B295" t="s">
        <v>1189</v>
      </c>
      <c r="C295">
        <v>0.123</v>
      </c>
    </row>
    <row r="296" spans="1:3" x14ac:dyDescent="0.25">
      <c r="A296">
        <v>295</v>
      </c>
      <c r="B296" t="s">
        <v>1190</v>
      </c>
      <c r="C296">
        <v>0.122</v>
      </c>
    </row>
    <row r="297" spans="1:3" x14ac:dyDescent="0.25">
      <c r="A297">
        <v>296</v>
      </c>
      <c r="B297" t="s">
        <v>1191</v>
      </c>
      <c r="C297">
        <v>0.121</v>
      </c>
    </row>
    <row r="298" spans="1:3" x14ac:dyDescent="0.25">
      <c r="A298">
        <v>297</v>
      </c>
      <c r="B298" t="s">
        <v>1192</v>
      </c>
      <c r="C298">
        <v>0.11899999999999999</v>
      </c>
    </row>
    <row r="299" spans="1:3" x14ac:dyDescent="0.25">
      <c r="A299">
        <v>298</v>
      </c>
      <c r="B299" t="s">
        <v>1193</v>
      </c>
      <c r="C299">
        <v>0.11899999999999999</v>
      </c>
    </row>
    <row r="300" spans="1:3" x14ac:dyDescent="0.25">
      <c r="A300">
        <v>299</v>
      </c>
      <c r="B300" t="s">
        <v>1194</v>
      </c>
      <c r="C300">
        <v>0.11799999999999999</v>
      </c>
    </row>
    <row r="301" spans="1:3" x14ac:dyDescent="0.25">
      <c r="A301">
        <v>300</v>
      </c>
      <c r="B301" t="s">
        <v>1195</v>
      </c>
      <c r="C301">
        <v>0.11799999999999999</v>
      </c>
    </row>
    <row r="302" spans="1:3" x14ac:dyDescent="0.25">
      <c r="A302">
        <v>301</v>
      </c>
      <c r="B302" t="s">
        <v>1196</v>
      </c>
      <c r="C302">
        <v>0.11700000000000001</v>
      </c>
    </row>
    <row r="303" spans="1:3" x14ac:dyDescent="0.25">
      <c r="A303">
        <v>302</v>
      </c>
      <c r="B303" t="s">
        <v>1197</v>
      </c>
      <c r="C303">
        <v>0.11700000000000001</v>
      </c>
    </row>
    <row r="304" spans="1:3" x14ac:dyDescent="0.25">
      <c r="A304">
        <v>303</v>
      </c>
      <c r="B304" t="s">
        <v>1198</v>
      </c>
      <c r="C304">
        <v>0.11700000000000001</v>
      </c>
    </row>
    <row r="305" spans="1:3" x14ac:dyDescent="0.25">
      <c r="A305">
        <v>304</v>
      </c>
      <c r="B305" t="s">
        <v>1199</v>
      </c>
      <c r="C305">
        <v>0.11600000000000001</v>
      </c>
    </row>
    <row r="306" spans="1:3" x14ac:dyDescent="0.25">
      <c r="A306">
        <v>305</v>
      </c>
      <c r="B306" t="s">
        <v>1200</v>
      </c>
      <c r="C306">
        <v>0.11600000000000001</v>
      </c>
    </row>
    <row r="307" spans="1:3" x14ac:dyDescent="0.25">
      <c r="A307">
        <v>306</v>
      </c>
      <c r="B307" t="s">
        <v>1201</v>
      </c>
      <c r="C307">
        <v>0.11600000000000001</v>
      </c>
    </row>
    <row r="308" spans="1:3" x14ac:dyDescent="0.25">
      <c r="A308">
        <v>307</v>
      </c>
      <c r="B308" t="s">
        <v>1202</v>
      </c>
      <c r="C308">
        <v>0.11600000000000001</v>
      </c>
    </row>
    <row r="309" spans="1:3" x14ac:dyDescent="0.25">
      <c r="A309">
        <v>308</v>
      </c>
      <c r="B309" t="s">
        <v>1203</v>
      </c>
      <c r="C309">
        <v>0.11600000000000001</v>
      </c>
    </row>
    <row r="310" spans="1:3" x14ac:dyDescent="0.25">
      <c r="A310">
        <v>309</v>
      </c>
      <c r="B310" t="s">
        <v>1204</v>
      </c>
      <c r="C310">
        <v>0.11600000000000001</v>
      </c>
    </row>
    <row r="311" spans="1:3" x14ac:dyDescent="0.25">
      <c r="A311">
        <v>310</v>
      </c>
      <c r="B311" t="s">
        <v>1205</v>
      </c>
      <c r="C311">
        <v>0.115</v>
      </c>
    </row>
    <row r="312" spans="1:3" x14ac:dyDescent="0.25">
      <c r="A312">
        <v>311</v>
      </c>
      <c r="B312" t="s">
        <v>1206</v>
      </c>
      <c r="C312">
        <v>0.114</v>
      </c>
    </row>
    <row r="313" spans="1:3" x14ac:dyDescent="0.25">
      <c r="A313">
        <v>312</v>
      </c>
      <c r="B313" t="s">
        <v>1207</v>
      </c>
      <c r="C313">
        <v>0.113</v>
      </c>
    </row>
    <row r="314" spans="1:3" x14ac:dyDescent="0.25">
      <c r="A314">
        <v>313</v>
      </c>
      <c r="B314" t="s">
        <v>1208</v>
      </c>
      <c r="C314">
        <v>0.113</v>
      </c>
    </row>
    <row r="315" spans="1:3" x14ac:dyDescent="0.25">
      <c r="A315">
        <v>314</v>
      </c>
      <c r="B315" t="s">
        <v>1209</v>
      </c>
      <c r="C315">
        <v>0.113</v>
      </c>
    </row>
    <row r="316" spans="1:3" x14ac:dyDescent="0.25">
      <c r="A316">
        <v>315</v>
      </c>
      <c r="B316" t="s">
        <v>1210</v>
      </c>
      <c r="C316">
        <v>0.112</v>
      </c>
    </row>
    <row r="317" spans="1:3" x14ac:dyDescent="0.25">
      <c r="A317">
        <v>316</v>
      </c>
      <c r="B317" t="s">
        <v>1211</v>
      </c>
      <c r="C317">
        <v>0.111</v>
      </c>
    </row>
    <row r="318" spans="1:3" x14ac:dyDescent="0.25">
      <c r="A318">
        <v>317</v>
      </c>
      <c r="B318" t="s">
        <v>1212</v>
      </c>
      <c r="C318">
        <v>0.111</v>
      </c>
    </row>
    <row r="319" spans="1:3" x14ac:dyDescent="0.25">
      <c r="A319">
        <v>318</v>
      </c>
      <c r="B319" t="s">
        <v>1213</v>
      </c>
      <c r="C319">
        <v>0.111</v>
      </c>
    </row>
    <row r="320" spans="1:3" x14ac:dyDescent="0.25">
      <c r="A320">
        <v>319</v>
      </c>
      <c r="B320" t="s">
        <v>1214</v>
      </c>
      <c r="C320">
        <v>0.11</v>
      </c>
    </row>
    <row r="321" spans="1:3" x14ac:dyDescent="0.25">
      <c r="A321">
        <v>320</v>
      </c>
      <c r="B321" t="s">
        <v>1215</v>
      </c>
      <c r="C321">
        <v>0.11</v>
      </c>
    </row>
    <row r="322" spans="1:3" x14ac:dyDescent="0.25">
      <c r="A322">
        <v>321</v>
      </c>
      <c r="B322" t="s">
        <v>1216</v>
      </c>
      <c r="C322">
        <v>0.109</v>
      </c>
    </row>
    <row r="323" spans="1:3" x14ac:dyDescent="0.25">
      <c r="A323">
        <v>322</v>
      </c>
      <c r="B323" t="s">
        <v>1217</v>
      </c>
      <c r="C323">
        <v>0.108</v>
      </c>
    </row>
    <row r="324" spans="1:3" x14ac:dyDescent="0.25">
      <c r="A324">
        <v>323</v>
      </c>
      <c r="B324" t="s">
        <v>1218</v>
      </c>
      <c r="C324">
        <v>0.108</v>
      </c>
    </row>
    <row r="325" spans="1:3" x14ac:dyDescent="0.25">
      <c r="A325">
        <v>324</v>
      </c>
      <c r="B325" t="s">
        <v>1219</v>
      </c>
      <c r="C325">
        <v>0.108</v>
      </c>
    </row>
    <row r="326" spans="1:3" x14ac:dyDescent="0.25">
      <c r="A326">
        <v>325</v>
      </c>
      <c r="B326" t="s">
        <v>1220</v>
      </c>
      <c r="C326">
        <v>0.106</v>
      </c>
    </row>
    <row r="327" spans="1:3" x14ac:dyDescent="0.25">
      <c r="A327">
        <v>326</v>
      </c>
      <c r="B327" t="s">
        <v>1221</v>
      </c>
      <c r="C327">
        <v>0.105</v>
      </c>
    </row>
    <row r="328" spans="1:3" x14ac:dyDescent="0.25">
      <c r="A328">
        <v>327</v>
      </c>
      <c r="B328" t="s">
        <v>1222</v>
      </c>
      <c r="C328">
        <v>0.104</v>
      </c>
    </row>
    <row r="329" spans="1:3" x14ac:dyDescent="0.25">
      <c r="A329">
        <v>328</v>
      </c>
      <c r="B329" t="s">
        <v>1223</v>
      </c>
      <c r="C329">
        <v>0.104</v>
      </c>
    </row>
    <row r="330" spans="1:3" x14ac:dyDescent="0.25">
      <c r="A330">
        <v>329</v>
      </c>
      <c r="B330" t="s">
        <v>1224</v>
      </c>
      <c r="C330">
        <v>0.10100000000000001</v>
      </c>
    </row>
    <row r="331" spans="1:3" x14ac:dyDescent="0.25">
      <c r="A331">
        <v>330</v>
      </c>
      <c r="B331" t="s">
        <v>1225</v>
      </c>
      <c r="C331">
        <v>0.10100000000000001</v>
      </c>
    </row>
    <row r="332" spans="1:3" x14ac:dyDescent="0.25">
      <c r="A332">
        <v>331</v>
      </c>
      <c r="B332" t="s">
        <v>1226</v>
      </c>
      <c r="C332">
        <v>0.10100000000000001</v>
      </c>
    </row>
    <row r="333" spans="1:3" x14ac:dyDescent="0.25">
      <c r="A333">
        <v>332</v>
      </c>
      <c r="B333" t="s">
        <v>1227</v>
      </c>
      <c r="C333">
        <v>0.1</v>
      </c>
    </row>
    <row r="334" spans="1:3" x14ac:dyDescent="0.25">
      <c r="A334">
        <v>333</v>
      </c>
      <c r="B334" t="s">
        <v>1228</v>
      </c>
      <c r="C334">
        <v>0.1</v>
      </c>
    </row>
    <row r="335" spans="1:3" x14ac:dyDescent="0.25">
      <c r="A335">
        <v>334</v>
      </c>
      <c r="B335" t="s">
        <v>1229</v>
      </c>
      <c r="C335">
        <v>0.1</v>
      </c>
    </row>
    <row r="336" spans="1:3" x14ac:dyDescent="0.25">
      <c r="A336">
        <v>335</v>
      </c>
      <c r="B336" t="s">
        <v>1230</v>
      </c>
      <c r="C336">
        <v>9.9000000000000005E-2</v>
      </c>
    </row>
    <row r="337" spans="1:3" x14ac:dyDescent="0.25">
      <c r="A337">
        <v>336</v>
      </c>
      <c r="B337" t="s">
        <v>1231</v>
      </c>
      <c r="C337">
        <v>9.8000000000000004E-2</v>
      </c>
    </row>
    <row r="338" spans="1:3" x14ac:dyDescent="0.25">
      <c r="A338">
        <v>337</v>
      </c>
      <c r="B338" t="s">
        <v>1232</v>
      </c>
      <c r="C338">
        <v>9.8000000000000004E-2</v>
      </c>
    </row>
    <row r="339" spans="1:3" x14ac:dyDescent="0.25">
      <c r="A339">
        <v>338</v>
      </c>
      <c r="B339" t="s">
        <v>1233</v>
      </c>
      <c r="C339">
        <v>9.8000000000000004E-2</v>
      </c>
    </row>
    <row r="340" spans="1:3" x14ac:dyDescent="0.25">
      <c r="A340">
        <v>339</v>
      </c>
      <c r="B340" t="s">
        <v>1234</v>
      </c>
      <c r="C340">
        <v>9.7000000000000003E-2</v>
      </c>
    </row>
    <row r="341" spans="1:3" x14ac:dyDescent="0.25">
      <c r="A341">
        <v>340</v>
      </c>
      <c r="B341" t="s">
        <v>1235</v>
      </c>
      <c r="C341">
        <v>9.7000000000000003E-2</v>
      </c>
    </row>
    <row r="342" spans="1:3" x14ac:dyDescent="0.25">
      <c r="A342">
        <v>341</v>
      </c>
      <c r="B342" t="s">
        <v>1236</v>
      </c>
      <c r="C342">
        <v>9.7000000000000003E-2</v>
      </c>
    </row>
    <row r="343" spans="1:3" x14ac:dyDescent="0.25">
      <c r="A343">
        <v>342</v>
      </c>
      <c r="B343" t="s">
        <v>1237</v>
      </c>
      <c r="C343">
        <v>9.7000000000000003E-2</v>
      </c>
    </row>
    <row r="344" spans="1:3" x14ac:dyDescent="0.25">
      <c r="A344">
        <v>343</v>
      </c>
      <c r="B344" t="s">
        <v>1238</v>
      </c>
      <c r="C344">
        <v>9.6000000000000002E-2</v>
      </c>
    </row>
    <row r="345" spans="1:3" x14ac:dyDescent="0.25">
      <c r="A345">
        <v>344</v>
      </c>
      <c r="B345" t="s">
        <v>1239</v>
      </c>
      <c r="C345">
        <v>9.6000000000000002E-2</v>
      </c>
    </row>
    <row r="346" spans="1:3" x14ac:dyDescent="0.25">
      <c r="A346">
        <v>345</v>
      </c>
      <c r="B346" t="s">
        <v>1240</v>
      </c>
      <c r="C346">
        <v>9.6000000000000002E-2</v>
      </c>
    </row>
    <row r="347" spans="1:3" x14ac:dyDescent="0.25">
      <c r="A347">
        <v>346</v>
      </c>
      <c r="B347" t="s">
        <v>1241</v>
      </c>
      <c r="C347">
        <v>9.5000000000000001E-2</v>
      </c>
    </row>
    <row r="348" spans="1:3" x14ac:dyDescent="0.25">
      <c r="A348">
        <v>347</v>
      </c>
      <c r="B348" t="s">
        <v>1242</v>
      </c>
      <c r="C348">
        <v>9.5000000000000001E-2</v>
      </c>
    </row>
    <row r="349" spans="1:3" x14ac:dyDescent="0.25">
      <c r="A349">
        <v>348</v>
      </c>
      <c r="B349" t="s">
        <v>1243</v>
      </c>
      <c r="C349">
        <v>9.5000000000000001E-2</v>
      </c>
    </row>
    <row r="350" spans="1:3" x14ac:dyDescent="0.25">
      <c r="A350">
        <v>349</v>
      </c>
      <c r="B350" t="s">
        <v>1244</v>
      </c>
      <c r="C350">
        <v>9.5000000000000001E-2</v>
      </c>
    </row>
    <row r="351" spans="1:3" x14ac:dyDescent="0.25">
      <c r="A351">
        <v>350</v>
      </c>
      <c r="B351" t="s">
        <v>1245</v>
      </c>
      <c r="C351">
        <v>9.4E-2</v>
      </c>
    </row>
    <row r="352" spans="1:3" x14ac:dyDescent="0.25">
      <c r="A352">
        <v>351</v>
      </c>
      <c r="B352" t="s">
        <v>1246</v>
      </c>
      <c r="C352">
        <v>9.4E-2</v>
      </c>
    </row>
    <row r="353" spans="1:3" x14ac:dyDescent="0.25">
      <c r="A353">
        <v>352</v>
      </c>
      <c r="B353" t="s">
        <v>1247</v>
      </c>
      <c r="C353">
        <v>9.4E-2</v>
      </c>
    </row>
    <row r="354" spans="1:3" x14ac:dyDescent="0.25">
      <c r="A354">
        <v>353</v>
      </c>
      <c r="B354" t="s">
        <v>1248</v>
      </c>
      <c r="C354">
        <v>9.4E-2</v>
      </c>
    </row>
    <row r="355" spans="1:3" x14ac:dyDescent="0.25">
      <c r="A355">
        <v>354</v>
      </c>
      <c r="B355" t="s">
        <v>1249</v>
      </c>
      <c r="C355">
        <v>9.4E-2</v>
      </c>
    </row>
    <row r="356" spans="1:3" x14ac:dyDescent="0.25">
      <c r="A356">
        <v>355</v>
      </c>
      <c r="B356" t="s">
        <v>1250</v>
      </c>
      <c r="C356">
        <v>9.4E-2</v>
      </c>
    </row>
    <row r="357" spans="1:3" x14ac:dyDescent="0.25">
      <c r="A357">
        <v>356</v>
      </c>
      <c r="B357" t="s">
        <v>1251</v>
      </c>
      <c r="C357">
        <v>9.2999999999999999E-2</v>
      </c>
    </row>
    <row r="358" spans="1:3" x14ac:dyDescent="0.25">
      <c r="A358">
        <v>357</v>
      </c>
      <c r="B358" t="s">
        <v>1252</v>
      </c>
      <c r="C358">
        <v>9.1999999999999998E-2</v>
      </c>
    </row>
    <row r="359" spans="1:3" x14ac:dyDescent="0.25">
      <c r="A359">
        <v>358</v>
      </c>
      <c r="B359" t="s">
        <v>1253</v>
      </c>
      <c r="C359">
        <v>9.1999999999999998E-2</v>
      </c>
    </row>
    <row r="360" spans="1:3" x14ac:dyDescent="0.25">
      <c r="A360">
        <v>359</v>
      </c>
      <c r="B360" t="s">
        <v>1254</v>
      </c>
      <c r="C360">
        <v>9.1999999999999998E-2</v>
      </c>
    </row>
    <row r="361" spans="1:3" x14ac:dyDescent="0.25">
      <c r="A361">
        <v>360</v>
      </c>
      <c r="B361" t="s">
        <v>1255</v>
      </c>
      <c r="C361">
        <v>9.1999999999999998E-2</v>
      </c>
    </row>
    <row r="362" spans="1:3" x14ac:dyDescent="0.25">
      <c r="A362">
        <v>361</v>
      </c>
      <c r="B362" t="s">
        <v>1256</v>
      </c>
      <c r="C362">
        <v>9.0999999999999998E-2</v>
      </c>
    </row>
    <row r="363" spans="1:3" x14ac:dyDescent="0.25">
      <c r="A363">
        <v>362</v>
      </c>
      <c r="B363" t="s">
        <v>1257</v>
      </c>
      <c r="C363">
        <v>9.0999999999999998E-2</v>
      </c>
    </row>
    <row r="364" spans="1:3" x14ac:dyDescent="0.25">
      <c r="A364">
        <v>363</v>
      </c>
      <c r="B364" t="s">
        <v>1258</v>
      </c>
      <c r="C364">
        <v>9.0999999999999998E-2</v>
      </c>
    </row>
    <row r="365" spans="1:3" x14ac:dyDescent="0.25">
      <c r="A365">
        <v>364</v>
      </c>
      <c r="B365" t="s">
        <v>1259</v>
      </c>
      <c r="C365">
        <v>0.09</v>
      </c>
    </row>
    <row r="366" spans="1:3" x14ac:dyDescent="0.25">
      <c r="A366">
        <v>365</v>
      </c>
      <c r="B366" t="s">
        <v>1260</v>
      </c>
      <c r="C366">
        <v>0.09</v>
      </c>
    </row>
    <row r="367" spans="1:3" x14ac:dyDescent="0.25">
      <c r="A367">
        <v>366</v>
      </c>
      <c r="B367" t="s">
        <v>1261</v>
      </c>
      <c r="C367">
        <v>0.09</v>
      </c>
    </row>
    <row r="368" spans="1:3" x14ac:dyDescent="0.25">
      <c r="A368">
        <v>367</v>
      </c>
      <c r="B368" t="s">
        <v>1262</v>
      </c>
      <c r="C368">
        <v>8.7999999999999995E-2</v>
      </c>
    </row>
    <row r="369" spans="1:3" x14ac:dyDescent="0.25">
      <c r="A369">
        <v>368</v>
      </c>
      <c r="B369" t="s">
        <v>1263</v>
      </c>
      <c r="C369">
        <v>8.7999999999999995E-2</v>
      </c>
    </row>
    <row r="370" spans="1:3" x14ac:dyDescent="0.25">
      <c r="A370">
        <v>369</v>
      </c>
      <c r="B370" t="s">
        <v>1264</v>
      </c>
      <c r="C370">
        <v>8.7999999999999995E-2</v>
      </c>
    </row>
    <row r="371" spans="1:3" x14ac:dyDescent="0.25">
      <c r="A371">
        <v>370</v>
      </c>
      <c r="B371" t="s">
        <v>1265</v>
      </c>
      <c r="C371">
        <v>8.7999999999999995E-2</v>
      </c>
    </row>
    <row r="372" spans="1:3" x14ac:dyDescent="0.25">
      <c r="A372">
        <v>371</v>
      </c>
      <c r="B372" t="s">
        <v>1266</v>
      </c>
      <c r="C372">
        <v>8.7999999999999995E-2</v>
      </c>
    </row>
    <row r="373" spans="1:3" x14ac:dyDescent="0.25">
      <c r="A373">
        <v>372</v>
      </c>
      <c r="B373" t="s">
        <v>1267</v>
      </c>
      <c r="C373">
        <v>8.7999999999999995E-2</v>
      </c>
    </row>
    <row r="374" spans="1:3" x14ac:dyDescent="0.25">
      <c r="A374">
        <v>373</v>
      </c>
      <c r="B374" t="s">
        <v>1268</v>
      </c>
      <c r="C374">
        <v>8.7999999999999995E-2</v>
      </c>
    </row>
    <row r="375" spans="1:3" x14ac:dyDescent="0.25">
      <c r="A375">
        <v>374</v>
      </c>
      <c r="B375" t="s">
        <v>1269</v>
      </c>
      <c r="C375">
        <v>8.6999999999999994E-2</v>
      </c>
    </row>
    <row r="376" spans="1:3" x14ac:dyDescent="0.25">
      <c r="A376">
        <v>375</v>
      </c>
      <c r="B376" t="s">
        <v>1270</v>
      </c>
      <c r="C376">
        <v>8.5999999999999993E-2</v>
      </c>
    </row>
    <row r="377" spans="1:3" x14ac:dyDescent="0.25">
      <c r="A377">
        <v>376</v>
      </c>
      <c r="B377" t="s">
        <v>1271</v>
      </c>
      <c r="C377">
        <v>8.5999999999999993E-2</v>
      </c>
    </row>
    <row r="378" spans="1:3" x14ac:dyDescent="0.25">
      <c r="A378">
        <v>377</v>
      </c>
      <c r="B378" t="s">
        <v>1272</v>
      </c>
      <c r="C378">
        <v>8.5999999999999993E-2</v>
      </c>
    </row>
    <row r="379" spans="1:3" x14ac:dyDescent="0.25">
      <c r="A379">
        <v>378</v>
      </c>
      <c r="B379" t="s">
        <v>1273</v>
      </c>
      <c r="C379">
        <v>8.5999999999999993E-2</v>
      </c>
    </row>
    <row r="380" spans="1:3" x14ac:dyDescent="0.25">
      <c r="A380">
        <v>379</v>
      </c>
      <c r="B380" t="s">
        <v>1274</v>
      </c>
      <c r="C380">
        <v>8.5999999999999993E-2</v>
      </c>
    </row>
    <row r="381" spans="1:3" x14ac:dyDescent="0.25">
      <c r="A381">
        <v>380</v>
      </c>
      <c r="B381" t="s">
        <v>1275</v>
      </c>
      <c r="C381">
        <v>8.5000000000000006E-2</v>
      </c>
    </row>
    <row r="382" spans="1:3" x14ac:dyDescent="0.25">
      <c r="A382">
        <v>381</v>
      </c>
      <c r="B382" t="s">
        <v>1276</v>
      </c>
      <c r="C382">
        <v>8.5000000000000006E-2</v>
      </c>
    </row>
    <row r="383" spans="1:3" x14ac:dyDescent="0.25">
      <c r="A383">
        <v>382</v>
      </c>
      <c r="B383" t="s">
        <v>1277</v>
      </c>
      <c r="C383">
        <v>8.5000000000000006E-2</v>
      </c>
    </row>
    <row r="384" spans="1:3" x14ac:dyDescent="0.25">
      <c r="A384">
        <v>383</v>
      </c>
      <c r="B384" t="s">
        <v>1278</v>
      </c>
      <c r="C384">
        <v>8.5000000000000006E-2</v>
      </c>
    </row>
    <row r="385" spans="1:3" x14ac:dyDescent="0.25">
      <c r="A385">
        <v>384</v>
      </c>
      <c r="B385" t="s">
        <v>1279</v>
      </c>
      <c r="C385">
        <v>8.4000000000000005E-2</v>
      </c>
    </row>
    <row r="386" spans="1:3" x14ac:dyDescent="0.25">
      <c r="A386">
        <v>385</v>
      </c>
      <c r="B386" t="s">
        <v>1280</v>
      </c>
      <c r="C386">
        <v>8.4000000000000005E-2</v>
      </c>
    </row>
    <row r="387" spans="1:3" x14ac:dyDescent="0.25">
      <c r="A387">
        <v>386</v>
      </c>
      <c r="B387" t="s">
        <v>1281</v>
      </c>
      <c r="C387">
        <v>8.4000000000000005E-2</v>
      </c>
    </row>
    <row r="388" spans="1:3" x14ac:dyDescent="0.25">
      <c r="A388">
        <v>387</v>
      </c>
      <c r="B388" t="s">
        <v>1282</v>
      </c>
      <c r="C388">
        <v>8.4000000000000005E-2</v>
      </c>
    </row>
    <row r="389" spans="1:3" x14ac:dyDescent="0.25">
      <c r="A389">
        <v>388</v>
      </c>
      <c r="B389" t="s">
        <v>1283</v>
      </c>
      <c r="C389">
        <v>8.4000000000000005E-2</v>
      </c>
    </row>
    <row r="390" spans="1:3" x14ac:dyDescent="0.25">
      <c r="A390">
        <v>389</v>
      </c>
      <c r="B390" t="s">
        <v>1284</v>
      </c>
      <c r="C390">
        <v>8.3000000000000004E-2</v>
      </c>
    </row>
    <row r="391" spans="1:3" x14ac:dyDescent="0.25">
      <c r="A391">
        <v>390</v>
      </c>
      <c r="B391" t="s">
        <v>1285</v>
      </c>
      <c r="C391">
        <v>8.3000000000000004E-2</v>
      </c>
    </row>
    <row r="392" spans="1:3" x14ac:dyDescent="0.25">
      <c r="A392">
        <v>391</v>
      </c>
      <c r="B392" t="s">
        <v>1286</v>
      </c>
      <c r="C392">
        <v>8.3000000000000004E-2</v>
      </c>
    </row>
    <row r="393" spans="1:3" x14ac:dyDescent="0.25">
      <c r="A393">
        <v>392</v>
      </c>
      <c r="B393" t="s">
        <v>1287</v>
      </c>
      <c r="C393">
        <v>8.3000000000000004E-2</v>
      </c>
    </row>
    <row r="394" spans="1:3" x14ac:dyDescent="0.25">
      <c r="A394">
        <v>393</v>
      </c>
      <c r="B394" t="s">
        <v>1288</v>
      </c>
      <c r="C394">
        <v>8.3000000000000004E-2</v>
      </c>
    </row>
    <row r="395" spans="1:3" x14ac:dyDescent="0.25">
      <c r="A395">
        <v>394</v>
      </c>
      <c r="B395" t="s">
        <v>1289</v>
      </c>
      <c r="C395">
        <v>8.3000000000000004E-2</v>
      </c>
    </row>
    <row r="396" spans="1:3" x14ac:dyDescent="0.25">
      <c r="A396">
        <v>395</v>
      </c>
      <c r="B396" t="s">
        <v>1290</v>
      </c>
      <c r="C396">
        <v>8.2000000000000003E-2</v>
      </c>
    </row>
    <row r="397" spans="1:3" x14ac:dyDescent="0.25">
      <c r="A397">
        <v>396</v>
      </c>
      <c r="B397" t="s">
        <v>1291</v>
      </c>
      <c r="C397">
        <v>8.1000000000000003E-2</v>
      </c>
    </row>
    <row r="398" spans="1:3" x14ac:dyDescent="0.25">
      <c r="A398">
        <v>397</v>
      </c>
      <c r="B398" t="s">
        <v>1292</v>
      </c>
      <c r="C398">
        <v>0.08</v>
      </c>
    </row>
    <row r="399" spans="1:3" x14ac:dyDescent="0.25">
      <c r="A399">
        <v>398</v>
      </c>
      <c r="B399" t="s">
        <v>1293</v>
      </c>
      <c r="C399">
        <v>0.08</v>
      </c>
    </row>
    <row r="400" spans="1:3" x14ac:dyDescent="0.25">
      <c r="A400">
        <v>399</v>
      </c>
      <c r="B400" t="s">
        <v>1294</v>
      </c>
      <c r="C400">
        <v>7.9000000000000001E-2</v>
      </c>
    </row>
    <row r="401" spans="1:3" x14ac:dyDescent="0.25">
      <c r="A401">
        <v>400</v>
      </c>
      <c r="B401" t="s">
        <v>1295</v>
      </c>
      <c r="C401">
        <v>7.9000000000000001E-2</v>
      </c>
    </row>
    <row r="402" spans="1:3" x14ac:dyDescent="0.25">
      <c r="A402">
        <v>401</v>
      </c>
      <c r="B402" t="s">
        <v>1296</v>
      </c>
      <c r="C402">
        <v>7.9000000000000001E-2</v>
      </c>
    </row>
    <row r="403" spans="1:3" x14ac:dyDescent="0.25">
      <c r="A403">
        <v>402</v>
      </c>
      <c r="B403" t="s">
        <v>1297</v>
      </c>
      <c r="C403">
        <v>7.9000000000000001E-2</v>
      </c>
    </row>
    <row r="404" spans="1:3" x14ac:dyDescent="0.25">
      <c r="A404">
        <v>403</v>
      </c>
      <c r="B404" t="s">
        <v>1298</v>
      </c>
      <c r="C404">
        <v>7.9000000000000001E-2</v>
      </c>
    </row>
    <row r="405" spans="1:3" x14ac:dyDescent="0.25">
      <c r="A405">
        <v>404</v>
      </c>
      <c r="B405" t="s">
        <v>1299</v>
      </c>
      <c r="C405">
        <v>7.8E-2</v>
      </c>
    </row>
    <row r="406" spans="1:3" x14ac:dyDescent="0.25">
      <c r="A406">
        <v>405</v>
      </c>
      <c r="B406" t="s">
        <v>1300</v>
      </c>
      <c r="C406">
        <v>7.8E-2</v>
      </c>
    </row>
    <row r="407" spans="1:3" x14ac:dyDescent="0.25">
      <c r="A407">
        <v>406</v>
      </c>
      <c r="B407" t="s">
        <v>1301</v>
      </c>
      <c r="C407">
        <v>7.8E-2</v>
      </c>
    </row>
    <row r="408" spans="1:3" x14ac:dyDescent="0.25">
      <c r="A408">
        <v>407</v>
      </c>
      <c r="B408" t="s">
        <v>1302</v>
      </c>
      <c r="C408">
        <v>7.8E-2</v>
      </c>
    </row>
    <row r="409" spans="1:3" x14ac:dyDescent="0.25">
      <c r="A409">
        <v>408</v>
      </c>
      <c r="B409" t="s">
        <v>1303</v>
      </c>
      <c r="C409">
        <v>7.8E-2</v>
      </c>
    </row>
    <row r="410" spans="1:3" x14ac:dyDescent="0.25">
      <c r="A410">
        <v>409</v>
      </c>
      <c r="B410" t="s">
        <v>1304</v>
      </c>
      <c r="C410">
        <v>7.8E-2</v>
      </c>
    </row>
    <row r="411" spans="1:3" x14ac:dyDescent="0.25">
      <c r="A411">
        <v>410</v>
      </c>
      <c r="B411" t="s">
        <v>1305</v>
      </c>
      <c r="C411">
        <v>7.6999999999999999E-2</v>
      </c>
    </row>
    <row r="412" spans="1:3" x14ac:dyDescent="0.25">
      <c r="A412">
        <v>411</v>
      </c>
      <c r="B412" t="s">
        <v>1306</v>
      </c>
      <c r="C412">
        <v>7.6999999999999999E-2</v>
      </c>
    </row>
    <row r="413" spans="1:3" x14ac:dyDescent="0.25">
      <c r="A413">
        <v>412</v>
      </c>
      <c r="B413" t="s">
        <v>1307</v>
      </c>
      <c r="C413">
        <v>7.5999999999999998E-2</v>
      </c>
    </row>
    <row r="414" spans="1:3" x14ac:dyDescent="0.25">
      <c r="A414">
        <v>413</v>
      </c>
      <c r="B414" t="s">
        <v>1308</v>
      </c>
      <c r="C414">
        <v>7.5999999999999998E-2</v>
      </c>
    </row>
    <row r="415" spans="1:3" x14ac:dyDescent="0.25">
      <c r="A415">
        <v>414</v>
      </c>
      <c r="B415" t="s">
        <v>1309</v>
      </c>
      <c r="C415">
        <v>7.5999999999999998E-2</v>
      </c>
    </row>
    <row r="416" spans="1:3" x14ac:dyDescent="0.25">
      <c r="A416">
        <v>415</v>
      </c>
      <c r="B416" t="s">
        <v>1310</v>
      </c>
      <c r="C416">
        <v>7.5999999999999998E-2</v>
      </c>
    </row>
    <row r="417" spans="1:3" x14ac:dyDescent="0.25">
      <c r="A417">
        <v>416</v>
      </c>
      <c r="B417" t="s">
        <v>1311</v>
      </c>
      <c r="C417">
        <v>7.4999999999999997E-2</v>
      </c>
    </row>
    <row r="418" spans="1:3" x14ac:dyDescent="0.25">
      <c r="A418">
        <v>417</v>
      </c>
      <c r="B418" t="s">
        <v>1312</v>
      </c>
      <c r="C418">
        <v>7.4999999999999997E-2</v>
      </c>
    </row>
    <row r="419" spans="1:3" x14ac:dyDescent="0.25">
      <c r="A419">
        <v>418</v>
      </c>
      <c r="B419" t="s">
        <v>1313</v>
      </c>
      <c r="C419">
        <v>7.4999999999999997E-2</v>
      </c>
    </row>
    <row r="420" spans="1:3" x14ac:dyDescent="0.25">
      <c r="A420">
        <v>419</v>
      </c>
      <c r="B420" t="s">
        <v>1314</v>
      </c>
      <c r="C420">
        <v>7.3999999999999996E-2</v>
      </c>
    </row>
    <row r="421" spans="1:3" x14ac:dyDescent="0.25">
      <c r="A421">
        <v>420</v>
      </c>
      <c r="B421" t="s">
        <v>1315</v>
      </c>
      <c r="C421">
        <v>7.2999999999999995E-2</v>
      </c>
    </row>
    <row r="422" spans="1:3" x14ac:dyDescent="0.25">
      <c r="A422">
        <v>421</v>
      </c>
      <c r="B422" t="s">
        <v>1316</v>
      </c>
      <c r="C422">
        <v>7.2999999999999995E-2</v>
      </c>
    </row>
    <row r="423" spans="1:3" x14ac:dyDescent="0.25">
      <c r="A423">
        <v>422</v>
      </c>
      <c r="B423" t="s">
        <v>1317</v>
      </c>
      <c r="C423">
        <v>7.2999999999999995E-2</v>
      </c>
    </row>
    <row r="424" spans="1:3" x14ac:dyDescent="0.25">
      <c r="A424">
        <v>423</v>
      </c>
      <c r="B424" t="s">
        <v>1318</v>
      </c>
      <c r="C424">
        <v>7.2999999999999995E-2</v>
      </c>
    </row>
    <row r="425" spans="1:3" x14ac:dyDescent="0.25">
      <c r="A425">
        <v>424</v>
      </c>
      <c r="B425" t="s">
        <v>1319</v>
      </c>
      <c r="C425">
        <v>7.1999999999999995E-2</v>
      </c>
    </row>
    <row r="426" spans="1:3" x14ac:dyDescent="0.25">
      <c r="A426">
        <v>425</v>
      </c>
      <c r="B426" t="s">
        <v>1320</v>
      </c>
      <c r="C426">
        <v>7.1999999999999995E-2</v>
      </c>
    </row>
    <row r="427" spans="1:3" x14ac:dyDescent="0.25">
      <c r="A427">
        <v>426</v>
      </c>
      <c r="B427" t="s">
        <v>1321</v>
      </c>
      <c r="C427">
        <v>7.1999999999999995E-2</v>
      </c>
    </row>
    <row r="428" spans="1:3" x14ac:dyDescent="0.25">
      <c r="A428">
        <v>427</v>
      </c>
      <c r="B428" t="s">
        <v>1322</v>
      </c>
      <c r="C428">
        <v>7.1999999999999995E-2</v>
      </c>
    </row>
    <row r="429" spans="1:3" x14ac:dyDescent="0.25">
      <c r="A429">
        <v>428</v>
      </c>
      <c r="B429" t="s">
        <v>1323</v>
      </c>
      <c r="C429">
        <v>7.0999999999999994E-2</v>
      </c>
    </row>
    <row r="430" spans="1:3" x14ac:dyDescent="0.25">
      <c r="A430">
        <v>429</v>
      </c>
      <c r="B430" t="s">
        <v>1324</v>
      </c>
      <c r="C430">
        <v>7.0999999999999994E-2</v>
      </c>
    </row>
    <row r="431" spans="1:3" x14ac:dyDescent="0.25">
      <c r="A431">
        <v>430</v>
      </c>
      <c r="B431" t="s">
        <v>1325</v>
      </c>
      <c r="C431">
        <v>7.0999999999999994E-2</v>
      </c>
    </row>
    <row r="432" spans="1:3" x14ac:dyDescent="0.25">
      <c r="A432">
        <v>431</v>
      </c>
      <c r="B432" t="s">
        <v>1326</v>
      </c>
      <c r="C432">
        <v>7.0999999999999994E-2</v>
      </c>
    </row>
    <row r="433" spans="1:3" x14ac:dyDescent="0.25">
      <c r="A433">
        <v>432</v>
      </c>
      <c r="B433" t="s">
        <v>1327</v>
      </c>
      <c r="C433">
        <v>7.0000000000000007E-2</v>
      </c>
    </row>
    <row r="434" spans="1:3" x14ac:dyDescent="0.25">
      <c r="A434">
        <v>433</v>
      </c>
      <c r="B434" t="s">
        <v>1328</v>
      </c>
      <c r="C434">
        <v>7.0000000000000007E-2</v>
      </c>
    </row>
    <row r="435" spans="1:3" x14ac:dyDescent="0.25">
      <c r="A435">
        <v>434</v>
      </c>
      <c r="B435" t="s">
        <v>1329</v>
      </c>
      <c r="C435">
        <v>7.0000000000000007E-2</v>
      </c>
    </row>
    <row r="436" spans="1:3" x14ac:dyDescent="0.25">
      <c r="A436">
        <v>435</v>
      </c>
      <c r="B436" t="s">
        <v>1330</v>
      </c>
      <c r="C436">
        <v>7.0000000000000007E-2</v>
      </c>
    </row>
    <row r="437" spans="1:3" x14ac:dyDescent="0.25">
      <c r="A437">
        <v>436</v>
      </c>
      <c r="B437" t="s">
        <v>1331</v>
      </c>
      <c r="C437">
        <v>7.0000000000000007E-2</v>
      </c>
    </row>
    <row r="438" spans="1:3" x14ac:dyDescent="0.25">
      <c r="A438">
        <v>437</v>
      </c>
      <c r="B438" t="s">
        <v>1332</v>
      </c>
      <c r="C438">
        <v>7.0000000000000007E-2</v>
      </c>
    </row>
    <row r="439" spans="1:3" x14ac:dyDescent="0.25">
      <c r="A439">
        <v>438</v>
      </c>
      <c r="B439" t="s">
        <v>1333</v>
      </c>
      <c r="C439">
        <v>7.0000000000000007E-2</v>
      </c>
    </row>
    <row r="440" spans="1:3" x14ac:dyDescent="0.25">
      <c r="A440">
        <v>439</v>
      </c>
      <c r="B440" t="s">
        <v>1334</v>
      </c>
      <c r="C440">
        <v>6.9000000000000006E-2</v>
      </c>
    </row>
    <row r="441" spans="1:3" x14ac:dyDescent="0.25">
      <c r="A441">
        <v>440</v>
      </c>
      <c r="B441" t="s">
        <v>1335</v>
      </c>
      <c r="C441">
        <v>6.9000000000000006E-2</v>
      </c>
    </row>
    <row r="442" spans="1:3" x14ac:dyDescent="0.25">
      <c r="A442">
        <v>441</v>
      </c>
      <c r="B442" t="s">
        <v>1336</v>
      </c>
      <c r="C442">
        <v>6.9000000000000006E-2</v>
      </c>
    </row>
    <row r="443" spans="1:3" x14ac:dyDescent="0.25">
      <c r="A443">
        <v>442</v>
      </c>
      <c r="B443" t="s">
        <v>1337</v>
      </c>
      <c r="C443">
        <v>6.9000000000000006E-2</v>
      </c>
    </row>
    <row r="444" spans="1:3" x14ac:dyDescent="0.25">
      <c r="A444">
        <v>443</v>
      </c>
      <c r="B444" t="s">
        <v>1338</v>
      </c>
      <c r="C444">
        <v>6.9000000000000006E-2</v>
      </c>
    </row>
    <row r="445" spans="1:3" x14ac:dyDescent="0.25">
      <c r="A445">
        <v>444</v>
      </c>
      <c r="B445" t="s">
        <v>1339</v>
      </c>
      <c r="C445">
        <v>6.9000000000000006E-2</v>
      </c>
    </row>
    <row r="446" spans="1:3" x14ac:dyDescent="0.25">
      <c r="A446">
        <v>445</v>
      </c>
      <c r="B446" t="s">
        <v>1340</v>
      </c>
      <c r="C446">
        <v>6.8000000000000005E-2</v>
      </c>
    </row>
    <row r="447" spans="1:3" x14ac:dyDescent="0.25">
      <c r="A447">
        <v>446</v>
      </c>
      <c r="B447" t="s">
        <v>1341</v>
      </c>
      <c r="C447">
        <v>6.8000000000000005E-2</v>
      </c>
    </row>
    <row r="448" spans="1:3" x14ac:dyDescent="0.25">
      <c r="A448">
        <v>447</v>
      </c>
      <c r="B448" t="s">
        <v>1342</v>
      </c>
      <c r="C448">
        <v>6.7000000000000004E-2</v>
      </c>
    </row>
    <row r="449" spans="1:3" x14ac:dyDescent="0.25">
      <c r="A449">
        <v>448</v>
      </c>
      <c r="B449" t="s">
        <v>1343</v>
      </c>
      <c r="C449">
        <v>6.7000000000000004E-2</v>
      </c>
    </row>
    <row r="450" spans="1:3" x14ac:dyDescent="0.25">
      <c r="A450">
        <v>449</v>
      </c>
      <c r="B450" t="s">
        <v>1344</v>
      </c>
      <c r="C450">
        <v>6.7000000000000004E-2</v>
      </c>
    </row>
    <row r="451" spans="1:3" x14ac:dyDescent="0.25">
      <c r="A451">
        <v>450</v>
      </c>
      <c r="B451" t="s">
        <v>1345</v>
      </c>
      <c r="C451">
        <v>6.7000000000000004E-2</v>
      </c>
    </row>
    <row r="452" spans="1:3" x14ac:dyDescent="0.25">
      <c r="A452">
        <v>451</v>
      </c>
      <c r="B452" t="s">
        <v>1346</v>
      </c>
      <c r="C452">
        <v>6.6000000000000003E-2</v>
      </c>
    </row>
    <row r="453" spans="1:3" x14ac:dyDescent="0.25">
      <c r="A453">
        <v>452</v>
      </c>
      <c r="B453" t="s">
        <v>1347</v>
      </c>
      <c r="C453">
        <v>6.6000000000000003E-2</v>
      </c>
    </row>
    <row r="454" spans="1:3" x14ac:dyDescent="0.25">
      <c r="A454">
        <v>453</v>
      </c>
      <c r="B454" t="s">
        <v>1348</v>
      </c>
      <c r="C454">
        <v>6.6000000000000003E-2</v>
      </c>
    </row>
    <row r="455" spans="1:3" x14ac:dyDescent="0.25">
      <c r="A455">
        <v>454</v>
      </c>
      <c r="B455" t="s">
        <v>1349</v>
      </c>
      <c r="C455">
        <v>6.6000000000000003E-2</v>
      </c>
    </row>
    <row r="456" spans="1:3" x14ac:dyDescent="0.25">
      <c r="A456">
        <v>455</v>
      </c>
      <c r="B456" t="s">
        <v>1350</v>
      </c>
      <c r="C456">
        <v>6.5000000000000002E-2</v>
      </c>
    </row>
    <row r="457" spans="1:3" x14ac:dyDescent="0.25">
      <c r="A457">
        <v>456</v>
      </c>
      <c r="B457" t="s">
        <v>1351</v>
      </c>
      <c r="C457">
        <v>6.5000000000000002E-2</v>
      </c>
    </row>
    <row r="458" spans="1:3" x14ac:dyDescent="0.25">
      <c r="A458">
        <v>457</v>
      </c>
      <c r="B458" t="s">
        <v>1352</v>
      </c>
      <c r="C458">
        <v>6.5000000000000002E-2</v>
      </c>
    </row>
    <row r="459" spans="1:3" x14ac:dyDescent="0.25">
      <c r="A459">
        <v>458</v>
      </c>
      <c r="B459" t="s">
        <v>1353</v>
      </c>
      <c r="C459">
        <v>6.4000000000000001E-2</v>
      </c>
    </row>
    <row r="460" spans="1:3" x14ac:dyDescent="0.25">
      <c r="A460">
        <v>459</v>
      </c>
      <c r="B460" t="s">
        <v>1354</v>
      </c>
      <c r="C460">
        <v>6.4000000000000001E-2</v>
      </c>
    </row>
    <row r="461" spans="1:3" x14ac:dyDescent="0.25">
      <c r="A461">
        <v>460</v>
      </c>
      <c r="B461" t="s">
        <v>1355</v>
      </c>
      <c r="C461">
        <v>6.4000000000000001E-2</v>
      </c>
    </row>
    <row r="462" spans="1:3" x14ac:dyDescent="0.25">
      <c r="A462">
        <v>461</v>
      </c>
      <c r="B462" t="s">
        <v>1356</v>
      </c>
      <c r="C462">
        <v>6.4000000000000001E-2</v>
      </c>
    </row>
    <row r="463" spans="1:3" x14ac:dyDescent="0.25">
      <c r="A463">
        <v>462</v>
      </c>
      <c r="B463" t="s">
        <v>1357</v>
      </c>
      <c r="C463">
        <v>6.3E-2</v>
      </c>
    </row>
    <row r="464" spans="1:3" x14ac:dyDescent="0.25">
      <c r="A464">
        <v>463</v>
      </c>
      <c r="B464" t="s">
        <v>1358</v>
      </c>
      <c r="C464">
        <v>6.3E-2</v>
      </c>
    </row>
    <row r="465" spans="1:3" x14ac:dyDescent="0.25">
      <c r="A465">
        <v>464</v>
      </c>
      <c r="B465" t="s">
        <v>1359</v>
      </c>
      <c r="C465">
        <v>6.2E-2</v>
      </c>
    </row>
    <row r="466" spans="1:3" x14ac:dyDescent="0.25">
      <c r="A466">
        <v>465</v>
      </c>
      <c r="B466" t="s">
        <v>1360</v>
      </c>
      <c r="C466">
        <v>6.2E-2</v>
      </c>
    </row>
    <row r="467" spans="1:3" x14ac:dyDescent="0.25">
      <c r="A467">
        <v>466</v>
      </c>
      <c r="B467" t="s">
        <v>1361</v>
      </c>
      <c r="C467">
        <v>6.2E-2</v>
      </c>
    </row>
    <row r="468" spans="1:3" x14ac:dyDescent="0.25">
      <c r="A468">
        <v>467</v>
      </c>
      <c r="B468" t="s">
        <v>1362</v>
      </c>
      <c r="C468">
        <v>6.0999999999999999E-2</v>
      </c>
    </row>
    <row r="469" spans="1:3" x14ac:dyDescent="0.25">
      <c r="A469">
        <v>468</v>
      </c>
      <c r="B469" t="s">
        <v>1363</v>
      </c>
      <c r="C469">
        <v>6.0999999999999999E-2</v>
      </c>
    </row>
    <row r="470" spans="1:3" x14ac:dyDescent="0.25">
      <c r="A470">
        <v>469</v>
      </c>
      <c r="B470" t="s">
        <v>1364</v>
      </c>
      <c r="C470">
        <v>6.0999999999999999E-2</v>
      </c>
    </row>
    <row r="471" spans="1:3" x14ac:dyDescent="0.25">
      <c r="A471">
        <v>470</v>
      </c>
      <c r="B471" t="s">
        <v>1365</v>
      </c>
      <c r="C471">
        <v>6.0999999999999999E-2</v>
      </c>
    </row>
    <row r="472" spans="1:3" x14ac:dyDescent="0.25">
      <c r="A472">
        <v>471</v>
      </c>
      <c r="B472" t="s">
        <v>1366</v>
      </c>
      <c r="C472">
        <v>6.0999999999999999E-2</v>
      </c>
    </row>
    <row r="473" spans="1:3" x14ac:dyDescent="0.25">
      <c r="A473">
        <v>472</v>
      </c>
      <c r="B473" t="s">
        <v>1367</v>
      </c>
      <c r="C473">
        <v>6.0999999999999999E-2</v>
      </c>
    </row>
    <row r="474" spans="1:3" x14ac:dyDescent="0.25">
      <c r="A474">
        <v>473</v>
      </c>
      <c r="B474" t="s">
        <v>1368</v>
      </c>
      <c r="C474">
        <v>6.0999999999999999E-2</v>
      </c>
    </row>
    <row r="475" spans="1:3" x14ac:dyDescent="0.25">
      <c r="A475">
        <v>474</v>
      </c>
      <c r="B475" t="s">
        <v>1369</v>
      </c>
      <c r="C475">
        <v>6.0999999999999999E-2</v>
      </c>
    </row>
    <row r="476" spans="1:3" x14ac:dyDescent="0.25">
      <c r="A476">
        <v>475</v>
      </c>
      <c r="B476" t="s">
        <v>1370</v>
      </c>
      <c r="C476">
        <v>6.0999999999999999E-2</v>
      </c>
    </row>
    <row r="477" spans="1:3" x14ac:dyDescent="0.25">
      <c r="A477">
        <v>476</v>
      </c>
      <c r="B477" t="s">
        <v>1371</v>
      </c>
      <c r="C477">
        <v>0.06</v>
      </c>
    </row>
    <row r="478" spans="1:3" x14ac:dyDescent="0.25">
      <c r="A478">
        <v>477</v>
      </c>
      <c r="B478" t="s">
        <v>1372</v>
      </c>
      <c r="C478">
        <v>0.06</v>
      </c>
    </row>
    <row r="479" spans="1:3" x14ac:dyDescent="0.25">
      <c r="A479">
        <v>478</v>
      </c>
      <c r="B479" t="s">
        <v>1373</v>
      </c>
      <c r="C479">
        <v>0.06</v>
      </c>
    </row>
    <row r="480" spans="1:3" x14ac:dyDescent="0.25">
      <c r="A480">
        <v>479</v>
      </c>
      <c r="B480" t="s">
        <v>1374</v>
      </c>
      <c r="C480">
        <v>0.06</v>
      </c>
    </row>
    <row r="481" spans="1:3" x14ac:dyDescent="0.25">
      <c r="A481">
        <v>480</v>
      </c>
      <c r="B481" t="s">
        <v>1375</v>
      </c>
      <c r="C481">
        <v>5.8999999999999997E-2</v>
      </c>
    </row>
    <row r="482" spans="1:3" x14ac:dyDescent="0.25">
      <c r="A482">
        <v>481</v>
      </c>
      <c r="B482" t="s">
        <v>1376</v>
      </c>
      <c r="C482">
        <v>5.8999999999999997E-2</v>
      </c>
    </row>
    <row r="483" spans="1:3" x14ac:dyDescent="0.25">
      <c r="A483">
        <v>482</v>
      </c>
      <c r="B483" t="s">
        <v>1377</v>
      </c>
      <c r="C483">
        <v>5.8999999999999997E-2</v>
      </c>
    </row>
    <row r="484" spans="1:3" x14ac:dyDescent="0.25">
      <c r="A484">
        <v>483</v>
      </c>
      <c r="B484" t="s">
        <v>1378</v>
      </c>
      <c r="C484">
        <v>5.8999999999999997E-2</v>
      </c>
    </row>
    <row r="485" spans="1:3" x14ac:dyDescent="0.25">
      <c r="A485">
        <v>484</v>
      </c>
      <c r="B485" t="s">
        <v>1379</v>
      </c>
      <c r="C485">
        <v>5.8999999999999997E-2</v>
      </c>
    </row>
    <row r="486" spans="1:3" x14ac:dyDescent="0.25">
      <c r="A486">
        <v>485</v>
      </c>
      <c r="B486" t="s">
        <v>1380</v>
      </c>
      <c r="C486">
        <v>5.8000000000000003E-2</v>
      </c>
    </row>
    <row r="487" spans="1:3" x14ac:dyDescent="0.25">
      <c r="A487">
        <v>486</v>
      </c>
      <c r="B487" t="s">
        <v>1381</v>
      </c>
      <c r="C487">
        <v>5.8000000000000003E-2</v>
      </c>
    </row>
    <row r="488" spans="1:3" x14ac:dyDescent="0.25">
      <c r="A488">
        <v>487</v>
      </c>
      <c r="B488" t="s">
        <v>1382</v>
      </c>
      <c r="C488">
        <v>5.7000000000000002E-2</v>
      </c>
    </row>
    <row r="489" spans="1:3" x14ac:dyDescent="0.25">
      <c r="A489">
        <v>488</v>
      </c>
      <c r="B489" t="s">
        <v>1383</v>
      </c>
      <c r="C489">
        <v>5.7000000000000002E-2</v>
      </c>
    </row>
    <row r="490" spans="1:3" x14ac:dyDescent="0.25">
      <c r="A490">
        <v>489</v>
      </c>
      <c r="B490" t="s">
        <v>1384</v>
      </c>
      <c r="C490">
        <v>5.7000000000000002E-2</v>
      </c>
    </row>
    <row r="491" spans="1:3" x14ac:dyDescent="0.25">
      <c r="A491">
        <v>490</v>
      </c>
      <c r="B491" t="s">
        <v>1385</v>
      </c>
      <c r="C491">
        <v>5.7000000000000002E-2</v>
      </c>
    </row>
    <row r="492" spans="1:3" x14ac:dyDescent="0.25">
      <c r="A492">
        <v>491</v>
      </c>
      <c r="B492" t="s">
        <v>1386</v>
      </c>
      <c r="C492">
        <v>5.7000000000000002E-2</v>
      </c>
    </row>
    <row r="493" spans="1:3" x14ac:dyDescent="0.25">
      <c r="A493">
        <v>492</v>
      </c>
      <c r="B493" t="s">
        <v>1387</v>
      </c>
      <c r="C493">
        <v>5.7000000000000002E-2</v>
      </c>
    </row>
    <row r="494" spans="1:3" x14ac:dyDescent="0.25">
      <c r="A494">
        <v>493</v>
      </c>
      <c r="B494" t="s">
        <v>1388</v>
      </c>
      <c r="C494">
        <v>5.7000000000000002E-2</v>
      </c>
    </row>
    <row r="495" spans="1:3" x14ac:dyDescent="0.25">
      <c r="A495">
        <v>494</v>
      </c>
      <c r="B495" t="s">
        <v>1389</v>
      </c>
      <c r="C495">
        <v>5.6000000000000001E-2</v>
      </c>
    </row>
    <row r="496" spans="1:3" x14ac:dyDescent="0.25">
      <c r="A496">
        <v>495</v>
      </c>
      <c r="B496" t="s">
        <v>1390</v>
      </c>
      <c r="C496">
        <v>5.6000000000000001E-2</v>
      </c>
    </row>
    <row r="497" spans="1:3" x14ac:dyDescent="0.25">
      <c r="A497">
        <v>496</v>
      </c>
      <c r="B497" t="s">
        <v>1391</v>
      </c>
      <c r="C497">
        <v>5.5E-2</v>
      </c>
    </row>
    <row r="498" spans="1:3" x14ac:dyDescent="0.25">
      <c r="A498">
        <v>497</v>
      </c>
      <c r="B498" t="s">
        <v>1392</v>
      </c>
      <c r="C498">
        <v>5.5E-2</v>
      </c>
    </row>
    <row r="499" spans="1:3" x14ac:dyDescent="0.25">
      <c r="A499">
        <v>498</v>
      </c>
      <c r="B499" t="s">
        <v>1393</v>
      </c>
      <c r="C499">
        <v>5.5E-2</v>
      </c>
    </row>
    <row r="500" spans="1:3" x14ac:dyDescent="0.25">
      <c r="A500">
        <v>499</v>
      </c>
      <c r="B500" t="s">
        <v>1394</v>
      </c>
      <c r="C500">
        <v>5.5E-2</v>
      </c>
    </row>
    <row r="501" spans="1:3" x14ac:dyDescent="0.25">
      <c r="A501">
        <v>500</v>
      </c>
      <c r="B501" t="s">
        <v>1395</v>
      </c>
      <c r="C501">
        <v>5.5E-2</v>
      </c>
    </row>
    <row r="502" spans="1:3" x14ac:dyDescent="0.25">
      <c r="A502">
        <v>501</v>
      </c>
      <c r="B502" t="s">
        <v>1396</v>
      </c>
      <c r="C502">
        <v>5.3999999999999999E-2</v>
      </c>
    </row>
    <row r="503" spans="1:3" x14ac:dyDescent="0.25">
      <c r="A503">
        <v>502</v>
      </c>
      <c r="B503" t="s">
        <v>1397</v>
      </c>
      <c r="C503">
        <v>5.3999999999999999E-2</v>
      </c>
    </row>
    <row r="504" spans="1:3" x14ac:dyDescent="0.25">
      <c r="A504">
        <v>503</v>
      </c>
      <c r="B504" t="s">
        <v>1398</v>
      </c>
      <c r="C504">
        <v>5.3999999999999999E-2</v>
      </c>
    </row>
    <row r="505" spans="1:3" x14ac:dyDescent="0.25">
      <c r="A505">
        <v>504</v>
      </c>
      <c r="B505" t="s">
        <v>1399</v>
      </c>
      <c r="C505">
        <v>5.2999999999999999E-2</v>
      </c>
    </row>
    <row r="506" spans="1:3" x14ac:dyDescent="0.25">
      <c r="A506">
        <v>505</v>
      </c>
      <c r="B506" t="s">
        <v>1400</v>
      </c>
      <c r="C506">
        <v>5.2999999999999999E-2</v>
      </c>
    </row>
    <row r="507" spans="1:3" x14ac:dyDescent="0.25">
      <c r="A507">
        <v>506</v>
      </c>
      <c r="B507" t="s">
        <v>1401</v>
      </c>
      <c r="C507">
        <v>5.2999999999999999E-2</v>
      </c>
    </row>
    <row r="508" spans="1:3" x14ac:dyDescent="0.25">
      <c r="A508">
        <v>507</v>
      </c>
      <c r="B508" t="s">
        <v>1402</v>
      </c>
      <c r="C508">
        <v>5.2999999999999999E-2</v>
      </c>
    </row>
    <row r="509" spans="1:3" x14ac:dyDescent="0.25">
      <c r="A509">
        <v>508</v>
      </c>
      <c r="B509" t="s">
        <v>1403</v>
      </c>
      <c r="C509">
        <v>5.2999999999999999E-2</v>
      </c>
    </row>
    <row r="510" spans="1:3" x14ac:dyDescent="0.25">
      <c r="A510">
        <v>509</v>
      </c>
      <c r="B510" t="s">
        <v>1404</v>
      </c>
      <c r="C510">
        <v>5.1999999999999998E-2</v>
      </c>
    </row>
    <row r="511" spans="1:3" x14ac:dyDescent="0.25">
      <c r="A511">
        <v>510</v>
      </c>
      <c r="B511" t="s">
        <v>1405</v>
      </c>
      <c r="C511">
        <v>5.1999999999999998E-2</v>
      </c>
    </row>
    <row r="512" spans="1:3" x14ac:dyDescent="0.25">
      <c r="A512">
        <v>511</v>
      </c>
      <c r="B512" t="s">
        <v>1406</v>
      </c>
      <c r="C512">
        <v>5.1999999999999998E-2</v>
      </c>
    </row>
    <row r="513" spans="1:3" x14ac:dyDescent="0.25">
      <c r="A513">
        <v>512</v>
      </c>
      <c r="B513" t="s">
        <v>1407</v>
      </c>
      <c r="C513">
        <v>5.1999999999999998E-2</v>
      </c>
    </row>
    <row r="514" spans="1:3" x14ac:dyDescent="0.25">
      <c r="A514">
        <v>513</v>
      </c>
      <c r="B514" t="s">
        <v>1408</v>
      </c>
      <c r="C514">
        <v>5.1999999999999998E-2</v>
      </c>
    </row>
    <row r="515" spans="1:3" x14ac:dyDescent="0.25">
      <c r="A515">
        <v>514</v>
      </c>
      <c r="B515" t="s">
        <v>1409</v>
      </c>
      <c r="C515">
        <v>5.1999999999999998E-2</v>
      </c>
    </row>
    <row r="516" spans="1:3" x14ac:dyDescent="0.25">
      <c r="A516">
        <v>515</v>
      </c>
      <c r="B516" t="s">
        <v>1410</v>
      </c>
      <c r="C516">
        <v>5.1999999999999998E-2</v>
      </c>
    </row>
    <row r="517" spans="1:3" x14ac:dyDescent="0.25">
      <c r="A517">
        <v>516</v>
      </c>
      <c r="B517" t="s">
        <v>1411</v>
      </c>
      <c r="C517">
        <v>5.1999999999999998E-2</v>
      </c>
    </row>
    <row r="518" spans="1:3" x14ac:dyDescent="0.25">
      <c r="A518">
        <v>517</v>
      </c>
      <c r="B518" t="s">
        <v>1412</v>
      </c>
      <c r="C518">
        <v>5.1999999999999998E-2</v>
      </c>
    </row>
    <row r="519" spans="1:3" x14ac:dyDescent="0.25">
      <c r="A519">
        <v>518</v>
      </c>
      <c r="B519" t="s">
        <v>1413</v>
      </c>
      <c r="C519">
        <v>5.0999999999999997E-2</v>
      </c>
    </row>
    <row r="520" spans="1:3" x14ac:dyDescent="0.25">
      <c r="A520">
        <v>519</v>
      </c>
      <c r="B520" t="s">
        <v>1414</v>
      </c>
      <c r="C520">
        <v>5.0999999999999997E-2</v>
      </c>
    </row>
    <row r="521" spans="1:3" x14ac:dyDescent="0.25">
      <c r="A521">
        <v>520</v>
      </c>
      <c r="B521" t="s">
        <v>1415</v>
      </c>
      <c r="C521">
        <v>5.0999999999999997E-2</v>
      </c>
    </row>
    <row r="522" spans="1:3" x14ac:dyDescent="0.25">
      <c r="A522">
        <v>521</v>
      </c>
      <c r="B522" t="s">
        <v>1416</v>
      </c>
      <c r="C522">
        <v>0.05</v>
      </c>
    </row>
    <row r="523" spans="1:3" x14ac:dyDescent="0.25">
      <c r="A523">
        <v>522</v>
      </c>
      <c r="B523" t="s">
        <v>1417</v>
      </c>
      <c r="C523">
        <v>0.05</v>
      </c>
    </row>
    <row r="524" spans="1:3" x14ac:dyDescent="0.25">
      <c r="A524">
        <v>523</v>
      </c>
      <c r="B524" t="s">
        <v>1418</v>
      </c>
      <c r="C524">
        <v>0.05</v>
      </c>
    </row>
    <row r="525" spans="1:3" x14ac:dyDescent="0.25">
      <c r="A525">
        <v>524</v>
      </c>
      <c r="B525" t="s">
        <v>1419</v>
      </c>
      <c r="C525">
        <v>0.05</v>
      </c>
    </row>
    <row r="526" spans="1:3" x14ac:dyDescent="0.25">
      <c r="A526">
        <v>525</v>
      </c>
      <c r="B526" t="s">
        <v>1420</v>
      </c>
      <c r="C526">
        <v>0.05</v>
      </c>
    </row>
    <row r="527" spans="1:3" x14ac:dyDescent="0.25">
      <c r="A527">
        <v>526</v>
      </c>
      <c r="B527" t="s">
        <v>1421</v>
      </c>
      <c r="C527">
        <v>0.05</v>
      </c>
    </row>
    <row r="528" spans="1:3" x14ac:dyDescent="0.25">
      <c r="A528">
        <v>527</v>
      </c>
      <c r="B528" t="s">
        <v>1422</v>
      </c>
      <c r="C528">
        <v>4.9000000000000002E-2</v>
      </c>
    </row>
    <row r="529" spans="1:3" x14ac:dyDescent="0.25">
      <c r="A529">
        <v>528</v>
      </c>
      <c r="B529" t="s">
        <v>1423</v>
      </c>
      <c r="C529">
        <v>4.9000000000000002E-2</v>
      </c>
    </row>
    <row r="530" spans="1:3" x14ac:dyDescent="0.25">
      <c r="A530">
        <v>529</v>
      </c>
      <c r="B530" t="s">
        <v>1424</v>
      </c>
      <c r="C530">
        <v>4.9000000000000002E-2</v>
      </c>
    </row>
    <row r="531" spans="1:3" x14ac:dyDescent="0.25">
      <c r="A531">
        <v>530</v>
      </c>
      <c r="B531" t="s">
        <v>1425</v>
      </c>
      <c r="C531">
        <v>4.9000000000000002E-2</v>
      </c>
    </row>
    <row r="532" spans="1:3" x14ac:dyDescent="0.25">
      <c r="A532">
        <v>531</v>
      </c>
      <c r="B532" t="s">
        <v>1426</v>
      </c>
      <c r="C532">
        <v>4.9000000000000002E-2</v>
      </c>
    </row>
    <row r="533" spans="1:3" x14ac:dyDescent="0.25">
      <c r="A533">
        <v>532</v>
      </c>
      <c r="B533" t="s">
        <v>1427</v>
      </c>
      <c r="C533">
        <v>4.9000000000000002E-2</v>
      </c>
    </row>
    <row r="534" spans="1:3" x14ac:dyDescent="0.25">
      <c r="A534">
        <v>533</v>
      </c>
      <c r="B534" t="s">
        <v>1428</v>
      </c>
      <c r="C534">
        <v>4.9000000000000002E-2</v>
      </c>
    </row>
    <row r="535" spans="1:3" x14ac:dyDescent="0.25">
      <c r="A535">
        <v>534</v>
      </c>
      <c r="B535" t="s">
        <v>1429</v>
      </c>
      <c r="C535">
        <v>4.9000000000000002E-2</v>
      </c>
    </row>
    <row r="536" spans="1:3" x14ac:dyDescent="0.25">
      <c r="A536">
        <v>535</v>
      </c>
      <c r="B536" t="s">
        <v>1430</v>
      </c>
      <c r="C536">
        <v>4.9000000000000002E-2</v>
      </c>
    </row>
    <row r="537" spans="1:3" x14ac:dyDescent="0.25">
      <c r="A537">
        <v>536</v>
      </c>
      <c r="B537" t="s">
        <v>1431</v>
      </c>
      <c r="C537">
        <v>4.8000000000000001E-2</v>
      </c>
    </row>
    <row r="538" spans="1:3" x14ac:dyDescent="0.25">
      <c r="A538">
        <v>537</v>
      </c>
      <c r="B538" t="s">
        <v>1432</v>
      </c>
      <c r="C538">
        <v>4.8000000000000001E-2</v>
      </c>
    </row>
    <row r="539" spans="1:3" x14ac:dyDescent="0.25">
      <c r="A539">
        <v>538</v>
      </c>
      <c r="B539" t="s">
        <v>1433</v>
      </c>
      <c r="C539">
        <v>4.8000000000000001E-2</v>
      </c>
    </row>
    <row r="540" spans="1:3" x14ac:dyDescent="0.25">
      <c r="A540">
        <v>539</v>
      </c>
      <c r="B540" t="s">
        <v>1434</v>
      </c>
      <c r="C540">
        <v>4.8000000000000001E-2</v>
      </c>
    </row>
    <row r="541" spans="1:3" x14ac:dyDescent="0.25">
      <c r="A541">
        <v>540</v>
      </c>
      <c r="B541" t="s">
        <v>1435</v>
      </c>
      <c r="C541">
        <v>4.8000000000000001E-2</v>
      </c>
    </row>
    <row r="542" spans="1:3" x14ac:dyDescent="0.25">
      <c r="A542">
        <v>541</v>
      </c>
      <c r="B542" t="s">
        <v>1436</v>
      </c>
      <c r="C542">
        <v>4.8000000000000001E-2</v>
      </c>
    </row>
    <row r="543" spans="1:3" x14ac:dyDescent="0.25">
      <c r="A543">
        <v>542</v>
      </c>
      <c r="B543" t="s">
        <v>1437</v>
      </c>
      <c r="C543">
        <v>4.7E-2</v>
      </c>
    </row>
    <row r="544" spans="1:3" x14ac:dyDescent="0.25">
      <c r="A544">
        <v>543</v>
      </c>
      <c r="B544" t="s">
        <v>1438</v>
      </c>
      <c r="C544">
        <v>4.7E-2</v>
      </c>
    </row>
    <row r="545" spans="1:3" x14ac:dyDescent="0.25">
      <c r="A545">
        <v>544</v>
      </c>
      <c r="B545" t="s">
        <v>1439</v>
      </c>
      <c r="C545">
        <v>4.7E-2</v>
      </c>
    </row>
    <row r="546" spans="1:3" x14ac:dyDescent="0.25">
      <c r="A546">
        <v>545</v>
      </c>
      <c r="B546" t="s">
        <v>1440</v>
      </c>
      <c r="C546">
        <v>4.7E-2</v>
      </c>
    </row>
    <row r="547" spans="1:3" x14ac:dyDescent="0.25">
      <c r="A547">
        <v>546</v>
      </c>
      <c r="B547" t="s">
        <v>1441</v>
      </c>
      <c r="C547">
        <v>4.7E-2</v>
      </c>
    </row>
    <row r="548" spans="1:3" x14ac:dyDescent="0.25">
      <c r="A548">
        <v>547</v>
      </c>
      <c r="B548" t="s">
        <v>1442</v>
      </c>
      <c r="C548">
        <v>4.7E-2</v>
      </c>
    </row>
    <row r="549" spans="1:3" x14ac:dyDescent="0.25">
      <c r="A549">
        <v>548</v>
      </c>
      <c r="B549" t="s">
        <v>1443</v>
      </c>
      <c r="C549">
        <v>4.7E-2</v>
      </c>
    </row>
    <row r="550" spans="1:3" x14ac:dyDescent="0.25">
      <c r="A550">
        <v>549</v>
      </c>
      <c r="B550" t="s">
        <v>1444</v>
      </c>
      <c r="C550">
        <v>4.7E-2</v>
      </c>
    </row>
    <row r="551" spans="1:3" x14ac:dyDescent="0.25">
      <c r="A551">
        <v>550</v>
      </c>
      <c r="B551" t="s">
        <v>1445</v>
      </c>
      <c r="C551">
        <v>4.7E-2</v>
      </c>
    </row>
    <row r="552" spans="1:3" x14ac:dyDescent="0.25">
      <c r="A552">
        <v>551</v>
      </c>
      <c r="B552" t="s">
        <v>1446</v>
      </c>
      <c r="C552">
        <v>4.7E-2</v>
      </c>
    </row>
    <row r="553" spans="1:3" x14ac:dyDescent="0.25">
      <c r="A553">
        <v>552</v>
      </c>
      <c r="B553" t="s">
        <v>1447</v>
      </c>
      <c r="C553">
        <v>4.7E-2</v>
      </c>
    </row>
    <row r="554" spans="1:3" x14ac:dyDescent="0.25">
      <c r="A554">
        <v>553</v>
      </c>
      <c r="B554" t="s">
        <v>1448</v>
      </c>
      <c r="C554">
        <v>4.7E-2</v>
      </c>
    </row>
    <row r="555" spans="1:3" x14ac:dyDescent="0.25">
      <c r="A555">
        <v>554</v>
      </c>
      <c r="B555" t="s">
        <v>1449</v>
      </c>
      <c r="C555">
        <v>4.7E-2</v>
      </c>
    </row>
    <row r="556" spans="1:3" x14ac:dyDescent="0.25">
      <c r="A556">
        <v>555</v>
      </c>
      <c r="B556" t="s">
        <v>1450</v>
      </c>
      <c r="C556">
        <v>4.7E-2</v>
      </c>
    </row>
    <row r="557" spans="1:3" x14ac:dyDescent="0.25">
      <c r="A557">
        <v>556</v>
      </c>
      <c r="B557" t="s">
        <v>1451</v>
      </c>
      <c r="C557">
        <v>4.5999999999999999E-2</v>
      </c>
    </row>
    <row r="558" spans="1:3" x14ac:dyDescent="0.25">
      <c r="A558">
        <v>557</v>
      </c>
      <c r="B558" t="s">
        <v>1452</v>
      </c>
      <c r="C558">
        <v>4.5999999999999999E-2</v>
      </c>
    </row>
    <row r="559" spans="1:3" x14ac:dyDescent="0.25">
      <c r="A559">
        <v>558</v>
      </c>
      <c r="B559" t="s">
        <v>1453</v>
      </c>
      <c r="C559">
        <v>4.5999999999999999E-2</v>
      </c>
    </row>
    <row r="560" spans="1:3" x14ac:dyDescent="0.25">
      <c r="A560">
        <v>559</v>
      </c>
      <c r="B560" t="s">
        <v>1454</v>
      </c>
      <c r="C560">
        <v>4.5999999999999999E-2</v>
      </c>
    </row>
    <row r="561" spans="1:3" x14ac:dyDescent="0.25">
      <c r="A561">
        <v>560</v>
      </c>
      <c r="B561" t="s">
        <v>1455</v>
      </c>
      <c r="C561">
        <v>4.5999999999999999E-2</v>
      </c>
    </row>
    <row r="562" spans="1:3" x14ac:dyDescent="0.25">
      <c r="A562">
        <v>561</v>
      </c>
      <c r="B562" t="s">
        <v>1456</v>
      </c>
      <c r="C562">
        <v>4.5999999999999999E-2</v>
      </c>
    </row>
    <row r="563" spans="1:3" x14ac:dyDescent="0.25">
      <c r="A563">
        <v>562</v>
      </c>
      <c r="B563" t="s">
        <v>1457</v>
      </c>
      <c r="C563">
        <v>4.5999999999999999E-2</v>
      </c>
    </row>
    <row r="564" spans="1:3" x14ac:dyDescent="0.25">
      <c r="A564">
        <v>563</v>
      </c>
      <c r="B564" t="s">
        <v>1458</v>
      </c>
      <c r="C564">
        <v>4.5999999999999999E-2</v>
      </c>
    </row>
    <row r="565" spans="1:3" x14ac:dyDescent="0.25">
      <c r="A565">
        <v>564</v>
      </c>
      <c r="B565" t="s">
        <v>1459</v>
      </c>
      <c r="C565">
        <v>4.5999999999999999E-2</v>
      </c>
    </row>
    <row r="566" spans="1:3" x14ac:dyDescent="0.25">
      <c r="A566">
        <v>565</v>
      </c>
      <c r="B566" t="s">
        <v>1460</v>
      </c>
      <c r="C566">
        <v>4.4999999999999998E-2</v>
      </c>
    </row>
    <row r="567" spans="1:3" x14ac:dyDescent="0.25">
      <c r="A567">
        <v>566</v>
      </c>
      <c r="B567" t="s">
        <v>1461</v>
      </c>
      <c r="C567">
        <v>4.4999999999999998E-2</v>
      </c>
    </row>
    <row r="568" spans="1:3" x14ac:dyDescent="0.25">
      <c r="A568">
        <v>567</v>
      </c>
      <c r="B568" t="s">
        <v>1462</v>
      </c>
      <c r="C568">
        <v>4.4999999999999998E-2</v>
      </c>
    </row>
    <row r="569" spans="1:3" x14ac:dyDescent="0.25">
      <c r="A569">
        <v>568</v>
      </c>
      <c r="B569" t="s">
        <v>1463</v>
      </c>
      <c r="C569">
        <v>4.4999999999999998E-2</v>
      </c>
    </row>
    <row r="570" spans="1:3" x14ac:dyDescent="0.25">
      <c r="A570">
        <v>569</v>
      </c>
      <c r="B570" t="s">
        <v>1464</v>
      </c>
      <c r="C570">
        <v>4.4999999999999998E-2</v>
      </c>
    </row>
    <row r="571" spans="1:3" x14ac:dyDescent="0.25">
      <c r="A571">
        <v>570</v>
      </c>
      <c r="B571" t="s">
        <v>1465</v>
      </c>
      <c r="C571">
        <v>4.3999999999999997E-2</v>
      </c>
    </row>
    <row r="572" spans="1:3" x14ac:dyDescent="0.25">
      <c r="A572">
        <v>571</v>
      </c>
      <c r="B572" t="s">
        <v>1466</v>
      </c>
      <c r="C572">
        <v>4.3999999999999997E-2</v>
      </c>
    </row>
    <row r="573" spans="1:3" x14ac:dyDescent="0.25">
      <c r="A573">
        <v>572</v>
      </c>
      <c r="B573" t="s">
        <v>1467</v>
      </c>
      <c r="C573">
        <v>4.2999999999999997E-2</v>
      </c>
    </row>
    <row r="574" spans="1:3" x14ac:dyDescent="0.25">
      <c r="A574">
        <v>573</v>
      </c>
      <c r="B574" t="s">
        <v>1468</v>
      </c>
      <c r="C574">
        <v>4.2999999999999997E-2</v>
      </c>
    </row>
    <row r="575" spans="1:3" x14ac:dyDescent="0.25">
      <c r="A575">
        <v>574</v>
      </c>
      <c r="B575" t="s">
        <v>1469</v>
      </c>
      <c r="C575">
        <v>4.2999999999999997E-2</v>
      </c>
    </row>
    <row r="576" spans="1:3" x14ac:dyDescent="0.25">
      <c r="A576">
        <v>575</v>
      </c>
      <c r="B576" t="s">
        <v>1470</v>
      </c>
      <c r="C576">
        <v>4.2999999999999997E-2</v>
      </c>
    </row>
    <row r="577" spans="1:3" x14ac:dyDescent="0.25">
      <c r="A577">
        <v>576</v>
      </c>
      <c r="B577" t="s">
        <v>1471</v>
      </c>
      <c r="C577">
        <v>4.2999999999999997E-2</v>
      </c>
    </row>
    <row r="578" spans="1:3" x14ac:dyDescent="0.25">
      <c r="A578">
        <v>577</v>
      </c>
      <c r="B578" t="s">
        <v>1472</v>
      </c>
      <c r="C578">
        <v>4.2999999999999997E-2</v>
      </c>
    </row>
    <row r="579" spans="1:3" x14ac:dyDescent="0.25">
      <c r="A579">
        <v>578</v>
      </c>
      <c r="B579" t="s">
        <v>1473</v>
      </c>
      <c r="C579">
        <v>4.2999999999999997E-2</v>
      </c>
    </row>
    <row r="580" spans="1:3" x14ac:dyDescent="0.25">
      <c r="A580">
        <v>579</v>
      </c>
      <c r="B580" t="s">
        <v>1474</v>
      </c>
      <c r="C580">
        <v>4.2999999999999997E-2</v>
      </c>
    </row>
    <row r="581" spans="1:3" x14ac:dyDescent="0.25">
      <c r="A581">
        <v>580</v>
      </c>
      <c r="B581" t="s">
        <v>1475</v>
      </c>
      <c r="C581">
        <v>4.2999999999999997E-2</v>
      </c>
    </row>
    <row r="582" spans="1:3" x14ac:dyDescent="0.25">
      <c r="A582">
        <v>581</v>
      </c>
      <c r="B582" t="s">
        <v>1476</v>
      </c>
      <c r="C582">
        <v>4.2000000000000003E-2</v>
      </c>
    </row>
    <row r="583" spans="1:3" x14ac:dyDescent="0.25">
      <c r="A583">
        <v>582</v>
      </c>
      <c r="B583" t="s">
        <v>1477</v>
      </c>
      <c r="C583">
        <v>4.2000000000000003E-2</v>
      </c>
    </row>
    <row r="584" spans="1:3" x14ac:dyDescent="0.25">
      <c r="A584">
        <v>583</v>
      </c>
      <c r="B584" t="s">
        <v>1478</v>
      </c>
      <c r="C584">
        <v>4.2000000000000003E-2</v>
      </c>
    </row>
    <row r="585" spans="1:3" x14ac:dyDescent="0.25">
      <c r="A585">
        <v>584</v>
      </c>
      <c r="B585" t="s">
        <v>1479</v>
      </c>
      <c r="C585">
        <v>4.2000000000000003E-2</v>
      </c>
    </row>
    <row r="586" spans="1:3" x14ac:dyDescent="0.25">
      <c r="A586">
        <v>585</v>
      </c>
      <c r="B586" t="s">
        <v>1480</v>
      </c>
      <c r="C586">
        <v>4.2000000000000003E-2</v>
      </c>
    </row>
    <row r="587" spans="1:3" x14ac:dyDescent="0.25">
      <c r="A587">
        <v>586</v>
      </c>
      <c r="B587" t="s">
        <v>1481</v>
      </c>
      <c r="C587">
        <v>4.2000000000000003E-2</v>
      </c>
    </row>
    <row r="588" spans="1:3" x14ac:dyDescent="0.25">
      <c r="A588">
        <v>587</v>
      </c>
      <c r="B588" t="s">
        <v>1482</v>
      </c>
      <c r="C588">
        <v>4.2000000000000003E-2</v>
      </c>
    </row>
    <row r="589" spans="1:3" x14ac:dyDescent="0.25">
      <c r="A589">
        <v>588</v>
      </c>
      <c r="B589" t="s">
        <v>1483</v>
      </c>
      <c r="C589">
        <v>4.2000000000000003E-2</v>
      </c>
    </row>
    <row r="590" spans="1:3" x14ac:dyDescent="0.25">
      <c r="A590">
        <v>589</v>
      </c>
      <c r="B590" t="s">
        <v>1484</v>
      </c>
      <c r="C590">
        <v>4.2000000000000003E-2</v>
      </c>
    </row>
    <row r="591" spans="1:3" x14ac:dyDescent="0.25">
      <c r="A591">
        <v>590</v>
      </c>
      <c r="B591" t="s">
        <v>1485</v>
      </c>
      <c r="C591">
        <v>4.1000000000000002E-2</v>
      </c>
    </row>
    <row r="592" spans="1:3" x14ac:dyDescent="0.25">
      <c r="A592">
        <v>591</v>
      </c>
      <c r="B592" t="s">
        <v>1486</v>
      </c>
      <c r="C592">
        <v>4.1000000000000002E-2</v>
      </c>
    </row>
    <row r="593" spans="1:3" x14ac:dyDescent="0.25">
      <c r="A593">
        <v>592</v>
      </c>
      <c r="B593" t="s">
        <v>1487</v>
      </c>
      <c r="C593">
        <v>4.1000000000000002E-2</v>
      </c>
    </row>
    <row r="594" spans="1:3" x14ac:dyDescent="0.25">
      <c r="A594">
        <v>593</v>
      </c>
      <c r="B594" t="s">
        <v>1488</v>
      </c>
      <c r="C594">
        <v>4.1000000000000002E-2</v>
      </c>
    </row>
    <row r="595" spans="1:3" x14ac:dyDescent="0.25">
      <c r="A595">
        <v>594</v>
      </c>
      <c r="B595" t="s">
        <v>1489</v>
      </c>
      <c r="C595">
        <v>4.1000000000000002E-2</v>
      </c>
    </row>
    <row r="596" spans="1:3" x14ac:dyDescent="0.25">
      <c r="A596">
        <v>595</v>
      </c>
      <c r="B596" t="s">
        <v>1490</v>
      </c>
      <c r="C596">
        <v>0.04</v>
      </c>
    </row>
    <row r="597" spans="1:3" x14ac:dyDescent="0.25">
      <c r="A597">
        <v>596</v>
      </c>
      <c r="B597" t="s">
        <v>1491</v>
      </c>
      <c r="C597">
        <v>0.04</v>
      </c>
    </row>
    <row r="598" spans="1:3" x14ac:dyDescent="0.25">
      <c r="A598">
        <v>597</v>
      </c>
      <c r="B598" t="s">
        <v>1492</v>
      </c>
      <c r="C598">
        <v>0.04</v>
      </c>
    </row>
    <row r="599" spans="1:3" x14ac:dyDescent="0.25">
      <c r="A599">
        <v>598</v>
      </c>
      <c r="B599" t="s">
        <v>1493</v>
      </c>
      <c r="C599">
        <v>0.04</v>
      </c>
    </row>
    <row r="600" spans="1:3" x14ac:dyDescent="0.25">
      <c r="A600">
        <v>599</v>
      </c>
      <c r="B600" t="s">
        <v>1494</v>
      </c>
      <c r="C600">
        <v>0.04</v>
      </c>
    </row>
    <row r="601" spans="1:3" x14ac:dyDescent="0.25">
      <c r="A601">
        <v>600</v>
      </c>
      <c r="B601" t="s">
        <v>1495</v>
      </c>
      <c r="C601">
        <v>0.04</v>
      </c>
    </row>
    <row r="602" spans="1:3" x14ac:dyDescent="0.25">
      <c r="A602">
        <v>601</v>
      </c>
      <c r="B602" t="s">
        <v>1496</v>
      </c>
      <c r="C602">
        <v>0.04</v>
      </c>
    </row>
    <row r="603" spans="1:3" x14ac:dyDescent="0.25">
      <c r="A603">
        <v>602</v>
      </c>
      <c r="B603" t="s">
        <v>1497</v>
      </c>
      <c r="C603">
        <v>0.04</v>
      </c>
    </row>
    <row r="604" spans="1:3" x14ac:dyDescent="0.25">
      <c r="A604">
        <v>603</v>
      </c>
      <c r="B604" t="s">
        <v>1498</v>
      </c>
      <c r="C604">
        <v>0.04</v>
      </c>
    </row>
    <row r="605" spans="1:3" x14ac:dyDescent="0.25">
      <c r="A605">
        <v>604</v>
      </c>
      <c r="B605" t="s">
        <v>1499</v>
      </c>
      <c r="C605">
        <v>0.04</v>
      </c>
    </row>
    <row r="606" spans="1:3" x14ac:dyDescent="0.25">
      <c r="A606">
        <v>605</v>
      </c>
      <c r="B606" t="s">
        <v>1500</v>
      </c>
      <c r="C606">
        <v>3.9E-2</v>
      </c>
    </row>
    <row r="607" spans="1:3" x14ac:dyDescent="0.25">
      <c r="A607">
        <v>606</v>
      </c>
      <c r="B607" t="s">
        <v>1501</v>
      </c>
      <c r="C607">
        <v>3.9E-2</v>
      </c>
    </row>
    <row r="608" spans="1:3" x14ac:dyDescent="0.25">
      <c r="A608">
        <v>607</v>
      </c>
      <c r="B608" t="s">
        <v>1502</v>
      </c>
      <c r="C608">
        <v>3.9E-2</v>
      </c>
    </row>
    <row r="609" spans="1:3" x14ac:dyDescent="0.25">
      <c r="A609">
        <v>608</v>
      </c>
      <c r="B609" t="s">
        <v>1503</v>
      </c>
      <c r="C609">
        <v>3.9E-2</v>
      </c>
    </row>
    <row r="610" spans="1:3" x14ac:dyDescent="0.25">
      <c r="A610">
        <v>609</v>
      </c>
      <c r="B610" t="s">
        <v>1504</v>
      </c>
      <c r="C610">
        <v>3.9E-2</v>
      </c>
    </row>
    <row r="611" spans="1:3" x14ac:dyDescent="0.25">
      <c r="A611">
        <v>610</v>
      </c>
      <c r="B611" t="s">
        <v>1505</v>
      </c>
      <c r="C611">
        <v>3.9E-2</v>
      </c>
    </row>
    <row r="612" spans="1:3" x14ac:dyDescent="0.25">
      <c r="A612">
        <v>611</v>
      </c>
      <c r="B612" t="s">
        <v>1506</v>
      </c>
      <c r="C612">
        <v>3.9E-2</v>
      </c>
    </row>
    <row r="613" spans="1:3" x14ac:dyDescent="0.25">
      <c r="A613">
        <v>612</v>
      </c>
      <c r="B613" t="s">
        <v>1507</v>
      </c>
      <c r="C613">
        <v>3.9E-2</v>
      </c>
    </row>
    <row r="614" spans="1:3" x14ac:dyDescent="0.25">
      <c r="A614">
        <v>613</v>
      </c>
      <c r="B614" t="s">
        <v>1508</v>
      </c>
      <c r="C614">
        <v>3.9E-2</v>
      </c>
    </row>
    <row r="615" spans="1:3" x14ac:dyDescent="0.25">
      <c r="A615">
        <v>614</v>
      </c>
      <c r="B615" t="s">
        <v>1509</v>
      </c>
      <c r="C615">
        <v>3.9E-2</v>
      </c>
    </row>
    <row r="616" spans="1:3" x14ac:dyDescent="0.25">
      <c r="A616">
        <v>615</v>
      </c>
      <c r="B616" t="s">
        <v>1510</v>
      </c>
      <c r="C616">
        <v>3.9E-2</v>
      </c>
    </row>
    <row r="617" spans="1:3" x14ac:dyDescent="0.25">
      <c r="A617">
        <v>616</v>
      </c>
      <c r="B617" t="s">
        <v>1511</v>
      </c>
      <c r="C617">
        <v>3.9E-2</v>
      </c>
    </row>
    <row r="618" spans="1:3" x14ac:dyDescent="0.25">
      <c r="A618">
        <v>617</v>
      </c>
      <c r="B618" t="s">
        <v>1512</v>
      </c>
      <c r="C618">
        <v>3.7999999999999999E-2</v>
      </c>
    </row>
    <row r="619" spans="1:3" x14ac:dyDescent="0.25">
      <c r="A619">
        <v>618</v>
      </c>
      <c r="B619" t="s">
        <v>1513</v>
      </c>
      <c r="C619">
        <v>3.7999999999999999E-2</v>
      </c>
    </row>
    <row r="620" spans="1:3" x14ac:dyDescent="0.25">
      <c r="A620">
        <v>619</v>
      </c>
      <c r="B620" t="s">
        <v>1514</v>
      </c>
      <c r="C620">
        <v>3.7999999999999999E-2</v>
      </c>
    </row>
    <row r="621" spans="1:3" x14ac:dyDescent="0.25">
      <c r="A621">
        <v>620</v>
      </c>
      <c r="B621" t="s">
        <v>1515</v>
      </c>
      <c r="C621">
        <v>3.7999999999999999E-2</v>
      </c>
    </row>
    <row r="622" spans="1:3" x14ac:dyDescent="0.25">
      <c r="A622">
        <v>621</v>
      </c>
      <c r="B622" t="s">
        <v>1516</v>
      </c>
      <c r="C622">
        <v>3.7999999999999999E-2</v>
      </c>
    </row>
    <row r="623" spans="1:3" x14ac:dyDescent="0.25">
      <c r="A623">
        <v>622</v>
      </c>
      <c r="B623" t="s">
        <v>1517</v>
      </c>
      <c r="C623">
        <v>3.7999999999999999E-2</v>
      </c>
    </row>
    <row r="624" spans="1:3" x14ac:dyDescent="0.25">
      <c r="A624">
        <v>623</v>
      </c>
      <c r="B624" t="s">
        <v>1518</v>
      </c>
      <c r="C624">
        <v>3.7999999999999999E-2</v>
      </c>
    </row>
    <row r="625" spans="1:3" x14ac:dyDescent="0.25">
      <c r="A625">
        <v>624</v>
      </c>
      <c r="B625" t="s">
        <v>1519</v>
      </c>
      <c r="C625">
        <v>3.7999999999999999E-2</v>
      </c>
    </row>
    <row r="626" spans="1:3" x14ac:dyDescent="0.25">
      <c r="A626">
        <v>625</v>
      </c>
      <c r="B626" t="s">
        <v>1520</v>
      </c>
      <c r="C626">
        <v>3.7999999999999999E-2</v>
      </c>
    </row>
    <row r="627" spans="1:3" x14ac:dyDescent="0.25">
      <c r="A627">
        <v>626</v>
      </c>
      <c r="B627" t="s">
        <v>1521</v>
      </c>
      <c r="C627">
        <v>3.6999999999999998E-2</v>
      </c>
    </row>
    <row r="628" spans="1:3" x14ac:dyDescent="0.25">
      <c r="A628">
        <v>627</v>
      </c>
      <c r="B628" t="s">
        <v>1522</v>
      </c>
      <c r="C628">
        <v>3.6999999999999998E-2</v>
      </c>
    </row>
    <row r="629" spans="1:3" x14ac:dyDescent="0.25">
      <c r="A629">
        <v>628</v>
      </c>
      <c r="B629" t="s">
        <v>1523</v>
      </c>
      <c r="C629">
        <v>3.6999999999999998E-2</v>
      </c>
    </row>
    <row r="630" spans="1:3" x14ac:dyDescent="0.25">
      <c r="A630">
        <v>629</v>
      </c>
      <c r="B630" t="s">
        <v>1524</v>
      </c>
      <c r="C630">
        <v>3.6999999999999998E-2</v>
      </c>
    </row>
    <row r="631" spans="1:3" x14ac:dyDescent="0.25">
      <c r="A631">
        <v>630</v>
      </c>
      <c r="B631" t="s">
        <v>1525</v>
      </c>
      <c r="C631">
        <v>3.6999999999999998E-2</v>
      </c>
    </row>
    <row r="632" spans="1:3" x14ac:dyDescent="0.25">
      <c r="A632">
        <v>631</v>
      </c>
      <c r="B632" t="s">
        <v>1526</v>
      </c>
      <c r="C632">
        <v>3.6999999999999998E-2</v>
      </c>
    </row>
    <row r="633" spans="1:3" x14ac:dyDescent="0.25">
      <c r="A633">
        <v>632</v>
      </c>
      <c r="B633" t="s">
        <v>1527</v>
      </c>
      <c r="C633">
        <v>3.6999999999999998E-2</v>
      </c>
    </row>
    <row r="634" spans="1:3" x14ac:dyDescent="0.25">
      <c r="A634">
        <v>633</v>
      </c>
      <c r="B634" t="s">
        <v>1528</v>
      </c>
      <c r="C634">
        <v>3.6999999999999998E-2</v>
      </c>
    </row>
    <row r="635" spans="1:3" x14ac:dyDescent="0.25">
      <c r="A635">
        <v>634</v>
      </c>
      <c r="B635" t="s">
        <v>1529</v>
      </c>
      <c r="C635">
        <v>3.6999999999999998E-2</v>
      </c>
    </row>
    <row r="636" spans="1:3" x14ac:dyDescent="0.25">
      <c r="A636">
        <v>635</v>
      </c>
      <c r="B636" t="s">
        <v>1530</v>
      </c>
      <c r="C636">
        <v>3.6999999999999998E-2</v>
      </c>
    </row>
    <row r="637" spans="1:3" x14ac:dyDescent="0.25">
      <c r="A637">
        <v>636</v>
      </c>
      <c r="B637" t="s">
        <v>1531</v>
      </c>
      <c r="C637">
        <v>3.6999999999999998E-2</v>
      </c>
    </row>
    <row r="638" spans="1:3" x14ac:dyDescent="0.25">
      <c r="A638">
        <v>637</v>
      </c>
      <c r="B638" t="s">
        <v>1532</v>
      </c>
      <c r="C638">
        <v>3.5999999999999997E-2</v>
      </c>
    </row>
    <row r="639" spans="1:3" x14ac:dyDescent="0.25">
      <c r="A639">
        <v>638</v>
      </c>
      <c r="B639" t="s">
        <v>1533</v>
      </c>
      <c r="C639">
        <v>3.5999999999999997E-2</v>
      </c>
    </row>
    <row r="640" spans="1:3" x14ac:dyDescent="0.25">
      <c r="A640">
        <v>639</v>
      </c>
      <c r="B640" t="s">
        <v>1534</v>
      </c>
      <c r="C640">
        <v>3.5999999999999997E-2</v>
      </c>
    </row>
    <row r="641" spans="1:3" x14ac:dyDescent="0.25">
      <c r="A641">
        <v>640</v>
      </c>
      <c r="B641" t="s">
        <v>1535</v>
      </c>
      <c r="C641">
        <v>3.5999999999999997E-2</v>
      </c>
    </row>
    <row r="642" spans="1:3" x14ac:dyDescent="0.25">
      <c r="A642">
        <v>641</v>
      </c>
      <c r="B642" t="s">
        <v>1536</v>
      </c>
      <c r="C642">
        <v>3.5999999999999997E-2</v>
      </c>
    </row>
    <row r="643" spans="1:3" x14ac:dyDescent="0.25">
      <c r="A643">
        <v>642</v>
      </c>
      <c r="B643" t="s">
        <v>1537</v>
      </c>
      <c r="C643">
        <v>3.5999999999999997E-2</v>
      </c>
    </row>
    <row r="644" spans="1:3" x14ac:dyDescent="0.25">
      <c r="A644">
        <v>643</v>
      </c>
      <c r="B644" t="s">
        <v>1538</v>
      </c>
      <c r="C644">
        <v>3.5999999999999997E-2</v>
      </c>
    </row>
    <row r="645" spans="1:3" x14ac:dyDescent="0.25">
      <c r="A645">
        <v>644</v>
      </c>
      <c r="B645" t="s">
        <v>1539</v>
      </c>
      <c r="C645">
        <v>3.5999999999999997E-2</v>
      </c>
    </row>
    <row r="646" spans="1:3" x14ac:dyDescent="0.25">
      <c r="A646">
        <v>645</v>
      </c>
      <c r="B646" t="s">
        <v>1540</v>
      </c>
      <c r="C646">
        <v>3.5999999999999997E-2</v>
      </c>
    </row>
    <row r="647" spans="1:3" x14ac:dyDescent="0.25">
      <c r="A647">
        <v>646</v>
      </c>
      <c r="B647" t="s">
        <v>1541</v>
      </c>
      <c r="C647">
        <v>3.5000000000000003E-2</v>
      </c>
    </row>
    <row r="648" spans="1:3" x14ac:dyDescent="0.25">
      <c r="A648">
        <v>647</v>
      </c>
      <c r="B648" t="s">
        <v>1542</v>
      </c>
      <c r="C648">
        <v>3.5000000000000003E-2</v>
      </c>
    </row>
    <row r="649" spans="1:3" x14ac:dyDescent="0.25">
      <c r="A649">
        <v>648</v>
      </c>
      <c r="B649" t="s">
        <v>1543</v>
      </c>
      <c r="C649">
        <v>3.5000000000000003E-2</v>
      </c>
    </row>
    <row r="650" spans="1:3" x14ac:dyDescent="0.25">
      <c r="A650">
        <v>649</v>
      </c>
      <c r="B650" t="s">
        <v>1544</v>
      </c>
      <c r="C650">
        <v>3.5000000000000003E-2</v>
      </c>
    </row>
    <row r="651" spans="1:3" x14ac:dyDescent="0.25">
      <c r="A651">
        <v>650</v>
      </c>
      <c r="B651" t="s">
        <v>1545</v>
      </c>
      <c r="C651">
        <v>3.5000000000000003E-2</v>
      </c>
    </row>
    <row r="652" spans="1:3" x14ac:dyDescent="0.25">
      <c r="A652">
        <v>651</v>
      </c>
      <c r="B652" t="s">
        <v>1546</v>
      </c>
      <c r="C652">
        <v>3.5000000000000003E-2</v>
      </c>
    </row>
    <row r="653" spans="1:3" x14ac:dyDescent="0.25">
      <c r="A653">
        <v>652</v>
      </c>
      <c r="B653" t="s">
        <v>1547</v>
      </c>
      <c r="C653">
        <v>3.5000000000000003E-2</v>
      </c>
    </row>
    <row r="654" spans="1:3" x14ac:dyDescent="0.25">
      <c r="A654">
        <v>653</v>
      </c>
      <c r="B654" t="s">
        <v>1548</v>
      </c>
      <c r="C654">
        <v>3.5000000000000003E-2</v>
      </c>
    </row>
    <row r="655" spans="1:3" x14ac:dyDescent="0.25">
      <c r="A655">
        <v>654</v>
      </c>
      <c r="B655" t="s">
        <v>1549</v>
      </c>
      <c r="C655">
        <v>3.5000000000000003E-2</v>
      </c>
    </row>
    <row r="656" spans="1:3" x14ac:dyDescent="0.25">
      <c r="A656">
        <v>655</v>
      </c>
      <c r="B656" t="s">
        <v>1550</v>
      </c>
      <c r="C656">
        <v>3.5000000000000003E-2</v>
      </c>
    </row>
    <row r="657" spans="1:3" x14ac:dyDescent="0.25">
      <c r="A657">
        <v>656</v>
      </c>
      <c r="B657" t="s">
        <v>1551</v>
      </c>
      <c r="C657">
        <v>3.5000000000000003E-2</v>
      </c>
    </row>
    <row r="658" spans="1:3" x14ac:dyDescent="0.25">
      <c r="A658">
        <v>657</v>
      </c>
      <c r="B658" t="s">
        <v>1552</v>
      </c>
      <c r="C658">
        <v>3.5000000000000003E-2</v>
      </c>
    </row>
    <row r="659" spans="1:3" x14ac:dyDescent="0.25">
      <c r="A659">
        <v>658</v>
      </c>
      <c r="B659" t="s">
        <v>1553</v>
      </c>
      <c r="C659">
        <v>3.5000000000000003E-2</v>
      </c>
    </row>
    <row r="660" spans="1:3" x14ac:dyDescent="0.25">
      <c r="A660">
        <v>659</v>
      </c>
      <c r="B660" t="s">
        <v>1554</v>
      </c>
      <c r="C660">
        <v>3.5000000000000003E-2</v>
      </c>
    </row>
    <row r="661" spans="1:3" x14ac:dyDescent="0.25">
      <c r="A661">
        <v>660</v>
      </c>
      <c r="B661" t="s">
        <v>1555</v>
      </c>
      <c r="C661">
        <v>3.5000000000000003E-2</v>
      </c>
    </row>
    <row r="662" spans="1:3" x14ac:dyDescent="0.25">
      <c r="A662">
        <v>661</v>
      </c>
      <c r="B662" t="s">
        <v>1556</v>
      </c>
      <c r="C662">
        <v>3.5000000000000003E-2</v>
      </c>
    </row>
    <row r="663" spans="1:3" x14ac:dyDescent="0.25">
      <c r="A663">
        <v>662</v>
      </c>
      <c r="B663" t="s">
        <v>1557</v>
      </c>
      <c r="C663">
        <v>3.4000000000000002E-2</v>
      </c>
    </row>
    <row r="664" spans="1:3" x14ac:dyDescent="0.25">
      <c r="A664">
        <v>663</v>
      </c>
      <c r="B664" t="s">
        <v>1558</v>
      </c>
      <c r="C664">
        <v>3.4000000000000002E-2</v>
      </c>
    </row>
    <row r="665" spans="1:3" x14ac:dyDescent="0.25">
      <c r="A665">
        <v>664</v>
      </c>
      <c r="B665" t="s">
        <v>1559</v>
      </c>
      <c r="C665">
        <v>3.4000000000000002E-2</v>
      </c>
    </row>
    <row r="666" spans="1:3" x14ac:dyDescent="0.25">
      <c r="A666">
        <v>665</v>
      </c>
      <c r="B666" t="s">
        <v>1560</v>
      </c>
      <c r="C666">
        <v>3.4000000000000002E-2</v>
      </c>
    </row>
    <row r="667" spans="1:3" x14ac:dyDescent="0.25">
      <c r="A667">
        <v>666</v>
      </c>
      <c r="B667" t="s">
        <v>1561</v>
      </c>
      <c r="C667">
        <v>3.4000000000000002E-2</v>
      </c>
    </row>
    <row r="668" spans="1:3" x14ac:dyDescent="0.25">
      <c r="A668">
        <v>667</v>
      </c>
      <c r="B668" t="s">
        <v>1562</v>
      </c>
      <c r="C668">
        <v>3.4000000000000002E-2</v>
      </c>
    </row>
    <row r="669" spans="1:3" x14ac:dyDescent="0.25">
      <c r="A669">
        <v>668</v>
      </c>
      <c r="B669" t="s">
        <v>1563</v>
      </c>
      <c r="C669">
        <v>3.4000000000000002E-2</v>
      </c>
    </row>
    <row r="670" spans="1:3" x14ac:dyDescent="0.25">
      <c r="A670">
        <v>669</v>
      </c>
      <c r="B670" t="s">
        <v>1564</v>
      </c>
      <c r="C670">
        <v>3.4000000000000002E-2</v>
      </c>
    </row>
    <row r="671" spans="1:3" x14ac:dyDescent="0.25">
      <c r="A671">
        <v>670</v>
      </c>
      <c r="B671" t="s">
        <v>1565</v>
      </c>
      <c r="C671">
        <v>3.4000000000000002E-2</v>
      </c>
    </row>
    <row r="672" spans="1:3" x14ac:dyDescent="0.25">
      <c r="A672">
        <v>671</v>
      </c>
      <c r="B672" t="s">
        <v>1566</v>
      </c>
      <c r="C672">
        <v>3.4000000000000002E-2</v>
      </c>
    </row>
    <row r="673" spans="1:3" x14ac:dyDescent="0.25">
      <c r="A673">
        <v>672</v>
      </c>
      <c r="B673" t="s">
        <v>1567</v>
      </c>
      <c r="C673">
        <v>3.4000000000000002E-2</v>
      </c>
    </row>
    <row r="674" spans="1:3" x14ac:dyDescent="0.25">
      <c r="A674">
        <v>673</v>
      </c>
      <c r="B674" t="s">
        <v>1568</v>
      </c>
      <c r="C674">
        <v>3.4000000000000002E-2</v>
      </c>
    </row>
    <row r="675" spans="1:3" x14ac:dyDescent="0.25">
      <c r="A675">
        <v>674</v>
      </c>
      <c r="B675" t="s">
        <v>1569</v>
      </c>
      <c r="C675">
        <v>3.4000000000000002E-2</v>
      </c>
    </row>
    <row r="676" spans="1:3" x14ac:dyDescent="0.25">
      <c r="A676">
        <v>675</v>
      </c>
      <c r="B676" t="s">
        <v>1570</v>
      </c>
      <c r="C676">
        <v>3.4000000000000002E-2</v>
      </c>
    </row>
    <row r="677" spans="1:3" x14ac:dyDescent="0.25">
      <c r="A677">
        <v>676</v>
      </c>
      <c r="B677" t="s">
        <v>1571</v>
      </c>
      <c r="C677">
        <v>3.3000000000000002E-2</v>
      </c>
    </row>
    <row r="678" spans="1:3" x14ac:dyDescent="0.25">
      <c r="A678">
        <v>677</v>
      </c>
      <c r="B678" t="s">
        <v>1572</v>
      </c>
      <c r="C678">
        <v>3.3000000000000002E-2</v>
      </c>
    </row>
    <row r="679" spans="1:3" x14ac:dyDescent="0.25">
      <c r="A679">
        <v>678</v>
      </c>
      <c r="B679" t="s">
        <v>1573</v>
      </c>
      <c r="C679">
        <v>3.3000000000000002E-2</v>
      </c>
    </row>
    <row r="680" spans="1:3" x14ac:dyDescent="0.25">
      <c r="A680">
        <v>679</v>
      </c>
      <c r="B680" t="s">
        <v>1574</v>
      </c>
      <c r="C680">
        <v>3.3000000000000002E-2</v>
      </c>
    </row>
    <row r="681" spans="1:3" x14ac:dyDescent="0.25">
      <c r="A681">
        <v>680</v>
      </c>
      <c r="B681" t="s">
        <v>1575</v>
      </c>
      <c r="C681">
        <v>3.3000000000000002E-2</v>
      </c>
    </row>
    <row r="682" spans="1:3" x14ac:dyDescent="0.25">
      <c r="A682">
        <v>681</v>
      </c>
      <c r="B682" t="s">
        <v>1576</v>
      </c>
      <c r="C682">
        <v>3.3000000000000002E-2</v>
      </c>
    </row>
    <row r="683" spans="1:3" x14ac:dyDescent="0.25">
      <c r="A683">
        <v>682</v>
      </c>
      <c r="B683" t="s">
        <v>1577</v>
      </c>
      <c r="C683">
        <v>3.3000000000000002E-2</v>
      </c>
    </row>
    <row r="684" spans="1:3" x14ac:dyDescent="0.25">
      <c r="A684">
        <v>683</v>
      </c>
      <c r="B684" t="s">
        <v>1578</v>
      </c>
      <c r="C684">
        <v>3.3000000000000002E-2</v>
      </c>
    </row>
    <row r="685" spans="1:3" x14ac:dyDescent="0.25">
      <c r="A685">
        <v>684</v>
      </c>
      <c r="B685" t="s">
        <v>1579</v>
      </c>
      <c r="C685">
        <v>3.3000000000000002E-2</v>
      </c>
    </row>
    <row r="686" spans="1:3" x14ac:dyDescent="0.25">
      <c r="A686">
        <v>685</v>
      </c>
      <c r="B686" t="s">
        <v>1580</v>
      </c>
      <c r="C686">
        <v>3.3000000000000002E-2</v>
      </c>
    </row>
    <row r="687" spans="1:3" x14ac:dyDescent="0.25">
      <c r="A687">
        <v>686</v>
      </c>
      <c r="B687" t="s">
        <v>1581</v>
      </c>
      <c r="C687">
        <v>3.3000000000000002E-2</v>
      </c>
    </row>
    <row r="688" spans="1:3" x14ac:dyDescent="0.25">
      <c r="A688">
        <v>687</v>
      </c>
      <c r="B688" t="s">
        <v>1582</v>
      </c>
      <c r="C688">
        <v>3.3000000000000002E-2</v>
      </c>
    </row>
    <row r="689" spans="1:3" x14ac:dyDescent="0.25">
      <c r="A689">
        <v>688</v>
      </c>
      <c r="B689" t="s">
        <v>1583</v>
      </c>
      <c r="C689">
        <v>3.2000000000000001E-2</v>
      </c>
    </row>
    <row r="690" spans="1:3" x14ac:dyDescent="0.25">
      <c r="A690">
        <v>689</v>
      </c>
      <c r="B690" t="s">
        <v>1584</v>
      </c>
      <c r="C690">
        <v>3.2000000000000001E-2</v>
      </c>
    </row>
    <row r="691" spans="1:3" x14ac:dyDescent="0.25">
      <c r="A691">
        <v>690</v>
      </c>
      <c r="B691" t="s">
        <v>1585</v>
      </c>
      <c r="C691">
        <v>3.2000000000000001E-2</v>
      </c>
    </row>
    <row r="692" spans="1:3" x14ac:dyDescent="0.25">
      <c r="A692">
        <v>691</v>
      </c>
      <c r="B692" t="s">
        <v>1586</v>
      </c>
      <c r="C692">
        <v>3.2000000000000001E-2</v>
      </c>
    </row>
    <row r="693" spans="1:3" x14ac:dyDescent="0.25">
      <c r="A693">
        <v>692</v>
      </c>
      <c r="B693" t="s">
        <v>1587</v>
      </c>
      <c r="C693">
        <v>3.2000000000000001E-2</v>
      </c>
    </row>
    <row r="694" spans="1:3" x14ac:dyDescent="0.25">
      <c r="A694">
        <v>693</v>
      </c>
      <c r="B694" t="s">
        <v>1588</v>
      </c>
      <c r="C694">
        <v>3.2000000000000001E-2</v>
      </c>
    </row>
    <row r="695" spans="1:3" x14ac:dyDescent="0.25">
      <c r="A695">
        <v>694</v>
      </c>
      <c r="B695" t="s">
        <v>1589</v>
      </c>
      <c r="C695">
        <v>3.2000000000000001E-2</v>
      </c>
    </row>
    <row r="696" spans="1:3" x14ac:dyDescent="0.25">
      <c r="A696">
        <v>695</v>
      </c>
      <c r="B696" t="s">
        <v>1590</v>
      </c>
      <c r="C696">
        <v>3.2000000000000001E-2</v>
      </c>
    </row>
    <row r="697" spans="1:3" x14ac:dyDescent="0.25">
      <c r="A697">
        <v>696</v>
      </c>
      <c r="B697" t="s">
        <v>1591</v>
      </c>
      <c r="C697">
        <v>3.2000000000000001E-2</v>
      </c>
    </row>
    <row r="698" spans="1:3" x14ac:dyDescent="0.25">
      <c r="A698">
        <v>697</v>
      </c>
      <c r="B698" t="s">
        <v>1592</v>
      </c>
      <c r="C698">
        <v>3.2000000000000001E-2</v>
      </c>
    </row>
    <row r="699" spans="1:3" x14ac:dyDescent="0.25">
      <c r="A699">
        <v>698</v>
      </c>
      <c r="B699" t="s">
        <v>1593</v>
      </c>
      <c r="C699">
        <v>3.1E-2</v>
      </c>
    </row>
    <row r="700" spans="1:3" x14ac:dyDescent="0.25">
      <c r="A700">
        <v>699</v>
      </c>
      <c r="B700" t="s">
        <v>1594</v>
      </c>
      <c r="C700">
        <v>3.1E-2</v>
      </c>
    </row>
    <row r="701" spans="1:3" x14ac:dyDescent="0.25">
      <c r="A701">
        <v>700</v>
      </c>
      <c r="B701" t="s">
        <v>1595</v>
      </c>
      <c r="C701">
        <v>3.1E-2</v>
      </c>
    </row>
    <row r="702" spans="1:3" x14ac:dyDescent="0.25">
      <c r="A702">
        <v>701</v>
      </c>
      <c r="B702" t="s">
        <v>1596</v>
      </c>
      <c r="C702">
        <v>3.1E-2</v>
      </c>
    </row>
    <row r="703" spans="1:3" x14ac:dyDescent="0.25">
      <c r="A703">
        <v>702</v>
      </c>
      <c r="B703" t="s">
        <v>1597</v>
      </c>
      <c r="C703">
        <v>3.1E-2</v>
      </c>
    </row>
    <row r="704" spans="1:3" x14ac:dyDescent="0.25">
      <c r="A704">
        <v>703</v>
      </c>
      <c r="B704" t="s">
        <v>1598</v>
      </c>
      <c r="C704">
        <v>3.1E-2</v>
      </c>
    </row>
    <row r="705" spans="1:3" x14ac:dyDescent="0.25">
      <c r="A705">
        <v>704</v>
      </c>
      <c r="B705" t="s">
        <v>1599</v>
      </c>
      <c r="C705">
        <v>3.1E-2</v>
      </c>
    </row>
    <row r="706" spans="1:3" x14ac:dyDescent="0.25">
      <c r="A706">
        <v>705</v>
      </c>
      <c r="B706" t="s">
        <v>1600</v>
      </c>
      <c r="C706">
        <v>3.1E-2</v>
      </c>
    </row>
    <row r="707" spans="1:3" x14ac:dyDescent="0.25">
      <c r="A707">
        <v>706</v>
      </c>
      <c r="B707" t="s">
        <v>1601</v>
      </c>
      <c r="C707">
        <v>3.1E-2</v>
      </c>
    </row>
    <row r="708" spans="1:3" x14ac:dyDescent="0.25">
      <c r="A708">
        <v>707</v>
      </c>
      <c r="B708" t="s">
        <v>1602</v>
      </c>
      <c r="C708">
        <v>3.1E-2</v>
      </c>
    </row>
    <row r="709" spans="1:3" x14ac:dyDescent="0.25">
      <c r="A709">
        <v>708</v>
      </c>
      <c r="B709" t="s">
        <v>1603</v>
      </c>
      <c r="C709">
        <v>3.1E-2</v>
      </c>
    </row>
    <row r="710" spans="1:3" x14ac:dyDescent="0.25">
      <c r="A710">
        <v>709</v>
      </c>
      <c r="B710" t="s">
        <v>1604</v>
      </c>
      <c r="C710">
        <v>3.1E-2</v>
      </c>
    </row>
    <row r="711" spans="1:3" x14ac:dyDescent="0.25">
      <c r="A711">
        <v>710</v>
      </c>
      <c r="B711" t="s">
        <v>1605</v>
      </c>
      <c r="C711">
        <v>0.03</v>
      </c>
    </row>
    <row r="712" spans="1:3" x14ac:dyDescent="0.25">
      <c r="A712">
        <v>711</v>
      </c>
      <c r="B712" t="s">
        <v>1606</v>
      </c>
      <c r="C712">
        <v>0.03</v>
      </c>
    </row>
    <row r="713" spans="1:3" x14ac:dyDescent="0.25">
      <c r="A713">
        <v>712</v>
      </c>
      <c r="B713" t="s">
        <v>1607</v>
      </c>
      <c r="C713">
        <v>0.03</v>
      </c>
    </row>
    <row r="714" spans="1:3" x14ac:dyDescent="0.25">
      <c r="A714">
        <v>713</v>
      </c>
      <c r="B714" t="s">
        <v>1608</v>
      </c>
      <c r="C714">
        <v>0.03</v>
      </c>
    </row>
    <row r="715" spans="1:3" x14ac:dyDescent="0.25">
      <c r="A715">
        <v>714</v>
      </c>
      <c r="B715" t="s">
        <v>1609</v>
      </c>
      <c r="C715">
        <v>0.03</v>
      </c>
    </row>
    <row r="716" spans="1:3" x14ac:dyDescent="0.25">
      <c r="A716">
        <v>715</v>
      </c>
      <c r="B716" t="s">
        <v>1610</v>
      </c>
      <c r="C716">
        <v>0.03</v>
      </c>
    </row>
    <row r="717" spans="1:3" x14ac:dyDescent="0.25">
      <c r="A717">
        <v>716</v>
      </c>
      <c r="B717" t="s">
        <v>1611</v>
      </c>
      <c r="C717">
        <v>0.03</v>
      </c>
    </row>
    <row r="718" spans="1:3" x14ac:dyDescent="0.25">
      <c r="A718">
        <v>717</v>
      </c>
      <c r="B718" t="s">
        <v>1612</v>
      </c>
      <c r="C718">
        <v>0.03</v>
      </c>
    </row>
    <row r="719" spans="1:3" x14ac:dyDescent="0.25">
      <c r="A719">
        <v>718</v>
      </c>
      <c r="B719" t="s">
        <v>1613</v>
      </c>
      <c r="C719">
        <v>0.03</v>
      </c>
    </row>
    <row r="720" spans="1:3" x14ac:dyDescent="0.25">
      <c r="A720">
        <v>719</v>
      </c>
      <c r="B720" t="s">
        <v>1614</v>
      </c>
      <c r="C720">
        <v>0.03</v>
      </c>
    </row>
    <row r="721" spans="1:3" x14ac:dyDescent="0.25">
      <c r="A721">
        <v>720</v>
      </c>
      <c r="B721" t="s">
        <v>1615</v>
      </c>
      <c r="C721">
        <v>0.03</v>
      </c>
    </row>
    <row r="722" spans="1:3" x14ac:dyDescent="0.25">
      <c r="A722">
        <v>721</v>
      </c>
      <c r="B722" t="s">
        <v>1616</v>
      </c>
      <c r="C722">
        <v>0.03</v>
      </c>
    </row>
    <row r="723" spans="1:3" x14ac:dyDescent="0.25">
      <c r="A723">
        <v>722</v>
      </c>
      <c r="B723" t="s">
        <v>1617</v>
      </c>
      <c r="C723">
        <v>0.03</v>
      </c>
    </row>
    <row r="724" spans="1:3" x14ac:dyDescent="0.25">
      <c r="A724">
        <v>723</v>
      </c>
      <c r="B724" t="s">
        <v>1618</v>
      </c>
      <c r="C724">
        <v>0.03</v>
      </c>
    </row>
    <row r="725" spans="1:3" x14ac:dyDescent="0.25">
      <c r="A725">
        <v>724</v>
      </c>
      <c r="B725" t="s">
        <v>1619</v>
      </c>
      <c r="C725">
        <v>2.9000000000000001E-2</v>
      </c>
    </row>
    <row r="726" spans="1:3" x14ac:dyDescent="0.25">
      <c r="A726">
        <v>725</v>
      </c>
      <c r="B726" t="s">
        <v>1620</v>
      </c>
      <c r="C726">
        <v>2.9000000000000001E-2</v>
      </c>
    </row>
    <row r="727" spans="1:3" x14ac:dyDescent="0.25">
      <c r="A727">
        <v>726</v>
      </c>
      <c r="B727" t="s">
        <v>1621</v>
      </c>
      <c r="C727">
        <v>2.9000000000000001E-2</v>
      </c>
    </row>
    <row r="728" spans="1:3" x14ac:dyDescent="0.25">
      <c r="A728">
        <v>727</v>
      </c>
      <c r="B728" t="s">
        <v>1622</v>
      </c>
      <c r="C728">
        <v>2.9000000000000001E-2</v>
      </c>
    </row>
    <row r="729" spans="1:3" x14ac:dyDescent="0.25">
      <c r="A729">
        <v>728</v>
      </c>
      <c r="B729" t="s">
        <v>1623</v>
      </c>
      <c r="C729">
        <v>2.9000000000000001E-2</v>
      </c>
    </row>
    <row r="730" spans="1:3" x14ac:dyDescent="0.25">
      <c r="A730">
        <v>729</v>
      </c>
      <c r="B730" t="s">
        <v>1624</v>
      </c>
      <c r="C730">
        <v>2.9000000000000001E-2</v>
      </c>
    </row>
    <row r="731" spans="1:3" x14ac:dyDescent="0.25">
      <c r="A731">
        <v>730</v>
      </c>
      <c r="B731" t="s">
        <v>1625</v>
      </c>
      <c r="C731">
        <v>2.9000000000000001E-2</v>
      </c>
    </row>
    <row r="732" spans="1:3" x14ac:dyDescent="0.25">
      <c r="A732">
        <v>731</v>
      </c>
      <c r="B732" t="s">
        <v>1626</v>
      </c>
      <c r="C732">
        <v>2.9000000000000001E-2</v>
      </c>
    </row>
    <row r="733" spans="1:3" x14ac:dyDescent="0.25">
      <c r="A733">
        <v>732</v>
      </c>
      <c r="B733" t="s">
        <v>1627</v>
      </c>
      <c r="C733">
        <v>2.9000000000000001E-2</v>
      </c>
    </row>
    <row r="734" spans="1:3" x14ac:dyDescent="0.25">
      <c r="A734">
        <v>733</v>
      </c>
      <c r="B734" t="s">
        <v>1628</v>
      </c>
      <c r="C734">
        <v>2.9000000000000001E-2</v>
      </c>
    </row>
    <row r="735" spans="1:3" x14ac:dyDescent="0.25">
      <c r="A735">
        <v>734</v>
      </c>
      <c r="B735" t="s">
        <v>1629</v>
      </c>
      <c r="C735">
        <v>2.9000000000000001E-2</v>
      </c>
    </row>
    <row r="736" spans="1:3" x14ac:dyDescent="0.25">
      <c r="A736">
        <v>735</v>
      </c>
      <c r="B736" t="s">
        <v>1630</v>
      </c>
      <c r="C736">
        <v>2.9000000000000001E-2</v>
      </c>
    </row>
    <row r="737" spans="1:3" x14ac:dyDescent="0.25">
      <c r="A737">
        <v>736</v>
      </c>
      <c r="B737" t="s">
        <v>1631</v>
      </c>
      <c r="C737">
        <v>2.9000000000000001E-2</v>
      </c>
    </row>
    <row r="738" spans="1:3" x14ac:dyDescent="0.25">
      <c r="A738">
        <v>737</v>
      </c>
      <c r="B738" t="s">
        <v>1632</v>
      </c>
      <c r="C738">
        <v>2.9000000000000001E-2</v>
      </c>
    </row>
    <row r="739" spans="1:3" x14ac:dyDescent="0.25">
      <c r="A739">
        <v>738</v>
      </c>
      <c r="B739" t="s">
        <v>1633</v>
      </c>
      <c r="C739">
        <v>2.8000000000000001E-2</v>
      </c>
    </row>
    <row r="740" spans="1:3" x14ac:dyDescent="0.25">
      <c r="A740">
        <v>739</v>
      </c>
      <c r="B740" t="s">
        <v>1634</v>
      </c>
      <c r="C740">
        <v>2.8000000000000001E-2</v>
      </c>
    </row>
    <row r="741" spans="1:3" x14ac:dyDescent="0.25">
      <c r="A741">
        <v>740</v>
      </c>
      <c r="B741" t="s">
        <v>1635</v>
      </c>
      <c r="C741">
        <v>2.8000000000000001E-2</v>
      </c>
    </row>
    <row r="742" spans="1:3" x14ac:dyDescent="0.25">
      <c r="A742">
        <v>741</v>
      </c>
      <c r="B742" t="s">
        <v>1636</v>
      </c>
      <c r="C742">
        <v>2.8000000000000001E-2</v>
      </c>
    </row>
    <row r="743" spans="1:3" x14ac:dyDescent="0.25">
      <c r="A743">
        <v>742</v>
      </c>
      <c r="B743" t="s">
        <v>1637</v>
      </c>
      <c r="C743">
        <v>2.8000000000000001E-2</v>
      </c>
    </row>
    <row r="744" spans="1:3" x14ac:dyDescent="0.25">
      <c r="A744">
        <v>743</v>
      </c>
      <c r="B744" t="s">
        <v>1638</v>
      </c>
      <c r="C744">
        <v>2.8000000000000001E-2</v>
      </c>
    </row>
    <row r="745" spans="1:3" x14ac:dyDescent="0.25">
      <c r="A745">
        <v>744</v>
      </c>
      <c r="B745" t="s">
        <v>1639</v>
      </c>
      <c r="C745">
        <v>2.8000000000000001E-2</v>
      </c>
    </row>
    <row r="746" spans="1:3" x14ac:dyDescent="0.25">
      <c r="A746">
        <v>745</v>
      </c>
      <c r="B746" t="s">
        <v>1640</v>
      </c>
      <c r="C746">
        <v>2.8000000000000001E-2</v>
      </c>
    </row>
    <row r="747" spans="1:3" x14ac:dyDescent="0.25">
      <c r="A747">
        <v>746</v>
      </c>
      <c r="B747" t="s">
        <v>1641</v>
      </c>
      <c r="C747">
        <v>2.8000000000000001E-2</v>
      </c>
    </row>
    <row r="748" spans="1:3" x14ac:dyDescent="0.25">
      <c r="A748">
        <v>747</v>
      </c>
      <c r="B748" t="s">
        <v>1642</v>
      </c>
      <c r="C748">
        <v>2.8000000000000001E-2</v>
      </c>
    </row>
    <row r="749" spans="1:3" x14ac:dyDescent="0.25">
      <c r="A749">
        <v>748</v>
      </c>
      <c r="B749" t="s">
        <v>1643</v>
      </c>
      <c r="C749">
        <v>2.8000000000000001E-2</v>
      </c>
    </row>
    <row r="750" spans="1:3" x14ac:dyDescent="0.25">
      <c r="A750">
        <v>749</v>
      </c>
      <c r="B750" t="s">
        <v>1644</v>
      </c>
      <c r="C750">
        <v>2.8000000000000001E-2</v>
      </c>
    </row>
    <row r="751" spans="1:3" x14ac:dyDescent="0.25">
      <c r="A751">
        <v>750</v>
      </c>
      <c r="B751" t="s">
        <v>1645</v>
      </c>
      <c r="C751">
        <v>2.8000000000000001E-2</v>
      </c>
    </row>
    <row r="752" spans="1:3" x14ac:dyDescent="0.25">
      <c r="A752">
        <v>751</v>
      </c>
      <c r="B752" t="s">
        <v>1646</v>
      </c>
      <c r="C752">
        <v>2.7E-2</v>
      </c>
    </row>
    <row r="753" spans="1:3" x14ac:dyDescent="0.25">
      <c r="A753">
        <v>752</v>
      </c>
      <c r="B753" t="s">
        <v>1647</v>
      </c>
      <c r="C753">
        <v>2.7E-2</v>
      </c>
    </row>
    <row r="754" spans="1:3" x14ac:dyDescent="0.25">
      <c r="A754">
        <v>753</v>
      </c>
      <c r="B754" t="s">
        <v>1648</v>
      </c>
      <c r="C754">
        <v>2.7E-2</v>
      </c>
    </row>
    <row r="755" spans="1:3" x14ac:dyDescent="0.25">
      <c r="A755">
        <v>754</v>
      </c>
      <c r="B755" t="s">
        <v>1649</v>
      </c>
      <c r="C755">
        <v>2.7E-2</v>
      </c>
    </row>
    <row r="756" spans="1:3" x14ac:dyDescent="0.25">
      <c r="A756">
        <v>755</v>
      </c>
      <c r="B756" t="s">
        <v>1650</v>
      </c>
      <c r="C756">
        <v>2.7E-2</v>
      </c>
    </row>
    <row r="757" spans="1:3" x14ac:dyDescent="0.25">
      <c r="A757">
        <v>756</v>
      </c>
      <c r="B757" t="s">
        <v>1651</v>
      </c>
      <c r="C757">
        <v>2.7E-2</v>
      </c>
    </row>
    <row r="758" spans="1:3" x14ac:dyDescent="0.25">
      <c r="A758">
        <v>757</v>
      </c>
      <c r="B758" t="s">
        <v>1652</v>
      </c>
      <c r="C758">
        <v>2.7E-2</v>
      </c>
    </row>
    <row r="759" spans="1:3" x14ac:dyDescent="0.25">
      <c r="A759">
        <v>758</v>
      </c>
      <c r="B759" t="s">
        <v>1653</v>
      </c>
      <c r="C759">
        <v>2.7E-2</v>
      </c>
    </row>
    <row r="760" spans="1:3" x14ac:dyDescent="0.25">
      <c r="A760">
        <v>759</v>
      </c>
      <c r="B760" t="s">
        <v>1654</v>
      </c>
      <c r="C760">
        <v>2.7E-2</v>
      </c>
    </row>
    <row r="761" spans="1:3" x14ac:dyDescent="0.25">
      <c r="A761">
        <v>760</v>
      </c>
      <c r="B761" t="s">
        <v>1655</v>
      </c>
      <c r="C761">
        <v>2.7E-2</v>
      </c>
    </row>
    <row r="762" spans="1:3" x14ac:dyDescent="0.25">
      <c r="A762">
        <v>761</v>
      </c>
      <c r="B762" t="s">
        <v>1656</v>
      </c>
      <c r="C762">
        <v>2.7E-2</v>
      </c>
    </row>
    <row r="763" spans="1:3" x14ac:dyDescent="0.25">
      <c r="A763">
        <v>762</v>
      </c>
      <c r="B763" t="s">
        <v>1657</v>
      </c>
      <c r="C763">
        <v>2.7E-2</v>
      </c>
    </row>
    <row r="764" spans="1:3" x14ac:dyDescent="0.25">
      <c r="A764">
        <v>763</v>
      </c>
      <c r="B764" t="s">
        <v>1658</v>
      </c>
      <c r="C764">
        <v>2.7E-2</v>
      </c>
    </row>
    <row r="765" spans="1:3" x14ac:dyDescent="0.25">
      <c r="A765">
        <v>764</v>
      </c>
      <c r="B765" t="s">
        <v>1659</v>
      </c>
      <c r="C765">
        <v>2.7E-2</v>
      </c>
    </row>
    <row r="766" spans="1:3" x14ac:dyDescent="0.25">
      <c r="A766">
        <v>765</v>
      </c>
      <c r="B766" t="s">
        <v>1660</v>
      </c>
      <c r="C766">
        <v>2.5999999999999999E-2</v>
      </c>
    </row>
    <row r="767" spans="1:3" x14ac:dyDescent="0.25">
      <c r="A767">
        <v>766</v>
      </c>
      <c r="B767" t="s">
        <v>1661</v>
      </c>
      <c r="C767">
        <v>2.5999999999999999E-2</v>
      </c>
    </row>
    <row r="768" spans="1:3" x14ac:dyDescent="0.25">
      <c r="A768">
        <v>767</v>
      </c>
      <c r="B768" t="s">
        <v>1662</v>
      </c>
      <c r="C768">
        <v>2.5999999999999999E-2</v>
      </c>
    </row>
    <row r="769" spans="1:3" x14ac:dyDescent="0.25">
      <c r="A769">
        <v>768</v>
      </c>
      <c r="B769" t="s">
        <v>1663</v>
      </c>
      <c r="C769">
        <v>2.5999999999999999E-2</v>
      </c>
    </row>
    <row r="770" spans="1:3" x14ac:dyDescent="0.25">
      <c r="A770">
        <v>769</v>
      </c>
      <c r="B770" t="s">
        <v>1664</v>
      </c>
      <c r="C770">
        <v>2.5999999999999999E-2</v>
      </c>
    </row>
    <row r="771" spans="1:3" x14ac:dyDescent="0.25">
      <c r="A771">
        <v>770</v>
      </c>
      <c r="B771" t="s">
        <v>1665</v>
      </c>
      <c r="C771">
        <v>2.5999999999999999E-2</v>
      </c>
    </row>
    <row r="772" spans="1:3" x14ac:dyDescent="0.25">
      <c r="A772">
        <v>771</v>
      </c>
      <c r="B772" t="s">
        <v>1666</v>
      </c>
      <c r="C772">
        <v>2.5999999999999999E-2</v>
      </c>
    </row>
    <row r="773" spans="1:3" x14ac:dyDescent="0.25">
      <c r="A773">
        <v>772</v>
      </c>
      <c r="B773" t="s">
        <v>1667</v>
      </c>
      <c r="C773">
        <v>2.5999999999999999E-2</v>
      </c>
    </row>
    <row r="774" spans="1:3" x14ac:dyDescent="0.25">
      <c r="A774">
        <v>773</v>
      </c>
      <c r="B774" t="s">
        <v>1668</v>
      </c>
      <c r="C774">
        <v>2.5999999999999999E-2</v>
      </c>
    </row>
    <row r="775" spans="1:3" x14ac:dyDescent="0.25">
      <c r="A775">
        <v>774</v>
      </c>
      <c r="B775" t="s">
        <v>1669</v>
      </c>
      <c r="C775">
        <v>2.5999999999999999E-2</v>
      </c>
    </row>
    <row r="776" spans="1:3" x14ac:dyDescent="0.25">
      <c r="A776">
        <v>775</v>
      </c>
      <c r="B776" t="s">
        <v>1670</v>
      </c>
      <c r="C776">
        <v>2.5999999999999999E-2</v>
      </c>
    </row>
    <row r="777" spans="1:3" x14ac:dyDescent="0.25">
      <c r="A777">
        <v>776</v>
      </c>
      <c r="B777" t="s">
        <v>1671</v>
      </c>
      <c r="C777">
        <v>2.5999999999999999E-2</v>
      </c>
    </row>
    <row r="778" spans="1:3" x14ac:dyDescent="0.25">
      <c r="A778">
        <v>777</v>
      </c>
      <c r="B778" t="s">
        <v>1672</v>
      </c>
      <c r="C778">
        <v>2.5999999999999999E-2</v>
      </c>
    </row>
    <row r="779" spans="1:3" x14ac:dyDescent="0.25">
      <c r="A779">
        <v>778</v>
      </c>
      <c r="B779" t="s">
        <v>1673</v>
      </c>
      <c r="C779">
        <v>2.5999999999999999E-2</v>
      </c>
    </row>
    <row r="780" spans="1:3" x14ac:dyDescent="0.25">
      <c r="A780">
        <v>779</v>
      </c>
      <c r="B780" t="s">
        <v>1674</v>
      </c>
      <c r="C780">
        <v>2.5999999999999999E-2</v>
      </c>
    </row>
    <row r="781" spans="1:3" x14ac:dyDescent="0.25">
      <c r="A781">
        <v>780</v>
      </c>
      <c r="B781" t="s">
        <v>1675</v>
      </c>
      <c r="C781">
        <v>2.5999999999999999E-2</v>
      </c>
    </row>
    <row r="782" spans="1:3" x14ac:dyDescent="0.25">
      <c r="A782">
        <v>781</v>
      </c>
      <c r="B782" t="s">
        <v>1676</v>
      </c>
      <c r="C782">
        <v>2.5999999999999999E-2</v>
      </c>
    </row>
    <row r="783" spans="1:3" x14ac:dyDescent="0.25">
      <c r="A783">
        <v>782</v>
      </c>
      <c r="B783" t="s">
        <v>1677</v>
      </c>
      <c r="C783">
        <v>2.5999999999999999E-2</v>
      </c>
    </row>
    <row r="784" spans="1:3" x14ac:dyDescent="0.25">
      <c r="A784">
        <v>783</v>
      </c>
      <c r="B784" t="s">
        <v>1678</v>
      </c>
      <c r="C784">
        <v>2.5999999999999999E-2</v>
      </c>
    </row>
    <row r="785" spans="1:3" x14ac:dyDescent="0.25">
      <c r="A785">
        <v>784</v>
      </c>
      <c r="B785" t="s">
        <v>1679</v>
      </c>
      <c r="C785">
        <v>2.5999999999999999E-2</v>
      </c>
    </row>
    <row r="786" spans="1:3" x14ac:dyDescent="0.25">
      <c r="A786">
        <v>785</v>
      </c>
      <c r="B786" t="s">
        <v>1680</v>
      </c>
      <c r="C786">
        <v>2.5999999999999999E-2</v>
      </c>
    </row>
    <row r="787" spans="1:3" x14ac:dyDescent="0.25">
      <c r="A787">
        <v>786</v>
      </c>
      <c r="B787" t="s">
        <v>1681</v>
      </c>
      <c r="C787">
        <v>2.5999999999999999E-2</v>
      </c>
    </row>
    <row r="788" spans="1:3" x14ac:dyDescent="0.25">
      <c r="A788">
        <v>787</v>
      </c>
      <c r="B788" t="s">
        <v>1682</v>
      </c>
      <c r="C788">
        <v>2.5000000000000001E-2</v>
      </c>
    </row>
    <row r="789" spans="1:3" x14ac:dyDescent="0.25">
      <c r="A789">
        <v>788</v>
      </c>
      <c r="B789" t="s">
        <v>1683</v>
      </c>
      <c r="C789">
        <v>2.5000000000000001E-2</v>
      </c>
    </row>
    <row r="790" spans="1:3" x14ac:dyDescent="0.25">
      <c r="A790">
        <v>789</v>
      </c>
      <c r="B790" t="s">
        <v>1684</v>
      </c>
      <c r="C790">
        <v>2.5000000000000001E-2</v>
      </c>
    </row>
    <row r="791" spans="1:3" x14ac:dyDescent="0.25">
      <c r="A791">
        <v>790</v>
      </c>
      <c r="B791" t="s">
        <v>1685</v>
      </c>
      <c r="C791">
        <v>2.5000000000000001E-2</v>
      </c>
    </row>
    <row r="792" spans="1:3" x14ac:dyDescent="0.25">
      <c r="A792">
        <v>791</v>
      </c>
      <c r="B792" t="s">
        <v>1686</v>
      </c>
      <c r="C792">
        <v>2.5000000000000001E-2</v>
      </c>
    </row>
    <row r="793" spans="1:3" x14ac:dyDescent="0.25">
      <c r="A793">
        <v>792</v>
      </c>
      <c r="B793" t="s">
        <v>1687</v>
      </c>
      <c r="C793">
        <v>2.5000000000000001E-2</v>
      </c>
    </row>
    <row r="794" spans="1:3" x14ac:dyDescent="0.25">
      <c r="A794">
        <v>793</v>
      </c>
      <c r="B794" t="s">
        <v>1688</v>
      </c>
      <c r="C794">
        <v>2.5000000000000001E-2</v>
      </c>
    </row>
    <row r="795" spans="1:3" x14ac:dyDescent="0.25">
      <c r="A795">
        <v>794</v>
      </c>
      <c r="B795" t="s">
        <v>1689</v>
      </c>
      <c r="C795">
        <v>2.5000000000000001E-2</v>
      </c>
    </row>
    <row r="796" spans="1:3" x14ac:dyDescent="0.25">
      <c r="A796">
        <v>795</v>
      </c>
      <c r="B796" t="s">
        <v>1690</v>
      </c>
      <c r="C796">
        <v>2.5000000000000001E-2</v>
      </c>
    </row>
    <row r="797" spans="1:3" x14ac:dyDescent="0.25">
      <c r="A797">
        <v>796</v>
      </c>
      <c r="B797" t="s">
        <v>1691</v>
      </c>
      <c r="C797">
        <v>2.5000000000000001E-2</v>
      </c>
    </row>
    <row r="798" spans="1:3" x14ac:dyDescent="0.25">
      <c r="A798">
        <v>797</v>
      </c>
      <c r="B798" t="s">
        <v>1692</v>
      </c>
      <c r="C798">
        <v>2.5000000000000001E-2</v>
      </c>
    </row>
    <row r="799" spans="1:3" x14ac:dyDescent="0.25">
      <c r="A799">
        <v>798</v>
      </c>
      <c r="B799" t="s">
        <v>1693</v>
      </c>
      <c r="C799">
        <v>2.5000000000000001E-2</v>
      </c>
    </row>
    <row r="800" spans="1:3" x14ac:dyDescent="0.25">
      <c r="A800">
        <v>799</v>
      </c>
      <c r="B800" t="s">
        <v>1694</v>
      </c>
      <c r="C800">
        <v>2.5000000000000001E-2</v>
      </c>
    </row>
    <row r="801" spans="1:3" x14ac:dyDescent="0.25">
      <c r="A801">
        <v>800</v>
      </c>
      <c r="B801" t="s">
        <v>1695</v>
      </c>
      <c r="C801">
        <v>2.5000000000000001E-2</v>
      </c>
    </row>
    <row r="802" spans="1:3" x14ac:dyDescent="0.25">
      <c r="A802">
        <v>801</v>
      </c>
      <c r="B802" t="s">
        <v>1696</v>
      </c>
      <c r="C802">
        <v>2.4E-2</v>
      </c>
    </row>
    <row r="803" spans="1:3" x14ac:dyDescent="0.25">
      <c r="A803">
        <v>802</v>
      </c>
      <c r="B803" t="s">
        <v>1697</v>
      </c>
      <c r="C803">
        <v>2.4E-2</v>
      </c>
    </row>
    <row r="804" spans="1:3" x14ac:dyDescent="0.25">
      <c r="A804">
        <v>803</v>
      </c>
      <c r="B804" t="s">
        <v>1698</v>
      </c>
      <c r="C804">
        <v>2.4E-2</v>
      </c>
    </row>
    <row r="805" spans="1:3" x14ac:dyDescent="0.25">
      <c r="A805">
        <v>804</v>
      </c>
      <c r="B805" t="s">
        <v>1699</v>
      </c>
      <c r="C805">
        <v>2.4E-2</v>
      </c>
    </row>
    <row r="806" spans="1:3" x14ac:dyDescent="0.25">
      <c r="A806">
        <v>805</v>
      </c>
      <c r="B806" t="s">
        <v>1700</v>
      </c>
      <c r="C806">
        <v>2.4E-2</v>
      </c>
    </row>
    <row r="807" spans="1:3" x14ac:dyDescent="0.25">
      <c r="A807">
        <v>806</v>
      </c>
      <c r="B807" t="s">
        <v>1701</v>
      </c>
      <c r="C807">
        <v>2.4E-2</v>
      </c>
    </row>
    <row r="808" spans="1:3" x14ac:dyDescent="0.25">
      <c r="A808">
        <v>807</v>
      </c>
      <c r="B808" t="s">
        <v>1702</v>
      </c>
      <c r="C808">
        <v>2.4E-2</v>
      </c>
    </row>
    <row r="809" spans="1:3" x14ac:dyDescent="0.25">
      <c r="A809">
        <v>808</v>
      </c>
      <c r="B809" t="s">
        <v>1703</v>
      </c>
      <c r="C809">
        <v>2.4E-2</v>
      </c>
    </row>
    <row r="810" spans="1:3" x14ac:dyDescent="0.25">
      <c r="A810">
        <v>809</v>
      </c>
      <c r="B810" t="s">
        <v>1704</v>
      </c>
      <c r="C810">
        <v>2.4E-2</v>
      </c>
    </row>
    <row r="811" spans="1:3" x14ac:dyDescent="0.25">
      <c r="A811">
        <v>810</v>
      </c>
      <c r="B811" t="s">
        <v>1705</v>
      </c>
      <c r="C811">
        <v>2.4E-2</v>
      </c>
    </row>
    <row r="812" spans="1:3" x14ac:dyDescent="0.25">
      <c r="A812">
        <v>811</v>
      </c>
      <c r="B812" t="s">
        <v>1706</v>
      </c>
      <c r="C812">
        <v>2.4E-2</v>
      </c>
    </row>
    <row r="813" spans="1:3" x14ac:dyDescent="0.25">
      <c r="A813">
        <v>812</v>
      </c>
      <c r="B813" t="s">
        <v>1707</v>
      </c>
      <c r="C813">
        <v>2.4E-2</v>
      </c>
    </row>
    <row r="814" spans="1:3" x14ac:dyDescent="0.25">
      <c r="A814">
        <v>813</v>
      </c>
      <c r="B814" t="s">
        <v>1708</v>
      </c>
      <c r="C814">
        <v>2.4E-2</v>
      </c>
    </row>
    <row r="815" spans="1:3" x14ac:dyDescent="0.25">
      <c r="A815">
        <v>814</v>
      </c>
      <c r="B815" t="s">
        <v>1709</v>
      </c>
      <c r="C815">
        <v>2.4E-2</v>
      </c>
    </row>
    <row r="816" spans="1:3" x14ac:dyDescent="0.25">
      <c r="A816">
        <v>815</v>
      </c>
      <c r="B816" t="s">
        <v>1710</v>
      </c>
      <c r="C816">
        <v>2.4E-2</v>
      </c>
    </row>
    <row r="817" spans="1:3" x14ac:dyDescent="0.25">
      <c r="A817">
        <v>816</v>
      </c>
      <c r="B817" t="s">
        <v>1711</v>
      </c>
      <c r="C817">
        <v>2.3E-2</v>
      </c>
    </row>
    <row r="818" spans="1:3" x14ac:dyDescent="0.25">
      <c r="A818">
        <v>817</v>
      </c>
      <c r="B818" t="s">
        <v>1712</v>
      </c>
      <c r="C818">
        <v>2.3E-2</v>
      </c>
    </row>
    <row r="819" spans="1:3" x14ac:dyDescent="0.25">
      <c r="A819">
        <v>818</v>
      </c>
      <c r="B819" t="s">
        <v>1713</v>
      </c>
      <c r="C819">
        <v>2.3E-2</v>
      </c>
    </row>
    <row r="820" spans="1:3" x14ac:dyDescent="0.25">
      <c r="A820">
        <v>819</v>
      </c>
      <c r="B820" t="s">
        <v>1714</v>
      </c>
      <c r="C820">
        <v>2.3E-2</v>
      </c>
    </row>
    <row r="821" spans="1:3" x14ac:dyDescent="0.25">
      <c r="A821">
        <v>820</v>
      </c>
      <c r="B821" t="s">
        <v>1715</v>
      </c>
      <c r="C821">
        <v>2.3E-2</v>
      </c>
    </row>
    <row r="822" spans="1:3" x14ac:dyDescent="0.25">
      <c r="A822">
        <v>821</v>
      </c>
      <c r="B822" t="s">
        <v>1716</v>
      </c>
      <c r="C822">
        <v>2.3E-2</v>
      </c>
    </row>
    <row r="823" spans="1:3" x14ac:dyDescent="0.25">
      <c r="A823">
        <v>822</v>
      </c>
      <c r="B823" t="s">
        <v>1717</v>
      </c>
      <c r="C823">
        <v>2.3E-2</v>
      </c>
    </row>
    <row r="824" spans="1:3" x14ac:dyDescent="0.25">
      <c r="A824">
        <v>823</v>
      </c>
      <c r="B824" t="s">
        <v>1718</v>
      </c>
      <c r="C824">
        <v>2.3E-2</v>
      </c>
    </row>
    <row r="825" spans="1:3" x14ac:dyDescent="0.25">
      <c r="A825">
        <v>824</v>
      </c>
      <c r="B825" t="s">
        <v>1719</v>
      </c>
      <c r="C825">
        <v>2.3E-2</v>
      </c>
    </row>
    <row r="826" spans="1:3" x14ac:dyDescent="0.25">
      <c r="A826">
        <v>825</v>
      </c>
      <c r="B826" t="s">
        <v>1720</v>
      </c>
      <c r="C826">
        <v>2.3E-2</v>
      </c>
    </row>
    <row r="827" spans="1:3" x14ac:dyDescent="0.25">
      <c r="A827">
        <v>826</v>
      </c>
      <c r="B827" t="s">
        <v>1721</v>
      </c>
      <c r="C827">
        <v>2.3E-2</v>
      </c>
    </row>
    <row r="828" spans="1:3" x14ac:dyDescent="0.25">
      <c r="A828">
        <v>827</v>
      </c>
      <c r="B828" t="s">
        <v>1722</v>
      </c>
      <c r="C828">
        <v>2.3E-2</v>
      </c>
    </row>
    <row r="829" spans="1:3" x14ac:dyDescent="0.25">
      <c r="A829">
        <v>828</v>
      </c>
      <c r="B829" t="s">
        <v>1723</v>
      </c>
      <c r="C829">
        <v>2.3E-2</v>
      </c>
    </row>
    <row r="830" spans="1:3" x14ac:dyDescent="0.25">
      <c r="A830">
        <v>829</v>
      </c>
      <c r="B830" t="s">
        <v>1724</v>
      </c>
      <c r="C830">
        <v>2.3E-2</v>
      </c>
    </row>
    <row r="831" spans="1:3" x14ac:dyDescent="0.25">
      <c r="A831">
        <v>830</v>
      </c>
      <c r="B831" t="s">
        <v>1725</v>
      </c>
      <c r="C831">
        <v>2.3E-2</v>
      </c>
    </row>
    <row r="832" spans="1:3" x14ac:dyDescent="0.25">
      <c r="A832">
        <v>831</v>
      </c>
      <c r="B832" t="s">
        <v>1726</v>
      </c>
      <c r="C832">
        <v>2.3E-2</v>
      </c>
    </row>
    <row r="833" spans="1:3" x14ac:dyDescent="0.25">
      <c r="A833">
        <v>832</v>
      </c>
      <c r="B833" t="s">
        <v>1727</v>
      </c>
      <c r="C833">
        <v>2.3E-2</v>
      </c>
    </row>
    <row r="834" spans="1:3" x14ac:dyDescent="0.25">
      <c r="A834">
        <v>833</v>
      </c>
      <c r="B834" t="s">
        <v>1728</v>
      </c>
      <c r="C834">
        <v>2.3E-2</v>
      </c>
    </row>
    <row r="835" spans="1:3" x14ac:dyDescent="0.25">
      <c r="A835">
        <v>834</v>
      </c>
      <c r="B835" t="s">
        <v>1729</v>
      </c>
      <c r="C835">
        <v>2.3E-2</v>
      </c>
    </row>
    <row r="836" spans="1:3" x14ac:dyDescent="0.25">
      <c r="A836">
        <v>835</v>
      </c>
      <c r="B836" t="s">
        <v>1730</v>
      </c>
      <c r="C836">
        <v>2.1999999999999999E-2</v>
      </c>
    </row>
    <row r="837" spans="1:3" x14ac:dyDescent="0.25">
      <c r="A837">
        <v>836</v>
      </c>
      <c r="B837" t="s">
        <v>1731</v>
      </c>
      <c r="C837">
        <v>2.1999999999999999E-2</v>
      </c>
    </row>
    <row r="838" spans="1:3" x14ac:dyDescent="0.25">
      <c r="A838">
        <v>837</v>
      </c>
      <c r="B838" t="s">
        <v>1732</v>
      </c>
      <c r="C838">
        <v>2.1999999999999999E-2</v>
      </c>
    </row>
    <row r="839" spans="1:3" x14ac:dyDescent="0.25">
      <c r="A839">
        <v>838</v>
      </c>
      <c r="B839" t="s">
        <v>1733</v>
      </c>
      <c r="C839">
        <v>2.1999999999999999E-2</v>
      </c>
    </row>
    <row r="840" spans="1:3" x14ac:dyDescent="0.25">
      <c r="A840">
        <v>839</v>
      </c>
      <c r="B840" t="s">
        <v>1734</v>
      </c>
      <c r="C840">
        <v>2.1999999999999999E-2</v>
      </c>
    </row>
    <row r="841" spans="1:3" x14ac:dyDescent="0.25">
      <c r="A841">
        <v>840</v>
      </c>
      <c r="B841" t="s">
        <v>1735</v>
      </c>
      <c r="C841">
        <v>2.1999999999999999E-2</v>
      </c>
    </row>
    <row r="842" spans="1:3" x14ac:dyDescent="0.25">
      <c r="A842">
        <v>841</v>
      </c>
      <c r="B842" t="s">
        <v>1736</v>
      </c>
      <c r="C842">
        <v>2.1999999999999999E-2</v>
      </c>
    </row>
    <row r="843" spans="1:3" x14ac:dyDescent="0.25">
      <c r="A843">
        <v>842</v>
      </c>
      <c r="B843" t="s">
        <v>1737</v>
      </c>
      <c r="C843">
        <v>2.1999999999999999E-2</v>
      </c>
    </row>
    <row r="844" spans="1:3" x14ac:dyDescent="0.25">
      <c r="A844">
        <v>843</v>
      </c>
      <c r="B844" t="s">
        <v>1738</v>
      </c>
      <c r="C844">
        <v>2.1999999999999999E-2</v>
      </c>
    </row>
    <row r="845" spans="1:3" x14ac:dyDescent="0.25">
      <c r="A845">
        <v>844</v>
      </c>
      <c r="B845" t="s">
        <v>1739</v>
      </c>
      <c r="C845">
        <v>2.1999999999999999E-2</v>
      </c>
    </row>
    <row r="846" spans="1:3" x14ac:dyDescent="0.25">
      <c r="A846">
        <v>845</v>
      </c>
      <c r="B846" t="s">
        <v>1740</v>
      </c>
      <c r="C846">
        <v>2.1999999999999999E-2</v>
      </c>
    </row>
    <row r="847" spans="1:3" x14ac:dyDescent="0.25">
      <c r="A847">
        <v>846</v>
      </c>
      <c r="B847" t="s">
        <v>1741</v>
      </c>
      <c r="C847">
        <v>2.1999999999999999E-2</v>
      </c>
    </row>
    <row r="848" spans="1:3" x14ac:dyDescent="0.25">
      <c r="A848">
        <v>847</v>
      </c>
      <c r="B848" t="s">
        <v>1742</v>
      </c>
      <c r="C848">
        <v>2.1999999999999999E-2</v>
      </c>
    </row>
    <row r="849" spans="1:3" x14ac:dyDescent="0.25">
      <c r="A849">
        <v>848</v>
      </c>
      <c r="B849" t="s">
        <v>1743</v>
      </c>
      <c r="C849">
        <v>2.1999999999999999E-2</v>
      </c>
    </row>
    <row r="850" spans="1:3" x14ac:dyDescent="0.25">
      <c r="A850">
        <v>849</v>
      </c>
      <c r="B850" t="s">
        <v>1744</v>
      </c>
      <c r="C850">
        <v>2.1999999999999999E-2</v>
      </c>
    </row>
    <row r="851" spans="1:3" x14ac:dyDescent="0.25">
      <c r="A851">
        <v>850</v>
      </c>
      <c r="B851" t="s">
        <v>1745</v>
      </c>
      <c r="C851">
        <v>2.1999999999999999E-2</v>
      </c>
    </row>
    <row r="852" spans="1:3" x14ac:dyDescent="0.25">
      <c r="A852">
        <v>851</v>
      </c>
      <c r="B852" t="s">
        <v>1746</v>
      </c>
      <c r="C852">
        <v>2.1999999999999999E-2</v>
      </c>
    </row>
    <row r="853" spans="1:3" x14ac:dyDescent="0.25">
      <c r="A853">
        <v>852</v>
      </c>
      <c r="B853" t="s">
        <v>1747</v>
      </c>
      <c r="C853">
        <v>2.1999999999999999E-2</v>
      </c>
    </row>
    <row r="854" spans="1:3" x14ac:dyDescent="0.25">
      <c r="A854">
        <v>853</v>
      </c>
      <c r="B854" t="s">
        <v>1748</v>
      </c>
      <c r="C854">
        <v>2.1999999999999999E-2</v>
      </c>
    </row>
    <row r="855" spans="1:3" x14ac:dyDescent="0.25">
      <c r="A855">
        <v>854</v>
      </c>
      <c r="B855" t="s">
        <v>1749</v>
      </c>
      <c r="C855">
        <v>2.1000000000000001E-2</v>
      </c>
    </row>
    <row r="856" spans="1:3" x14ac:dyDescent="0.25">
      <c r="A856">
        <v>855</v>
      </c>
      <c r="B856" t="s">
        <v>1750</v>
      </c>
      <c r="C856">
        <v>2.1000000000000001E-2</v>
      </c>
    </row>
    <row r="857" spans="1:3" x14ac:dyDescent="0.25">
      <c r="A857">
        <v>856</v>
      </c>
      <c r="B857" t="s">
        <v>1751</v>
      </c>
      <c r="C857">
        <v>2.1000000000000001E-2</v>
      </c>
    </row>
    <row r="858" spans="1:3" x14ac:dyDescent="0.25">
      <c r="A858">
        <v>857</v>
      </c>
      <c r="B858" t="s">
        <v>1752</v>
      </c>
      <c r="C858">
        <v>2.1000000000000001E-2</v>
      </c>
    </row>
    <row r="859" spans="1:3" x14ac:dyDescent="0.25">
      <c r="A859">
        <v>858</v>
      </c>
      <c r="B859" t="s">
        <v>1753</v>
      </c>
      <c r="C859">
        <v>2.1000000000000001E-2</v>
      </c>
    </row>
    <row r="860" spans="1:3" x14ac:dyDescent="0.25">
      <c r="A860">
        <v>859</v>
      </c>
      <c r="B860" t="s">
        <v>1754</v>
      </c>
      <c r="C860">
        <v>2.1000000000000001E-2</v>
      </c>
    </row>
    <row r="861" spans="1:3" x14ac:dyDescent="0.25">
      <c r="A861">
        <v>860</v>
      </c>
      <c r="B861" t="s">
        <v>1755</v>
      </c>
      <c r="C861">
        <v>2.1000000000000001E-2</v>
      </c>
    </row>
    <row r="862" spans="1:3" x14ac:dyDescent="0.25">
      <c r="A862">
        <v>861</v>
      </c>
      <c r="B862" t="s">
        <v>1756</v>
      </c>
      <c r="C862">
        <v>2.1000000000000001E-2</v>
      </c>
    </row>
    <row r="863" spans="1:3" x14ac:dyDescent="0.25">
      <c r="A863">
        <v>862</v>
      </c>
      <c r="B863" t="s">
        <v>1757</v>
      </c>
      <c r="C863">
        <v>2.1000000000000001E-2</v>
      </c>
    </row>
    <row r="864" spans="1:3" x14ac:dyDescent="0.25">
      <c r="A864">
        <v>863</v>
      </c>
      <c r="B864" t="s">
        <v>1758</v>
      </c>
      <c r="C864">
        <v>2.1000000000000001E-2</v>
      </c>
    </row>
    <row r="865" spans="1:3" x14ac:dyDescent="0.25">
      <c r="A865">
        <v>864</v>
      </c>
      <c r="B865" t="s">
        <v>1759</v>
      </c>
      <c r="C865">
        <v>2.1000000000000001E-2</v>
      </c>
    </row>
    <row r="866" spans="1:3" x14ac:dyDescent="0.25">
      <c r="A866">
        <v>865</v>
      </c>
      <c r="B866" t="s">
        <v>1760</v>
      </c>
      <c r="C866">
        <v>2.1000000000000001E-2</v>
      </c>
    </row>
    <row r="867" spans="1:3" x14ac:dyDescent="0.25">
      <c r="A867">
        <v>866</v>
      </c>
      <c r="B867" t="s">
        <v>1761</v>
      </c>
      <c r="C867">
        <v>2.1000000000000001E-2</v>
      </c>
    </row>
    <row r="868" spans="1:3" x14ac:dyDescent="0.25">
      <c r="A868">
        <v>867</v>
      </c>
      <c r="B868" t="s">
        <v>1762</v>
      </c>
      <c r="C868">
        <v>2.1000000000000001E-2</v>
      </c>
    </row>
    <row r="869" spans="1:3" x14ac:dyDescent="0.25">
      <c r="A869">
        <v>868</v>
      </c>
      <c r="B869" t="s">
        <v>1763</v>
      </c>
      <c r="C869">
        <v>2.1000000000000001E-2</v>
      </c>
    </row>
    <row r="870" spans="1:3" x14ac:dyDescent="0.25">
      <c r="A870">
        <v>869</v>
      </c>
      <c r="B870" t="s">
        <v>1764</v>
      </c>
      <c r="C870">
        <v>2.1000000000000001E-2</v>
      </c>
    </row>
    <row r="871" spans="1:3" x14ac:dyDescent="0.25">
      <c r="A871">
        <v>870</v>
      </c>
      <c r="B871" t="s">
        <v>1765</v>
      </c>
      <c r="C871">
        <v>2.1000000000000001E-2</v>
      </c>
    </row>
    <row r="872" spans="1:3" x14ac:dyDescent="0.25">
      <c r="A872">
        <v>871</v>
      </c>
      <c r="B872" t="s">
        <v>1766</v>
      </c>
      <c r="C872">
        <v>2.1000000000000001E-2</v>
      </c>
    </row>
    <row r="873" spans="1:3" x14ac:dyDescent="0.25">
      <c r="A873">
        <v>872</v>
      </c>
      <c r="B873" t="s">
        <v>1767</v>
      </c>
      <c r="C873">
        <v>2.1000000000000001E-2</v>
      </c>
    </row>
    <row r="874" spans="1:3" x14ac:dyDescent="0.25">
      <c r="A874">
        <v>873</v>
      </c>
      <c r="B874" t="s">
        <v>1768</v>
      </c>
      <c r="C874">
        <v>0.02</v>
      </c>
    </row>
    <row r="875" spans="1:3" x14ac:dyDescent="0.25">
      <c r="A875">
        <v>874</v>
      </c>
      <c r="B875" t="s">
        <v>1769</v>
      </c>
      <c r="C875">
        <v>0.02</v>
      </c>
    </row>
    <row r="876" spans="1:3" x14ac:dyDescent="0.25">
      <c r="A876">
        <v>875</v>
      </c>
      <c r="B876" t="s">
        <v>1770</v>
      </c>
      <c r="C876">
        <v>0.02</v>
      </c>
    </row>
    <row r="877" spans="1:3" x14ac:dyDescent="0.25">
      <c r="A877">
        <v>876</v>
      </c>
      <c r="B877" t="s">
        <v>1771</v>
      </c>
      <c r="C877">
        <v>0.02</v>
      </c>
    </row>
    <row r="878" spans="1:3" x14ac:dyDescent="0.25">
      <c r="A878">
        <v>877</v>
      </c>
      <c r="B878" t="s">
        <v>1772</v>
      </c>
      <c r="C878">
        <v>0.02</v>
      </c>
    </row>
    <row r="879" spans="1:3" x14ac:dyDescent="0.25">
      <c r="A879">
        <v>878</v>
      </c>
      <c r="B879" t="s">
        <v>1773</v>
      </c>
      <c r="C879">
        <v>0.02</v>
      </c>
    </row>
    <row r="880" spans="1:3" x14ac:dyDescent="0.25">
      <c r="A880">
        <v>879</v>
      </c>
      <c r="B880" t="s">
        <v>1774</v>
      </c>
      <c r="C880">
        <v>0.02</v>
      </c>
    </row>
    <row r="881" spans="1:3" x14ac:dyDescent="0.25">
      <c r="A881">
        <v>880</v>
      </c>
      <c r="B881" t="s">
        <v>1775</v>
      </c>
      <c r="C881">
        <v>0.02</v>
      </c>
    </row>
    <row r="882" spans="1:3" x14ac:dyDescent="0.25">
      <c r="A882">
        <v>881</v>
      </c>
      <c r="B882" t="s">
        <v>1776</v>
      </c>
      <c r="C882">
        <v>0.02</v>
      </c>
    </row>
    <row r="883" spans="1:3" x14ac:dyDescent="0.25">
      <c r="A883">
        <v>882</v>
      </c>
      <c r="B883" t="s">
        <v>1777</v>
      </c>
      <c r="C883">
        <v>0.02</v>
      </c>
    </row>
    <row r="884" spans="1:3" x14ac:dyDescent="0.25">
      <c r="A884">
        <v>883</v>
      </c>
      <c r="B884" t="s">
        <v>1778</v>
      </c>
      <c r="C884">
        <v>0.02</v>
      </c>
    </row>
    <row r="885" spans="1:3" x14ac:dyDescent="0.25">
      <c r="A885">
        <v>884</v>
      </c>
      <c r="B885" t="s">
        <v>1779</v>
      </c>
      <c r="C885">
        <v>0.02</v>
      </c>
    </row>
    <row r="886" spans="1:3" x14ac:dyDescent="0.25">
      <c r="A886">
        <v>885</v>
      </c>
      <c r="B886" t="s">
        <v>1780</v>
      </c>
      <c r="C886">
        <v>0.02</v>
      </c>
    </row>
    <row r="887" spans="1:3" x14ac:dyDescent="0.25">
      <c r="A887">
        <v>886</v>
      </c>
      <c r="B887" t="s">
        <v>1781</v>
      </c>
      <c r="C887">
        <v>0.02</v>
      </c>
    </row>
    <row r="888" spans="1:3" x14ac:dyDescent="0.25">
      <c r="A888">
        <v>887</v>
      </c>
      <c r="B888" t="s">
        <v>1782</v>
      </c>
      <c r="C888">
        <v>0.02</v>
      </c>
    </row>
    <row r="889" spans="1:3" x14ac:dyDescent="0.25">
      <c r="A889">
        <v>888</v>
      </c>
      <c r="B889" t="s">
        <v>1783</v>
      </c>
      <c r="C889">
        <v>0.02</v>
      </c>
    </row>
    <row r="890" spans="1:3" x14ac:dyDescent="0.25">
      <c r="A890">
        <v>889</v>
      </c>
      <c r="B890" t="s">
        <v>1784</v>
      </c>
      <c r="C890">
        <v>0.02</v>
      </c>
    </row>
    <row r="891" spans="1:3" x14ac:dyDescent="0.25">
      <c r="A891">
        <v>890</v>
      </c>
      <c r="B891" t="s">
        <v>1785</v>
      </c>
      <c r="C891">
        <v>0.02</v>
      </c>
    </row>
    <row r="892" spans="1:3" x14ac:dyDescent="0.25">
      <c r="A892">
        <v>891</v>
      </c>
      <c r="B892" t="s">
        <v>1786</v>
      </c>
      <c r="C892">
        <v>0.02</v>
      </c>
    </row>
    <row r="893" spans="1:3" x14ac:dyDescent="0.25">
      <c r="A893">
        <v>892</v>
      </c>
      <c r="B893" t="s">
        <v>1787</v>
      </c>
      <c r="C893">
        <v>0.02</v>
      </c>
    </row>
    <row r="894" spans="1:3" x14ac:dyDescent="0.25">
      <c r="A894">
        <v>893</v>
      </c>
      <c r="B894" t="s">
        <v>1788</v>
      </c>
      <c r="C894">
        <v>0.02</v>
      </c>
    </row>
    <row r="895" spans="1:3" x14ac:dyDescent="0.25">
      <c r="A895">
        <v>894</v>
      </c>
      <c r="B895" t="s">
        <v>1789</v>
      </c>
      <c r="C895">
        <v>0.02</v>
      </c>
    </row>
    <row r="896" spans="1:3" x14ac:dyDescent="0.25">
      <c r="A896">
        <v>895</v>
      </c>
      <c r="B896" t="s">
        <v>1790</v>
      </c>
      <c r="C896">
        <v>0.02</v>
      </c>
    </row>
    <row r="897" spans="1:3" x14ac:dyDescent="0.25">
      <c r="A897">
        <v>896</v>
      </c>
      <c r="B897" t="s">
        <v>1791</v>
      </c>
      <c r="C897">
        <v>0.02</v>
      </c>
    </row>
    <row r="898" spans="1:3" x14ac:dyDescent="0.25">
      <c r="A898">
        <v>897</v>
      </c>
      <c r="B898" t="s">
        <v>1792</v>
      </c>
      <c r="C898">
        <v>0.02</v>
      </c>
    </row>
    <row r="899" spans="1:3" x14ac:dyDescent="0.25">
      <c r="A899">
        <v>898</v>
      </c>
      <c r="B899" t="s">
        <v>1793</v>
      </c>
      <c r="C899">
        <v>0.02</v>
      </c>
    </row>
    <row r="900" spans="1:3" x14ac:dyDescent="0.25">
      <c r="A900">
        <v>899</v>
      </c>
      <c r="B900" t="s">
        <v>1794</v>
      </c>
      <c r="C900">
        <v>0.02</v>
      </c>
    </row>
    <row r="901" spans="1:3" x14ac:dyDescent="0.25">
      <c r="A901">
        <v>900</v>
      </c>
      <c r="B901" t="s">
        <v>1795</v>
      </c>
      <c r="C901">
        <v>1.9E-2</v>
      </c>
    </row>
    <row r="902" spans="1:3" x14ac:dyDescent="0.25">
      <c r="A902">
        <v>901</v>
      </c>
      <c r="B902" t="s">
        <v>1796</v>
      </c>
      <c r="C902">
        <v>1.9E-2</v>
      </c>
    </row>
    <row r="903" spans="1:3" x14ac:dyDescent="0.25">
      <c r="A903">
        <v>902</v>
      </c>
      <c r="B903" t="s">
        <v>1797</v>
      </c>
      <c r="C903">
        <v>1.9E-2</v>
      </c>
    </row>
    <row r="904" spans="1:3" x14ac:dyDescent="0.25">
      <c r="A904">
        <v>903</v>
      </c>
      <c r="B904" t="s">
        <v>1798</v>
      </c>
      <c r="C904">
        <v>1.9E-2</v>
      </c>
    </row>
    <row r="905" spans="1:3" x14ac:dyDescent="0.25">
      <c r="A905">
        <v>904</v>
      </c>
      <c r="B905" t="s">
        <v>1799</v>
      </c>
      <c r="C905">
        <v>1.9E-2</v>
      </c>
    </row>
    <row r="906" spans="1:3" x14ac:dyDescent="0.25">
      <c r="A906">
        <v>905</v>
      </c>
      <c r="B906" t="s">
        <v>1800</v>
      </c>
      <c r="C906">
        <v>1.9E-2</v>
      </c>
    </row>
    <row r="907" spans="1:3" x14ac:dyDescent="0.25">
      <c r="A907">
        <v>906</v>
      </c>
      <c r="B907" t="s">
        <v>1801</v>
      </c>
      <c r="C907">
        <v>1.9E-2</v>
      </c>
    </row>
    <row r="908" spans="1:3" x14ac:dyDescent="0.25">
      <c r="A908">
        <v>907</v>
      </c>
      <c r="B908" t="s">
        <v>1802</v>
      </c>
      <c r="C908">
        <v>1.9E-2</v>
      </c>
    </row>
    <row r="909" spans="1:3" x14ac:dyDescent="0.25">
      <c r="A909">
        <v>908</v>
      </c>
      <c r="B909" t="s">
        <v>1803</v>
      </c>
      <c r="C909">
        <v>1.9E-2</v>
      </c>
    </row>
    <row r="910" spans="1:3" x14ac:dyDescent="0.25">
      <c r="A910">
        <v>909</v>
      </c>
      <c r="B910" t="s">
        <v>1804</v>
      </c>
      <c r="C910">
        <v>1.9E-2</v>
      </c>
    </row>
    <row r="911" spans="1:3" x14ac:dyDescent="0.25">
      <c r="A911">
        <v>910</v>
      </c>
      <c r="B911" t="s">
        <v>1805</v>
      </c>
      <c r="C911">
        <v>1.9E-2</v>
      </c>
    </row>
    <row r="912" spans="1:3" x14ac:dyDescent="0.25">
      <c r="A912">
        <v>911</v>
      </c>
      <c r="B912" t="s">
        <v>1806</v>
      </c>
      <c r="C912">
        <v>1.9E-2</v>
      </c>
    </row>
    <row r="913" spans="1:3" x14ac:dyDescent="0.25">
      <c r="A913">
        <v>912</v>
      </c>
      <c r="B913" t="s">
        <v>1807</v>
      </c>
      <c r="C913">
        <v>1.9E-2</v>
      </c>
    </row>
    <row r="914" spans="1:3" x14ac:dyDescent="0.25">
      <c r="A914">
        <v>913</v>
      </c>
      <c r="B914" t="s">
        <v>1808</v>
      </c>
      <c r="C914">
        <v>1.9E-2</v>
      </c>
    </row>
    <row r="915" spans="1:3" x14ac:dyDescent="0.25">
      <c r="A915">
        <v>914</v>
      </c>
      <c r="B915" t="s">
        <v>1809</v>
      </c>
      <c r="C915">
        <v>1.9E-2</v>
      </c>
    </row>
    <row r="916" spans="1:3" x14ac:dyDescent="0.25">
      <c r="A916">
        <v>915</v>
      </c>
      <c r="B916" t="s">
        <v>1810</v>
      </c>
      <c r="C916">
        <v>1.9E-2</v>
      </c>
    </row>
    <row r="917" spans="1:3" x14ac:dyDescent="0.25">
      <c r="A917">
        <v>916</v>
      </c>
      <c r="B917" t="s">
        <v>1811</v>
      </c>
      <c r="C917">
        <v>1.9E-2</v>
      </c>
    </row>
    <row r="918" spans="1:3" x14ac:dyDescent="0.25">
      <c r="A918">
        <v>917</v>
      </c>
      <c r="B918" t="s">
        <v>1812</v>
      </c>
      <c r="C918">
        <v>1.9E-2</v>
      </c>
    </row>
    <row r="919" spans="1:3" x14ac:dyDescent="0.25">
      <c r="A919">
        <v>918</v>
      </c>
      <c r="B919" t="s">
        <v>1813</v>
      </c>
      <c r="C919">
        <v>1.9E-2</v>
      </c>
    </row>
    <row r="920" spans="1:3" x14ac:dyDescent="0.25">
      <c r="A920">
        <v>919</v>
      </c>
      <c r="B920" t="s">
        <v>1814</v>
      </c>
      <c r="C920">
        <v>1.9E-2</v>
      </c>
    </row>
    <row r="921" spans="1:3" x14ac:dyDescent="0.25">
      <c r="A921">
        <v>920</v>
      </c>
      <c r="B921" t="s">
        <v>1815</v>
      </c>
      <c r="C921">
        <v>1.9E-2</v>
      </c>
    </row>
    <row r="922" spans="1:3" x14ac:dyDescent="0.25">
      <c r="A922">
        <v>921</v>
      </c>
      <c r="B922" t="s">
        <v>1816</v>
      </c>
      <c r="C922">
        <v>1.9E-2</v>
      </c>
    </row>
    <row r="923" spans="1:3" x14ac:dyDescent="0.25">
      <c r="A923">
        <v>922</v>
      </c>
      <c r="B923" t="s">
        <v>1817</v>
      </c>
      <c r="C923">
        <v>1.9E-2</v>
      </c>
    </row>
    <row r="924" spans="1:3" x14ac:dyDescent="0.25">
      <c r="A924">
        <v>923</v>
      </c>
      <c r="B924" t="s">
        <v>1818</v>
      </c>
      <c r="C924">
        <v>1.9E-2</v>
      </c>
    </row>
    <row r="925" spans="1:3" x14ac:dyDescent="0.25">
      <c r="A925">
        <v>924</v>
      </c>
      <c r="B925" t="s">
        <v>1819</v>
      </c>
      <c r="C925">
        <v>1.9E-2</v>
      </c>
    </row>
    <row r="926" spans="1:3" x14ac:dyDescent="0.25">
      <c r="A926">
        <v>925</v>
      </c>
      <c r="B926" t="s">
        <v>1820</v>
      </c>
      <c r="C926">
        <v>1.9E-2</v>
      </c>
    </row>
    <row r="927" spans="1:3" x14ac:dyDescent="0.25">
      <c r="A927">
        <v>926</v>
      </c>
      <c r="B927" t="s">
        <v>1821</v>
      </c>
      <c r="C927">
        <v>1.9E-2</v>
      </c>
    </row>
    <row r="928" spans="1:3" x14ac:dyDescent="0.25">
      <c r="A928">
        <v>927</v>
      </c>
      <c r="B928" t="s">
        <v>1822</v>
      </c>
      <c r="C928">
        <v>1.7999999999999999E-2</v>
      </c>
    </row>
    <row r="929" spans="1:3" x14ac:dyDescent="0.25">
      <c r="A929">
        <v>928</v>
      </c>
      <c r="B929" t="s">
        <v>1823</v>
      </c>
      <c r="C929">
        <v>1.7999999999999999E-2</v>
      </c>
    </row>
    <row r="930" spans="1:3" x14ac:dyDescent="0.25">
      <c r="A930">
        <v>929</v>
      </c>
      <c r="B930" t="s">
        <v>1824</v>
      </c>
      <c r="C930">
        <v>1.7999999999999999E-2</v>
      </c>
    </row>
    <row r="931" spans="1:3" x14ac:dyDescent="0.25">
      <c r="A931">
        <v>930</v>
      </c>
      <c r="B931" t="s">
        <v>1825</v>
      </c>
      <c r="C931">
        <v>1.7999999999999999E-2</v>
      </c>
    </row>
    <row r="932" spans="1:3" x14ac:dyDescent="0.25">
      <c r="A932">
        <v>931</v>
      </c>
      <c r="B932" t="s">
        <v>1826</v>
      </c>
      <c r="C932">
        <v>1.7999999999999999E-2</v>
      </c>
    </row>
    <row r="933" spans="1:3" x14ac:dyDescent="0.25">
      <c r="A933">
        <v>932</v>
      </c>
      <c r="B933" t="s">
        <v>1827</v>
      </c>
      <c r="C933">
        <v>1.7999999999999999E-2</v>
      </c>
    </row>
    <row r="934" spans="1:3" x14ac:dyDescent="0.25">
      <c r="A934">
        <v>933</v>
      </c>
      <c r="B934" t="s">
        <v>1828</v>
      </c>
      <c r="C934">
        <v>1.7999999999999999E-2</v>
      </c>
    </row>
    <row r="935" spans="1:3" x14ac:dyDescent="0.25">
      <c r="A935">
        <v>934</v>
      </c>
      <c r="B935" t="s">
        <v>1829</v>
      </c>
      <c r="C935">
        <v>1.7999999999999999E-2</v>
      </c>
    </row>
    <row r="936" spans="1:3" x14ac:dyDescent="0.25">
      <c r="A936">
        <v>935</v>
      </c>
      <c r="B936" t="s">
        <v>1830</v>
      </c>
      <c r="C936">
        <v>1.7999999999999999E-2</v>
      </c>
    </row>
    <row r="937" spans="1:3" x14ac:dyDescent="0.25">
      <c r="A937">
        <v>936</v>
      </c>
      <c r="B937" t="s">
        <v>1831</v>
      </c>
      <c r="C937">
        <v>1.7999999999999999E-2</v>
      </c>
    </row>
    <row r="938" spans="1:3" x14ac:dyDescent="0.25">
      <c r="A938">
        <v>937</v>
      </c>
      <c r="B938" t="s">
        <v>1832</v>
      </c>
      <c r="C938">
        <v>1.7999999999999999E-2</v>
      </c>
    </row>
    <row r="939" spans="1:3" x14ac:dyDescent="0.25">
      <c r="A939">
        <v>938</v>
      </c>
      <c r="B939" t="s">
        <v>1833</v>
      </c>
      <c r="C939">
        <v>1.7999999999999999E-2</v>
      </c>
    </row>
    <row r="940" spans="1:3" x14ac:dyDescent="0.25">
      <c r="A940">
        <v>939</v>
      </c>
      <c r="B940" t="s">
        <v>1834</v>
      </c>
      <c r="C940">
        <v>1.7999999999999999E-2</v>
      </c>
    </row>
    <row r="941" spans="1:3" x14ac:dyDescent="0.25">
      <c r="A941">
        <v>940</v>
      </c>
      <c r="B941" t="s">
        <v>1835</v>
      </c>
      <c r="C941">
        <v>1.7999999999999999E-2</v>
      </c>
    </row>
    <row r="942" spans="1:3" x14ac:dyDescent="0.25">
      <c r="A942">
        <v>941</v>
      </c>
      <c r="B942" t="s">
        <v>1836</v>
      </c>
      <c r="C942">
        <v>1.7999999999999999E-2</v>
      </c>
    </row>
    <row r="943" spans="1:3" x14ac:dyDescent="0.25">
      <c r="A943">
        <v>942</v>
      </c>
      <c r="B943" t="s">
        <v>1837</v>
      </c>
      <c r="C943">
        <v>1.7999999999999999E-2</v>
      </c>
    </row>
    <row r="944" spans="1:3" x14ac:dyDescent="0.25">
      <c r="A944">
        <v>943</v>
      </c>
      <c r="B944" t="s">
        <v>1838</v>
      </c>
      <c r="C944">
        <v>1.7999999999999999E-2</v>
      </c>
    </row>
    <row r="945" spans="1:3" x14ac:dyDescent="0.25">
      <c r="A945">
        <v>944</v>
      </c>
      <c r="B945" t="s">
        <v>1839</v>
      </c>
      <c r="C945">
        <v>1.7999999999999999E-2</v>
      </c>
    </row>
    <row r="946" spans="1:3" x14ac:dyDescent="0.25">
      <c r="A946">
        <v>945</v>
      </c>
      <c r="B946" t="s">
        <v>1840</v>
      </c>
      <c r="C946">
        <v>1.7999999999999999E-2</v>
      </c>
    </row>
    <row r="947" spans="1:3" x14ac:dyDescent="0.25">
      <c r="A947">
        <v>946</v>
      </c>
      <c r="B947" t="s">
        <v>1841</v>
      </c>
      <c r="C947">
        <v>1.7999999999999999E-2</v>
      </c>
    </row>
    <row r="948" spans="1:3" x14ac:dyDescent="0.25">
      <c r="A948">
        <v>947</v>
      </c>
      <c r="B948" t="s">
        <v>1842</v>
      </c>
      <c r="C948">
        <v>1.7999999999999999E-2</v>
      </c>
    </row>
    <row r="949" spans="1:3" x14ac:dyDescent="0.25">
      <c r="A949">
        <v>948</v>
      </c>
      <c r="B949" t="s">
        <v>1843</v>
      </c>
      <c r="C949">
        <v>1.7999999999999999E-2</v>
      </c>
    </row>
    <row r="950" spans="1:3" x14ac:dyDescent="0.25">
      <c r="A950">
        <v>949</v>
      </c>
      <c r="B950" t="s">
        <v>1844</v>
      </c>
      <c r="C950">
        <v>1.7999999999999999E-2</v>
      </c>
    </row>
    <row r="951" spans="1:3" x14ac:dyDescent="0.25">
      <c r="A951">
        <v>950</v>
      </c>
      <c r="B951" t="s">
        <v>1845</v>
      </c>
      <c r="C951">
        <v>1.7999999999999999E-2</v>
      </c>
    </row>
    <row r="952" spans="1:3" x14ac:dyDescent="0.25">
      <c r="A952">
        <v>951</v>
      </c>
      <c r="B952" t="s">
        <v>1846</v>
      </c>
      <c r="C952">
        <v>1.7999999999999999E-2</v>
      </c>
    </row>
    <row r="953" spans="1:3" x14ac:dyDescent="0.25">
      <c r="A953">
        <v>952</v>
      </c>
      <c r="B953" t="s">
        <v>1847</v>
      </c>
      <c r="C953">
        <v>1.7000000000000001E-2</v>
      </c>
    </row>
    <row r="954" spans="1:3" x14ac:dyDescent="0.25">
      <c r="A954">
        <v>953</v>
      </c>
      <c r="B954" t="s">
        <v>1848</v>
      </c>
      <c r="C954">
        <v>1.7000000000000001E-2</v>
      </c>
    </row>
    <row r="955" spans="1:3" x14ac:dyDescent="0.25">
      <c r="A955">
        <v>954</v>
      </c>
      <c r="B955" t="s">
        <v>1849</v>
      </c>
      <c r="C955">
        <v>1.7000000000000001E-2</v>
      </c>
    </row>
    <row r="956" spans="1:3" x14ac:dyDescent="0.25">
      <c r="A956">
        <v>955</v>
      </c>
      <c r="B956" t="s">
        <v>1850</v>
      </c>
      <c r="C956">
        <v>1.7000000000000001E-2</v>
      </c>
    </row>
    <row r="957" spans="1:3" x14ac:dyDescent="0.25">
      <c r="A957">
        <v>956</v>
      </c>
      <c r="B957" t="s">
        <v>1851</v>
      </c>
      <c r="C957">
        <v>1.7000000000000001E-2</v>
      </c>
    </row>
    <row r="958" spans="1:3" x14ac:dyDescent="0.25">
      <c r="A958">
        <v>957</v>
      </c>
      <c r="B958" t="s">
        <v>1852</v>
      </c>
      <c r="C958">
        <v>1.7000000000000001E-2</v>
      </c>
    </row>
    <row r="959" spans="1:3" x14ac:dyDescent="0.25">
      <c r="A959">
        <v>958</v>
      </c>
      <c r="B959" t="s">
        <v>1853</v>
      </c>
      <c r="C959">
        <v>1.7000000000000001E-2</v>
      </c>
    </row>
    <row r="960" spans="1:3" x14ac:dyDescent="0.25">
      <c r="A960">
        <v>959</v>
      </c>
      <c r="B960" t="s">
        <v>1854</v>
      </c>
      <c r="C960">
        <v>1.7000000000000001E-2</v>
      </c>
    </row>
    <row r="961" spans="1:3" x14ac:dyDescent="0.25">
      <c r="A961">
        <v>960</v>
      </c>
      <c r="B961" t="s">
        <v>1855</v>
      </c>
      <c r="C961">
        <v>1.7000000000000001E-2</v>
      </c>
    </row>
    <row r="962" spans="1:3" x14ac:dyDescent="0.25">
      <c r="A962">
        <v>961</v>
      </c>
      <c r="B962" t="s">
        <v>1856</v>
      </c>
      <c r="C962">
        <v>1.7000000000000001E-2</v>
      </c>
    </row>
    <row r="963" spans="1:3" x14ac:dyDescent="0.25">
      <c r="A963">
        <v>962</v>
      </c>
      <c r="B963" t="s">
        <v>1857</v>
      </c>
      <c r="C963">
        <v>1.7000000000000001E-2</v>
      </c>
    </row>
    <row r="964" spans="1:3" x14ac:dyDescent="0.25">
      <c r="A964">
        <v>963</v>
      </c>
      <c r="B964" t="s">
        <v>1858</v>
      </c>
      <c r="C964">
        <v>1.7000000000000001E-2</v>
      </c>
    </row>
    <row r="965" spans="1:3" x14ac:dyDescent="0.25">
      <c r="A965">
        <v>964</v>
      </c>
      <c r="B965" t="s">
        <v>1859</v>
      </c>
      <c r="C965">
        <v>1.7000000000000001E-2</v>
      </c>
    </row>
    <row r="966" spans="1:3" x14ac:dyDescent="0.25">
      <c r="A966">
        <v>965</v>
      </c>
      <c r="B966" t="s">
        <v>1860</v>
      </c>
      <c r="C966">
        <v>1.7000000000000001E-2</v>
      </c>
    </row>
    <row r="967" spans="1:3" x14ac:dyDescent="0.25">
      <c r="A967">
        <v>966</v>
      </c>
      <c r="B967" t="s">
        <v>1861</v>
      </c>
      <c r="C967">
        <v>1.7000000000000001E-2</v>
      </c>
    </row>
    <row r="968" spans="1:3" x14ac:dyDescent="0.25">
      <c r="A968">
        <v>967</v>
      </c>
      <c r="B968" t="s">
        <v>1862</v>
      </c>
      <c r="C968">
        <v>1.7000000000000001E-2</v>
      </c>
    </row>
    <row r="969" spans="1:3" x14ac:dyDescent="0.25">
      <c r="A969">
        <v>968</v>
      </c>
      <c r="B969" t="s">
        <v>1863</v>
      </c>
      <c r="C969">
        <v>1.7000000000000001E-2</v>
      </c>
    </row>
    <row r="970" spans="1:3" x14ac:dyDescent="0.25">
      <c r="A970">
        <v>969</v>
      </c>
      <c r="B970" t="s">
        <v>1864</v>
      </c>
      <c r="C970">
        <v>1.7000000000000001E-2</v>
      </c>
    </row>
    <row r="971" spans="1:3" x14ac:dyDescent="0.25">
      <c r="A971">
        <v>970</v>
      </c>
      <c r="B971" t="s">
        <v>1865</v>
      </c>
      <c r="C971">
        <v>1.7000000000000001E-2</v>
      </c>
    </row>
    <row r="972" spans="1:3" x14ac:dyDescent="0.25">
      <c r="A972">
        <v>971</v>
      </c>
      <c r="B972" t="s">
        <v>1866</v>
      </c>
      <c r="C972">
        <v>1.7000000000000001E-2</v>
      </c>
    </row>
    <row r="973" spans="1:3" x14ac:dyDescent="0.25">
      <c r="A973">
        <v>972</v>
      </c>
      <c r="B973" t="s">
        <v>1867</v>
      </c>
      <c r="C973">
        <v>1.7000000000000001E-2</v>
      </c>
    </row>
    <row r="974" spans="1:3" x14ac:dyDescent="0.25">
      <c r="A974">
        <v>973</v>
      </c>
      <c r="B974" t="s">
        <v>1868</v>
      </c>
      <c r="C974">
        <v>1.7000000000000001E-2</v>
      </c>
    </row>
    <row r="975" spans="1:3" x14ac:dyDescent="0.25">
      <c r="A975">
        <v>974</v>
      </c>
      <c r="B975" t="s">
        <v>1869</v>
      </c>
      <c r="C975">
        <v>1.7000000000000001E-2</v>
      </c>
    </row>
    <row r="976" spans="1:3" x14ac:dyDescent="0.25">
      <c r="A976">
        <v>975</v>
      </c>
      <c r="B976" t="s">
        <v>1870</v>
      </c>
      <c r="C976">
        <v>1.7000000000000001E-2</v>
      </c>
    </row>
    <row r="977" spans="1:3" x14ac:dyDescent="0.25">
      <c r="A977">
        <v>976</v>
      </c>
      <c r="B977" t="s">
        <v>1871</v>
      </c>
      <c r="C977">
        <v>1.7000000000000001E-2</v>
      </c>
    </row>
    <row r="978" spans="1:3" x14ac:dyDescent="0.25">
      <c r="A978">
        <v>977</v>
      </c>
      <c r="B978" t="s">
        <v>1872</v>
      </c>
      <c r="C978">
        <v>1.7000000000000001E-2</v>
      </c>
    </row>
    <row r="979" spans="1:3" x14ac:dyDescent="0.25">
      <c r="A979">
        <v>978</v>
      </c>
      <c r="B979" t="s">
        <v>1873</v>
      </c>
      <c r="C979">
        <v>1.7000000000000001E-2</v>
      </c>
    </row>
    <row r="980" spans="1:3" x14ac:dyDescent="0.25">
      <c r="A980">
        <v>979</v>
      </c>
      <c r="B980" t="s">
        <v>1874</v>
      </c>
      <c r="C980">
        <v>1.7000000000000001E-2</v>
      </c>
    </row>
    <row r="981" spans="1:3" x14ac:dyDescent="0.25">
      <c r="A981">
        <v>980</v>
      </c>
      <c r="B981" t="s">
        <v>1875</v>
      </c>
      <c r="C981">
        <v>1.7000000000000001E-2</v>
      </c>
    </row>
    <row r="982" spans="1:3" x14ac:dyDescent="0.25">
      <c r="A982">
        <v>981</v>
      </c>
      <c r="B982" t="s">
        <v>1876</v>
      </c>
      <c r="C982">
        <v>1.7000000000000001E-2</v>
      </c>
    </row>
    <row r="983" spans="1:3" x14ac:dyDescent="0.25">
      <c r="A983">
        <v>982</v>
      </c>
      <c r="B983" t="s">
        <v>1877</v>
      </c>
      <c r="C983">
        <v>1.7000000000000001E-2</v>
      </c>
    </row>
    <row r="984" spans="1:3" x14ac:dyDescent="0.25">
      <c r="A984">
        <v>983</v>
      </c>
      <c r="B984" t="s">
        <v>1878</v>
      </c>
      <c r="C984">
        <v>1.6E-2</v>
      </c>
    </row>
    <row r="985" spans="1:3" x14ac:dyDescent="0.25">
      <c r="A985">
        <v>984</v>
      </c>
      <c r="B985" t="s">
        <v>1879</v>
      </c>
      <c r="C985">
        <v>1.6E-2</v>
      </c>
    </row>
    <row r="986" spans="1:3" x14ac:dyDescent="0.25">
      <c r="A986">
        <v>985</v>
      </c>
      <c r="B986" t="s">
        <v>1880</v>
      </c>
      <c r="C986">
        <v>1.6E-2</v>
      </c>
    </row>
    <row r="987" spans="1:3" x14ac:dyDescent="0.25">
      <c r="A987">
        <v>986</v>
      </c>
      <c r="B987" t="s">
        <v>1881</v>
      </c>
      <c r="C987">
        <v>1.6E-2</v>
      </c>
    </row>
    <row r="988" spans="1:3" x14ac:dyDescent="0.25">
      <c r="A988">
        <v>987</v>
      </c>
      <c r="B988" t="s">
        <v>1882</v>
      </c>
      <c r="C988">
        <v>1.6E-2</v>
      </c>
    </row>
    <row r="989" spans="1:3" x14ac:dyDescent="0.25">
      <c r="A989">
        <v>988</v>
      </c>
      <c r="B989" t="s">
        <v>1883</v>
      </c>
      <c r="C989">
        <v>1.6E-2</v>
      </c>
    </row>
    <row r="990" spans="1:3" x14ac:dyDescent="0.25">
      <c r="A990">
        <v>989</v>
      </c>
      <c r="B990" t="s">
        <v>1884</v>
      </c>
      <c r="C990">
        <v>1.6E-2</v>
      </c>
    </row>
    <row r="991" spans="1:3" x14ac:dyDescent="0.25">
      <c r="A991">
        <v>990</v>
      </c>
      <c r="B991" t="s">
        <v>1885</v>
      </c>
      <c r="C991">
        <v>1.6E-2</v>
      </c>
    </row>
    <row r="992" spans="1:3" x14ac:dyDescent="0.25">
      <c r="A992">
        <v>991</v>
      </c>
      <c r="B992" t="s">
        <v>1886</v>
      </c>
      <c r="C992">
        <v>1.6E-2</v>
      </c>
    </row>
    <row r="993" spans="1:3" x14ac:dyDescent="0.25">
      <c r="A993">
        <v>992</v>
      </c>
      <c r="B993" t="s">
        <v>1887</v>
      </c>
      <c r="C993">
        <v>1.6E-2</v>
      </c>
    </row>
    <row r="994" spans="1:3" x14ac:dyDescent="0.25">
      <c r="A994">
        <v>993</v>
      </c>
      <c r="B994" t="s">
        <v>1888</v>
      </c>
      <c r="C994">
        <v>1.6E-2</v>
      </c>
    </row>
    <row r="995" spans="1:3" x14ac:dyDescent="0.25">
      <c r="A995">
        <v>994</v>
      </c>
      <c r="B995" t="s">
        <v>1889</v>
      </c>
      <c r="C995">
        <v>1.6E-2</v>
      </c>
    </row>
    <row r="996" spans="1:3" x14ac:dyDescent="0.25">
      <c r="A996">
        <v>995</v>
      </c>
      <c r="B996" t="s">
        <v>1890</v>
      </c>
      <c r="C996">
        <v>1.6E-2</v>
      </c>
    </row>
    <row r="997" spans="1:3" x14ac:dyDescent="0.25">
      <c r="A997">
        <v>996</v>
      </c>
      <c r="B997" t="s">
        <v>1891</v>
      </c>
      <c r="C997">
        <v>1.6E-2</v>
      </c>
    </row>
    <row r="998" spans="1:3" x14ac:dyDescent="0.25">
      <c r="A998">
        <v>997</v>
      </c>
      <c r="B998" t="s">
        <v>1892</v>
      </c>
      <c r="C998">
        <v>1.6E-2</v>
      </c>
    </row>
    <row r="999" spans="1:3" x14ac:dyDescent="0.25">
      <c r="A999">
        <v>998</v>
      </c>
      <c r="B999" t="s">
        <v>1893</v>
      </c>
      <c r="C999">
        <v>1.4999999999999999E-2</v>
      </c>
    </row>
    <row r="1000" spans="1:3" x14ac:dyDescent="0.25">
      <c r="A1000">
        <v>999</v>
      </c>
      <c r="B1000" t="s">
        <v>1894</v>
      </c>
      <c r="C1000">
        <v>1.4999999999999999E-2</v>
      </c>
    </row>
    <row r="1001" spans="1:3" x14ac:dyDescent="0.25">
      <c r="A1001">
        <v>1000</v>
      </c>
      <c r="B1001" t="s">
        <v>1895</v>
      </c>
      <c r="C1001">
        <v>1.4999999999999999E-2</v>
      </c>
    </row>
    <row r="1002" spans="1:3" x14ac:dyDescent="0.25">
      <c r="A1002">
        <v>1001</v>
      </c>
      <c r="B1002" t="s">
        <v>1896</v>
      </c>
      <c r="C1002">
        <v>1.4999999999999999E-2</v>
      </c>
    </row>
    <row r="1003" spans="1:3" x14ac:dyDescent="0.25">
      <c r="A1003">
        <v>1002</v>
      </c>
      <c r="B1003" t="s">
        <v>1897</v>
      </c>
      <c r="C1003">
        <v>1.4999999999999999E-2</v>
      </c>
    </row>
    <row r="1004" spans="1:3" x14ac:dyDescent="0.25">
      <c r="A1004">
        <v>1003</v>
      </c>
      <c r="B1004" t="s">
        <v>1898</v>
      </c>
      <c r="C1004">
        <v>1.4999999999999999E-2</v>
      </c>
    </row>
    <row r="1005" spans="1:3" x14ac:dyDescent="0.25">
      <c r="A1005">
        <v>1004</v>
      </c>
      <c r="B1005" t="s">
        <v>1899</v>
      </c>
      <c r="C1005">
        <v>1.4999999999999999E-2</v>
      </c>
    </row>
    <row r="1006" spans="1:3" x14ac:dyDescent="0.25">
      <c r="A1006">
        <v>1005</v>
      </c>
      <c r="B1006" t="s">
        <v>1900</v>
      </c>
      <c r="C1006">
        <v>1.4999999999999999E-2</v>
      </c>
    </row>
    <row r="1007" spans="1:3" x14ac:dyDescent="0.25">
      <c r="A1007">
        <v>1006</v>
      </c>
      <c r="B1007" t="s">
        <v>1901</v>
      </c>
      <c r="C1007">
        <v>1.4999999999999999E-2</v>
      </c>
    </row>
    <row r="1008" spans="1:3" x14ac:dyDescent="0.25">
      <c r="A1008">
        <v>1007</v>
      </c>
      <c r="B1008" t="s">
        <v>1902</v>
      </c>
      <c r="C1008">
        <v>1.4999999999999999E-2</v>
      </c>
    </row>
    <row r="1009" spans="1:3" x14ac:dyDescent="0.25">
      <c r="A1009">
        <v>1008</v>
      </c>
      <c r="B1009" t="s">
        <v>1903</v>
      </c>
      <c r="C1009">
        <v>1.4999999999999999E-2</v>
      </c>
    </row>
    <row r="1010" spans="1:3" x14ac:dyDescent="0.25">
      <c r="A1010">
        <v>1009</v>
      </c>
      <c r="B1010" t="s">
        <v>1904</v>
      </c>
      <c r="C1010">
        <v>1.4999999999999999E-2</v>
      </c>
    </row>
    <row r="1011" spans="1:3" x14ac:dyDescent="0.25">
      <c r="A1011">
        <v>1010</v>
      </c>
      <c r="B1011" t="s">
        <v>1905</v>
      </c>
      <c r="C1011">
        <v>1.4999999999999999E-2</v>
      </c>
    </row>
    <row r="1012" spans="1:3" x14ac:dyDescent="0.25">
      <c r="A1012">
        <v>1011</v>
      </c>
      <c r="B1012" t="s">
        <v>1906</v>
      </c>
      <c r="C1012">
        <v>1.4999999999999999E-2</v>
      </c>
    </row>
    <row r="1013" spans="1:3" x14ac:dyDescent="0.25">
      <c r="A1013">
        <v>1012</v>
      </c>
      <c r="B1013" t="s">
        <v>1907</v>
      </c>
      <c r="C1013">
        <v>1.4999999999999999E-2</v>
      </c>
    </row>
    <row r="1014" spans="1:3" x14ac:dyDescent="0.25">
      <c r="A1014">
        <v>1013</v>
      </c>
      <c r="B1014" t="s">
        <v>1908</v>
      </c>
      <c r="C1014">
        <v>1.4999999999999999E-2</v>
      </c>
    </row>
    <row r="1015" spans="1:3" x14ac:dyDescent="0.25">
      <c r="A1015">
        <v>1014</v>
      </c>
      <c r="B1015" t="s">
        <v>1909</v>
      </c>
      <c r="C1015">
        <v>1.4999999999999999E-2</v>
      </c>
    </row>
    <row r="1016" spans="1:3" x14ac:dyDescent="0.25">
      <c r="A1016">
        <v>1015</v>
      </c>
      <c r="B1016" t="s">
        <v>1910</v>
      </c>
      <c r="C1016">
        <v>1.4999999999999999E-2</v>
      </c>
    </row>
    <row r="1017" spans="1:3" x14ac:dyDescent="0.25">
      <c r="A1017">
        <v>1016</v>
      </c>
      <c r="B1017" t="s">
        <v>1911</v>
      </c>
      <c r="C1017">
        <v>1.4999999999999999E-2</v>
      </c>
    </row>
    <row r="1018" spans="1:3" x14ac:dyDescent="0.25">
      <c r="A1018">
        <v>1017</v>
      </c>
      <c r="B1018" t="s">
        <v>1912</v>
      </c>
      <c r="C1018">
        <v>1.4999999999999999E-2</v>
      </c>
    </row>
    <row r="1019" spans="1:3" x14ac:dyDescent="0.25">
      <c r="A1019">
        <v>1018</v>
      </c>
      <c r="B1019" t="s">
        <v>1913</v>
      </c>
      <c r="C1019">
        <v>1.4999999999999999E-2</v>
      </c>
    </row>
    <row r="1020" spans="1:3" x14ac:dyDescent="0.25">
      <c r="A1020">
        <v>1019</v>
      </c>
      <c r="B1020" t="s">
        <v>1914</v>
      </c>
      <c r="C1020">
        <v>1.4E-2</v>
      </c>
    </row>
    <row r="1021" spans="1:3" x14ac:dyDescent="0.25">
      <c r="A1021">
        <v>1020</v>
      </c>
      <c r="B1021" t="s">
        <v>1915</v>
      </c>
      <c r="C1021">
        <v>1.4E-2</v>
      </c>
    </row>
    <row r="1022" spans="1:3" x14ac:dyDescent="0.25">
      <c r="A1022">
        <v>1021</v>
      </c>
      <c r="B1022" t="s">
        <v>1916</v>
      </c>
      <c r="C1022">
        <v>1.4E-2</v>
      </c>
    </row>
    <row r="1023" spans="1:3" x14ac:dyDescent="0.25">
      <c r="A1023">
        <v>1022</v>
      </c>
      <c r="B1023" t="s">
        <v>1917</v>
      </c>
      <c r="C1023">
        <v>1.4E-2</v>
      </c>
    </row>
    <row r="1024" spans="1:3" x14ac:dyDescent="0.25">
      <c r="A1024">
        <v>1023</v>
      </c>
      <c r="B1024" t="s">
        <v>1918</v>
      </c>
      <c r="C1024">
        <v>1.4E-2</v>
      </c>
    </row>
    <row r="1025" spans="1:3" x14ac:dyDescent="0.25">
      <c r="A1025">
        <v>1024</v>
      </c>
      <c r="B1025" t="s">
        <v>1919</v>
      </c>
      <c r="C1025">
        <v>1.4E-2</v>
      </c>
    </row>
    <row r="1026" spans="1:3" x14ac:dyDescent="0.25">
      <c r="A1026">
        <v>1025</v>
      </c>
      <c r="B1026" t="s">
        <v>1920</v>
      </c>
      <c r="C1026">
        <v>1.4E-2</v>
      </c>
    </row>
    <row r="1027" spans="1:3" x14ac:dyDescent="0.25">
      <c r="A1027">
        <v>1026</v>
      </c>
      <c r="B1027" t="s">
        <v>1921</v>
      </c>
      <c r="C1027">
        <v>1.4E-2</v>
      </c>
    </row>
    <row r="1028" spans="1:3" x14ac:dyDescent="0.25">
      <c r="A1028">
        <v>1027</v>
      </c>
      <c r="B1028" t="s">
        <v>1922</v>
      </c>
      <c r="C1028">
        <v>1.4E-2</v>
      </c>
    </row>
    <row r="1029" spans="1:3" x14ac:dyDescent="0.25">
      <c r="A1029">
        <v>1028</v>
      </c>
      <c r="B1029" t="s">
        <v>1923</v>
      </c>
      <c r="C1029">
        <v>1.4E-2</v>
      </c>
    </row>
    <row r="1030" spans="1:3" x14ac:dyDescent="0.25">
      <c r="A1030">
        <v>1029</v>
      </c>
      <c r="B1030" t="s">
        <v>1924</v>
      </c>
      <c r="C1030">
        <v>1.4E-2</v>
      </c>
    </row>
    <row r="1031" spans="1:3" x14ac:dyDescent="0.25">
      <c r="A1031">
        <v>1030</v>
      </c>
      <c r="B1031" t="s">
        <v>1925</v>
      </c>
      <c r="C1031">
        <v>1.4E-2</v>
      </c>
    </row>
    <row r="1032" spans="1:3" x14ac:dyDescent="0.25">
      <c r="A1032">
        <v>1031</v>
      </c>
      <c r="B1032" t="s">
        <v>1926</v>
      </c>
      <c r="C1032">
        <v>1.4E-2</v>
      </c>
    </row>
    <row r="1033" spans="1:3" x14ac:dyDescent="0.25">
      <c r="A1033">
        <v>1032</v>
      </c>
      <c r="B1033" t="s">
        <v>1927</v>
      </c>
      <c r="C1033">
        <v>1.4E-2</v>
      </c>
    </row>
    <row r="1034" spans="1:3" x14ac:dyDescent="0.25">
      <c r="A1034">
        <v>1033</v>
      </c>
      <c r="B1034" t="s">
        <v>1928</v>
      </c>
      <c r="C1034">
        <v>1.4E-2</v>
      </c>
    </row>
    <row r="1035" spans="1:3" x14ac:dyDescent="0.25">
      <c r="A1035">
        <v>1034</v>
      </c>
      <c r="B1035" t="s">
        <v>1929</v>
      </c>
      <c r="C1035">
        <v>1.4E-2</v>
      </c>
    </row>
    <row r="1036" spans="1:3" x14ac:dyDescent="0.25">
      <c r="A1036">
        <v>1035</v>
      </c>
      <c r="B1036" t="s">
        <v>1930</v>
      </c>
      <c r="C1036">
        <v>1.4E-2</v>
      </c>
    </row>
    <row r="1037" spans="1:3" x14ac:dyDescent="0.25">
      <c r="A1037">
        <v>1036</v>
      </c>
      <c r="B1037" t="s">
        <v>1931</v>
      </c>
      <c r="C1037">
        <v>1.4E-2</v>
      </c>
    </row>
    <row r="1038" spans="1:3" x14ac:dyDescent="0.25">
      <c r="A1038">
        <v>1037</v>
      </c>
      <c r="B1038" t="s">
        <v>1932</v>
      </c>
      <c r="C1038">
        <v>1.4E-2</v>
      </c>
    </row>
    <row r="1039" spans="1:3" x14ac:dyDescent="0.25">
      <c r="A1039">
        <v>1038</v>
      </c>
      <c r="B1039" t="s">
        <v>1933</v>
      </c>
      <c r="C1039">
        <v>1.4E-2</v>
      </c>
    </row>
    <row r="1040" spans="1:3" x14ac:dyDescent="0.25">
      <c r="A1040">
        <v>1039</v>
      </c>
      <c r="B1040" t="s">
        <v>1934</v>
      </c>
      <c r="C1040">
        <v>1.4E-2</v>
      </c>
    </row>
    <row r="1041" spans="1:3" x14ac:dyDescent="0.25">
      <c r="A1041">
        <v>1040</v>
      </c>
      <c r="B1041" t="s">
        <v>1935</v>
      </c>
      <c r="C1041">
        <v>1.4E-2</v>
      </c>
    </row>
    <row r="1042" spans="1:3" x14ac:dyDescent="0.25">
      <c r="A1042">
        <v>1041</v>
      </c>
      <c r="B1042" t="s">
        <v>1936</v>
      </c>
      <c r="C1042">
        <v>1.4E-2</v>
      </c>
    </row>
    <row r="1043" spans="1:3" x14ac:dyDescent="0.25">
      <c r="A1043">
        <v>1042</v>
      </c>
      <c r="B1043" t="s">
        <v>1937</v>
      </c>
      <c r="C1043">
        <v>1.4E-2</v>
      </c>
    </row>
    <row r="1044" spans="1:3" x14ac:dyDescent="0.25">
      <c r="A1044">
        <v>1043</v>
      </c>
      <c r="B1044" t="s">
        <v>1938</v>
      </c>
      <c r="C1044">
        <v>1.4E-2</v>
      </c>
    </row>
    <row r="1045" spans="1:3" x14ac:dyDescent="0.25">
      <c r="A1045">
        <v>1044</v>
      </c>
      <c r="B1045" t="s">
        <v>1939</v>
      </c>
      <c r="C1045">
        <v>1.4E-2</v>
      </c>
    </row>
    <row r="1046" spans="1:3" x14ac:dyDescent="0.25">
      <c r="A1046">
        <v>1045</v>
      </c>
      <c r="B1046" t="s">
        <v>1940</v>
      </c>
      <c r="C1046">
        <v>1.4E-2</v>
      </c>
    </row>
    <row r="1047" spans="1:3" x14ac:dyDescent="0.25">
      <c r="A1047">
        <v>1046</v>
      </c>
      <c r="B1047" t="s">
        <v>1941</v>
      </c>
      <c r="C1047">
        <v>1.4E-2</v>
      </c>
    </row>
    <row r="1048" spans="1:3" x14ac:dyDescent="0.25">
      <c r="A1048">
        <v>1047</v>
      </c>
      <c r="B1048" t="s">
        <v>1942</v>
      </c>
      <c r="C1048">
        <v>1.4E-2</v>
      </c>
    </row>
    <row r="1049" spans="1:3" x14ac:dyDescent="0.25">
      <c r="A1049">
        <v>1048</v>
      </c>
      <c r="B1049" t="s">
        <v>1943</v>
      </c>
      <c r="C1049">
        <v>1.4E-2</v>
      </c>
    </row>
    <row r="1050" spans="1:3" x14ac:dyDescent="0.25">
      <c r="A1050">
        <v>1049</v>
      </c>
      <c r="B1050" t="s">
        <v>1944</v>
      </c>
      <c r="C1050">
        <v>1.4E-2</v>
      </c>
    </row>
    <row r="1051" spans="1:3" x14ac:dyDescent="0.25">
      <c r="A1051">
        <v>1050</v>
      </c>
      <c r="B1051" t="s">
        <v>1945</v>
      </c>
      <c r="C1051">
        <v>1.4E-2</v>
      </c>
    </row>
    <row r="1052" spans="1:3" x14ac:dyDescent="0.25">
      <c r="A1052">
        <v>1051</v>
      </c>
      <c r="B1052" t="s">
        <v>1946</v>
      </c>
      <c r="C1052">
        <v>1.4E-2</v>
      </c>
    </row>
    <row r="1053" spans="1:3" x14ac:dyDescent="0.25">
      <c r="A1053">
        <v>1052</v>
      </c>
      <c r="B1053" t="s">
        <v>1947</v>
      </c>
      <c r="C1053">
        <v>1.4E-2</v>
      </c>
    </row>
    <row r="1054" spans="1:3" x14ac:dyDescent="0.25">
      <c r="A1054">
        <v>1053</v>
      </c>
      <c r="B1054" t="s">
        <v>1948</v>
      </c>
      <c r="C1054">
        <v>1.2999999999999999E-2</v>
      </c>
    </row>
    <row r="1055" spans="1:3" x14ac:dyDescent="0.25">
      <c r="A1055">
        <v>1054</v>
      </c>
      <c r="B1055" t="s">
        <v>1949</v>
      </c>
      <c r="C1055">
        <v>1.2999999999999999E-2</v>
      </c>
    </row>
    <row r="1056" spans="1:3" x14ac:dyDescent="0.25">
      <c r="A1056">
        <v>1055</v>
      </c>
      <c r="B1056" t="s">
        <v>1950</v>
      </c>
      <c r="C1056">
        <v>1.2999999999999999E-2</v>
      </c>
    </row>
    <row r="1057" spans="1:3" x14ac:dyDescent="0.25">
      <c r="A1057">
        <v>1056</v>
      </c>
      <c r="B1057" t="s">
        <v>1951</v>
      </c>
      <c r="C1057">
        <v>1.2999999999999999E-2</v>
      </c>
    </row>
    <row r="1058" spans="1:3" x14ac:dyDescent="0.25">
      <c r="A1058">
        <v>1057</v>
      </c>
      <c r="B1058" t="s">
        <v>1952</v>
      </c>
      <c r="C1058">
        <v>1.2999999999999999E-2</v>
      </c>
    </row>
    <row r="1059" spans="1:3" x14ac:dyDescent="0.25">
      <c r="A1059">
        <v>1058</v>
      </c>
      <c r="B1059" t="s">
        <v>1953</v>
      </c>
      <c r="C1059">
        <v>1.2999999999999999E-2</v>
      </c>
    </row>
    <row r="1060" spans="1:3" x14ac:dyDescent="0.25">
      <c r="A1060">
        <v>1059</v>
      </c>
      <c r="B1060" t="s">
        <v>1954</v>
      </c>
      <c r="C1060">
        <v>1.2999999999999999E-2</v>
      </c>
    </row>
    <row r="1061" spans="1:3" x14ac:dyDescent="0.25">
      <c r="A1061">
        <v>1060</v>
      </c>
      <c r="B1061" t="s">
        <v>1955</v>
      </c>
      <c r="C1061">
        <v>1.2999999999999999E-2</v>
      </c>
    </row>
    <row r="1062" spans="1:3" x14ac:dyDescent="0.25">
      <c r="A1062">
        <v>1061</v>
      </c>
      <c r="B1062" t="s">
        <v>1956</v>
      </c>
      <c r="C1062">
        <v>1.2999999999999999E-2</v>
      </c>
    </row>
    <row r="1063" spans="1:3" x14ac:dyDescent="0.25">
      <c r="A1063">
        <v>1062</v>
      </c>
      <c r="B1063" t="s">
        <v>1957</v>
      </c>
      <c r="C1063">
        <v>1.2999999999999999E-2</v>
      </c>
    </row>
    <row r="1064" spans="1:3" x14ac:dyDescent="0.25">
      <c r="A1064">
        <v>1063</v>
      </c>
      <c r="B1064" t="s">
        <v>1958</v>
      </c>
      <c r="C1064">
        <v>1.2999999999999999E-2</v>
      </c>
    </row>
    <row r="1065" spans="1:3" x14ac:dyDescent="0.25">
      <c r="A1065">
        <v>1064</v>
      </c>
      <c r="B1065" t="s">
        <v>1959</v>
      </c>
      <c r="C1065">
        <v>1.2999999999999999E-2</v>
      </c>
    </row>
    <row r="1066" spans="1:3" x14ac:dyDescent="0.25">
      <c r="A1066">
        <v>1065</v>
      </c>
      <c r="B1066" t="s">
        <v>1960</v>
      </c>
      <c r="C1066">
        <v>1.2999999999999999E-2</v>
      </c>
    </row>
    <row r="1067" spans="1:3" x14ac:dyDescent="0.25">
      <c r="A1067">
        <v>1066</v>
      </c>
      <c r="B1067" t="s">
        <v>1961</v>
      </c>
      <c r="C1067">
        <v>1.2999999999999999E-2</v>
      </c>
    </row>
    <row r="1068" spans="1:3" x14ac:dyDescent="0.25">
      <c r="A1068">
        <v>1067</v>
      </c>
      <c r="B1068" t="s">
        <v>1962</v>
      </c>
      <c r="C1068">
        <v>1.2999999999999999E-2</v>
      </c>
    </row>
    <row r="1069" spans="1:3" x14ac:dyDescent="0.25">
      <c r="A1069">
        <v>1068</v>
      </c>
      <c r="B1069" t="s">
        <v>1963</v>
      </c>
      <c r="C1069">
        <v>1.2999999999999999E-2</v>
      </c>
    </row>
    <row r="1070" spans="1:3" x14ac:dyDescent="0.25">
      <c r="A1070">
        <v>1069</v>
      </c>
      <c r="B1070" t="s">
        <v>1964</v>
      </c>
      <c r="C1070">
        <v>1.2999999999999999E-2</v>
      </c>
    </row>
    <row r="1071" spans="1:3" x14ac:dyDescent="0.25">
      <c r="A1071">
        <v>1070</v>
      </c>
      <c r="B1071" t="s">
        <v>1965</v>
      </c>
      <c r="C1071">
        <v>1.2999999999999999E-2</v>
      </c>
    </row>
    <row r="1072" spans="1:3" x14ac:dyDescent="0.25">
      <c r="A1072">
        <v>1071</v>
      </c>
      <c r="B1072" t="s">
        <v>1966</v>
      </c>
      <c r="C1072">
        <v>1.2999999999999999E-2</v>
      </c>
    </row>
    <row r="1073" spans="1:3" x14ac:dyDescent="0.25">
      <c r="A1073">
        <v>1072</v>
      </c>
      <c r="B1073" t="s">
        <v>1967</v>
      </c>
      <c r="C1073">
        <v>1.2999999999999999E-2</v>
      </c>
    </row>
    <row r="1074" spans="1:3" x14ac:dyDescent="0.25">
      <c r="A1074">
        <v>1073</v>
      </c>
      <c r="B1074" t="s">
        <v>1968</v>
      </c>
      <c r="C1074">
        <v>1.2999999999999999E-2</v>
      </c>
    </row>
    <row r="1075" spans="1:3" x14ac:dyDescent="0.25">
      <c r="A1075">
        <v>1074</v>
      </c>
      <c r="B1075" t="s">
        <v>1969</v>
      </c>
      <c r="C1075">
        <v>1.2999999999999999E-2</v>
      </c>
    </row>
    <row r="1076" spans="1:3" x14ac:dyDescent="0.25">
      <c r="A1076">
        <v>1075</v>
      </c>
      <c r="B1076" t="s">
        <v>1970</v>
      </c>
      <c r="C1076">
        <v>1.2999999999999999E-2</v>
      </c>
    </row>
    <row r="1077" spans="1:3" x14ac:dyDescent="0.25">
      <c r="A1077">
        <v>1076</v>
      </c>
      <c r="B1077" t="s">
        <v>1971</v>
      </c>
      <c r="C1077">
        <v>1.2999999999999999E-2</v>
      </c>
    </row>
    <row r="1078" spans="1:3" x14ac:dyDescent="0.25">
      <c r="A1078">
        <v>1077</v>
      </c>
      <c r="B1078" t="s">
        <v>1972</v>
      </c>
      <c r="C1078">
        <v>1.2999999999999999E-2</v>
      </c>
    </row>
    <row r="1079" spans="1:3" x14ac:dyDescent="0.25">
      <c r="A1079">
        <v>1078</v>
      </c>
      <c r="B1079" t="s">
        <v>1973</v>
      </c>
      <c r="C1079">
        <v>1.2999999999999999E-2</v>
      </c>
    </row>
    <row r="1080" spans="1:3" x14ac:dyDescent="0.25">
      <c r="A1080">
        <v>1079</v>
      </c>
      <c r="B1080" t="s">
        <v>1974</v>
      </c>
      <c r="C1080">
        <v>1.2999999999999999E-2</v>
      </c>
    </row>
    <row r="1081" spans="1:3" x14ac:dyDescent="0.25">
      <c r="A1081">
        <v>1080</v>
      </c>
      <c r="B1081" t="s">
        <v>1975</v>
      </c>
      <c r="C1081">
        <v>1.2999999999999999E-2</v>
      </c>
    </row>
    <row r="1082" spans="1:3" x14ac:dyDescent="0.25">
      <c r="A1082">
        <v>1081</v>
      </c>
      <c r="B1082" t="s">
        <v>1976</v>
      </c>
      <c r="C1082">
        <v>1.2999999999999999E-2</v>
      </c>
    </row>
    <row r="1083" spans="1:3" x14ac:dyDescent="0.25">
      <c r="A1083">
        <v>1082</v>
      </c>
      <c r="B1083" t="s">
        <v>1977</v>
      </c>
      <c r="C1083">
        <v>1.2999999999999999E-2</v>
      </c>
    </row>
    <row r="1084" spans="1:3" x14ac:dyDescent="0.25">
      <c r="A1084">
        <v>1083</v>
      </c>
      <c r="B1084" t="s">
        <v>1978</v>
      </c>
      <c r="C1084">
        <v>1.2999999999999999E-2</v>
      </c>
    </row>
    <row r="1085" spans="1:3" x14ac:dyDescent="0.25">
      <c r="A1085">
        <v>1084</v>
      </c>
      <c r="B1085" t="s">
        <v>1979</v>
      </c>
      <c r="C1085">
        <v>1.2999999999999999E-2</v>
      </c>
    </row>
    <row r="1086" spans="1:3" x14ac:dyDescent="0.25">
      <c r="A1086">
        <v>1085</v>
      </c>
      <c r="B1086" t="s">
        <v>1980</v>
      </c>
      <c r="C1086">
        <v>1.2999999999999999E-2</v>
      </c>
    </row>
    <row r="1087" spans="1:3" x14ac:dyDescent="0.25">
      <c r="A1087">
        <v>1086</v>
      </c>
      <c r="B1087" t="s">
        <v>1981</v>
      </c>
      <c r="C1087">
        <v>1.2999999999999999E-2</v>
      </c>
    </row>
    <row r="1088" spans="1:3" x14ac:dyDescent="0.25">
      <c r="A1088">
        <v>1087</v>
      </c>
      <c r="B1088" t="s">
        <v>1982</v>
      </c>
      <c r="C1088">
        <v>1.2999999999999999E-2</v>
      </c>
    </row>
    <row r="1089" spans="1:3" x14ac:dyDescent="0.25">
      <c r="A1089">
        <v>1088</v>
      </c>
      <c r="B1089" t="s">
        <v>1983</v>
      </c>
      <c r="C1089">
        <v>1.2999999999999999E-2</v>
      </c>
    </row>
    <row r="1090" spans="1:3" x14ac:dyDescent="0.25">
      <c r="A1090">
        <v>1089</v>
      </c>
      <c r="B1090" t="s">
        <v>1984</v>
      </c>
      <c r="C1090">
        <v>1.2999999999999999E-2</v>
      </c>
    </row>
    <row r="1091" spans="1:3" x14ac:dyDescent="0.25">
      <c r="A1091">
        <v>1090</v>
      </c>
      <c r="B1091" t="s">
        <v>1985</v>
      </c>
      <c r="C1091">
        <v>1.2999999999999999E-2</v>
      </c>
    </row>
    <row r="1092" spans="1:3" x14ac:dyDescent="0.25">
      <c r="A1092">
        <v>1091</v>
      </c>
      <c r="B1092" t="s">
        <v>1986</v>
      </c>
      <c r="C1092">
        <v>1.2999999999999999E-2</v>
      </c>
    </row>
    <row r="1093" spans="1:3" x14ac:dyDescent="0.25">
      <c r="A1093">
        <v>1092</v>
      </c>
      <c r="B1093" t="s">
        <v>1987</v>
      </c>
      <c r="C1093">
        <v>1.2999999999999999E-2</v>
      </c>
    </row>
    <row r="1094" spans="1:3" x14ac:dyDescent="0.25">
      <c r="A1094">
        <v>1093</v>
      </c>
      <c r="B1094" t="s">
        <v>1988</v>
      </c>
      <c r="C1094">
        <v>1.2999999999999999E-2</v>
      </c>
    </row>
    <row r="1095" spans="1:3" x14ac:dyDescent="0.25">
      <c r="A1095">
        <v>1094</v>
      </c>
      <c r="B1095" t="s">
        <v>1989</v>
      </c>
      <c r="C1095">
        <v>1.2999999999999999E-2</v>
      </c>
    </row>
    <row r="1096" spans="1:3" x14ac:dyDescent="0.25">
      <c r="A1096">
        <v>1095</v>
      </c>
      <c r="B1096" t="s">
        <v>1990</v>
      </c>
      <c r="C1096">
        <v>1.2999999999999999E-2</v>
      </c>
    </row>
    <row r="1097" spans="1:3" x14ac:dyDescent="0.25">
      <c r="A1097">
        <v>1096</v>
      </c>
      <c r="B1097" t="s">
        <v>1991</v>
      </c>
      <c r="C1097">
        <v>1.2999999999999999E-2</v>
      </c>
    </row>
    <row r="1098" spans="1:3" x14ac:dyDescent="0.25">
      <c r="A1098">
        <v>1097</v>
      </c>
      <c r="B1098" t="s">
        <v>1992</v>
      </c>
      <c r="C1098">
        <v>1.2E-2</v>
      </c>
    </row>
    <row r="1099" spans="1:3" x14ac:dyDescent="0.25">
      <c r="A1099">
        <v>1098</v>
      </c>
      <c r="B1099" t="s">
        <v>1993</v>
      </c>
      <c r="C1099">
        <v>1.2E-2</v>
      </c>
    </row>
    <row r="1100" spans="1:3" x14ac:dyDescent="0.25">
      <c r="A1100">
        <v>1099</v>
      </c>
      <c r="B1100" t="s">
        <v>1994</v>
      </c>
      <c r="C1100">
        <v>1.2E-2</v>
      </c>
    </row>
    <row r="1101" spans="1:3" x14ac:dyDescent="0.25">
      <c r="A1101">
        <v>1100</v>
      </c>
      <c r="B1101" t="s">
        <v>1995</v>
      </c>
      <c r="C1101">
        <v>1.2E-2</v>
      </c>
    </row>
    <row r="1102" spans="1:3" x14ac:dyDescent="0.25">
      <c r="A1102">
        <v>1101</v>
      </c>
      <c r="B1102" t="s">
        <v>1996</v>
      </c>
      <c r="C1102">
        <v>1.2E-2</v>
      </c>
    </row>
    <row r="1103" spans="1:3" x14ac:dyDescent="0.25">
      <c r="A1103">
        <v>1102</v>
      </c>
      <c r="B1103" t="s">
        <v>1997</v>
      </c>
      <c r="C1103">
        <v>1.2E-2</v>
      </c>
    </row>
    <row r="1104" spans="1:3" x14ac:dyDescent="0.25">
      <c r="A1104">
        <v>1103</v>
      </c>
      <c r="B1104" t="s">
        <v>1998</v>
      </c>
      <c r="C1104">
        <v>1.2E-2</v>
      </c>
    </row>
    <row r="1105" spans="1:3" x14ac:dyDescent="0.25">
      <c r="A1105">
        <v>1104</v>
      </c>
      <c r="B1105" t="s">
        <v>1999</v>
      </c>
      <c r="C1105">
        <v>1.2E-2</v>
      </c>
    </row>
    <row r="1106" spans="1:3" x14ac:dyDescent="0.25">
      <c r="A1106">
        <v>1105</v>
      </c>
      <c r="B1106" t="s">
        <v>2000</v>
      </c>
      <c r="C1106">
        <v>1.2E-2</v>
      </c>
    </row>
    <row r="1107" spans="1:3" x14ac:dyDescent="0.25">
      <c r="A1107">
        <v>1106</v>
      </c>
      <c r="B1107" t="s">
        <v>2001</v>
      </c>
      <c r="C1107">
        <v>1.2E-2</v>
      </c>
    </row>
    <row r="1108" spans="1:3" x14ac:dyDescent="0.25">
      <c r="A1108">
        <v>1107</v>
      </c>
      <c r="B1108" t="s">
        <v>2002</v>
      </c>
      <c r="C1108">
        <v>1.2E-2</v>
      </c>
    </row>
    <row r="1109" spans="1:3" x14ac:dyDescent="0.25">
      <c r="A1109">
        <v>1108</v>
      </c>
      <c r="B1109" t="s">
        <v>2003</v>
      </c>
      <c r="C1109">
        <v>1.2E-2</v>
      </c>
    </row>
    <row r="1110" spans="1:3" x14ac:dyDescent="0.25">
      <c r="A1110">
        <v>1109</v>
      </c>
      <c r="B1110" t="s">
        <v>2004</v>
      </c>
      <c r="C1110">
        <v>1.2E-2</v>
      </c>
    </row>
    <row r="1111" spans="1:3" x14ac:dyDescent="0.25">
      <c r="A1111">
        <v>1110</v>
      </c>
      <c r="B1111" t="s">
        <v>2005</v>
      </c>
      <c r="C1111">
        <v>1.2E-2</v>
      </c>
    </row>
    <row r="1112" spans="1:3" x14ac:dyDescent="0.25">
      <c r="A1112">
        <v>1111</v>
      </c>
      <c r="B1112" t="s">
        <v>2006</v>
      </c>
      <c r="C1112">
        <v>1.2E-2</v>
      </c>
    </row>
    <row r="1113" spans="1:3" x14ac:dyDescent="0.25">
      <c r="A1113">
        <v>1112</v>
      </c>
      <c r="B1113" t="s">
        <v>2007</v>
      </c>
      <c r="C1113">
        <v>1.2E-2</v>
      </c>
    </row>
    <row r="1114" spans="1:3" x14ac:dyDescent="0.25">
      <c r="A1114">
        <v>1113</v>
      </c>
      <c r="B1114" t="s">
        <v>2008</v>
      </c>
      <c r="C1114">
        <v>1.2E-2</v>
      </c>
    </row>
    <row r="1115" spans="1:3" x14ac:dyDescent="0.25">
      <c r="A1115">
        <v>1114</v>
      </c>
      <c r="B1115" t="s">
        <v>2009</v>
      </c>
      <c r="C1115">
        <v>1.2E-2</v>
      </c>
    </row>
    <row r="1116" spans="1:3" x14ac:dyDescent="0.25">
      <c r="A1116">
        <v>1115</v>
      </c>
      <c r="B1116" t="s">
        <v>2010</v>
      </c>
      <c r="C1116">
        <v>1.2E-2</v>
      </c>
    </row>
    <row r="1117" spans="1:3" x14ac:dyDescent="0.25">
      <c r="A1117">
        <v>1116</v>
      </c>
      <c r="B1117" t="s">
        <v>2011</v>
      </c>
      <c r="C1117">
        <v>1.2E-2</v>
      </c>
    </row>
    <row r="1118" spans="1:3" x14ac:dyDescent="0.25">
      <c r="A1118">
        <v>1117</v>
      </c>
      <c r="B1118" t="s">
        <v>2012</v>
      </c>
      <c r="C1118">
        <v>1.2E-2</v>
      </c>
    </row>
    <row r="1119" spans="1:3" x14ac:dyDescent="0.25">
      <c r="A1119">
        <v>1118</v>
      </c>
      <c r="B1119" t="s">
        <v>2013</v>
      </c>
      <c r="C1119">
        <v>1.2E-2</v>
      </c>
    </row>
    <row r="1120" spans="1:3" x14ac:dyDescent="0.25">
      <c r="A1120">
        <v>1119</v>
      </c>
      <c r="B1120" t="s">
        <v>2014</v>
      </c>
      <c r="C1120">
        <v>1.2E-2</v>
      </c>
    </row>
    <row r="1121" spans="1:3" x14ac:dyDescent="0.25">
      <c r="A1121">
        <v>1120</v>
      </c>
      <c r="B1121" t="s">
        <v>2015</v>
      </c>
      <c r="C1121">
        <v>1.2E-2</v>
      </c>
    </row>
    <row r="1122" spans="1:3" x14ac:dyDescent="0.25">
      <c r="A1122">
        <v>1121</v>
      </c>
      <c r="B1122" t="s">
        <v>2016</v>
      </c>
      <c r="C1122">
        <v>1.2E-2</v>
      </c>
    </row>
    <row r="1123" spans="1:3" x14ac:dyDescent="0.25">
      <c r="A1123">
        <v>1122</v>
      </c>
      <c r="B1123" t="s">
        <v>2017</v>
      </c>
      <c r="C1123">
        <v>1.2E-2</v>
      </c>
    </row>
    <row r="1124" spans="1:3" x14ac:dyDescent="0.25">
      <c r="A1124">
        <v>1123</v>
      </c>
      <c r="B1124" t="s">
        <v>2018</v>
      </c>
      <c r="C1124">
        <v>1.2E-2</v>
      </c>
    </row>
    <row r="1125" spans="1:3" x14ac:dyDescent="0.25">
      <c r="A1125">
        <v>1124</v>
      </c>
      <c r="B1125" t="s">
        <v>2019</v>
      </c>
      <c r="C1125">
        <v>1.2E-2</v>
      </c>
    </row>
    <row r="1126" spans="1:3" x14ac:dyDescent="0.25">
      <c r="A1126">
        <v>1125</v>
      </c>
      <c r="B1126" t="s">
        <v>2020</v>
      </c>
      <c r="C1126">
        <v>1.2E-2</v>
      </c>
    </row>
    <row r="1127" spans="1:3" x14ac:dyDescent="0.25">
      <c r="A1127">
        <v>1126</v>
      </c>
      <c r="B1127" t="s">
        <v>2021</v>
      </c>
      <c r="C1127">
        <v>1.2E-2</v>
      </c>
    </row>
    <row r="1128" spans="1:3" x14ac:dyDescent="0.25">
      <c r="A1128">
        <v>1127</v>
      </c>
      <c r="B1128" t="s">
        <v>2022</v>
      </c>
      <c r="C1128">
        <v>1.2E-2</v>
      </c>
    </row>
    <row r="1129" spans="1:3" x14ac:dyDescent="0.25">
      <c r="A1129">
        <v>1128</v>
      </c>
      <c r="B1129" t="s">
        <v>2023</v>
      </c>
      <c r="C1129">
        <v>1.2E-2</v>
      </c>
    </row>
    <row r="1130" spans="1:3" x14ac:dyDescent="0.25">
      <c r="A1130">
        <v>1129</v>
      </c>
      <c r="B1130" t="s">
        <v>2024</v>
      </c>
      <c r="C1130">
        <v>1.2E-2</v>
      </c>
    </row>
    <row r="1131" spans="1:3" x14ac:dyDescent="0.25">
      <c r="A1131">
        <v>1130</v>
      </c>
      <c r="B1131" t="s">
        <v>2025</v>
      </c>
      <c r="C1131">
        <v>1.2E-2</v>
      </c>
    </row>
    <row r="1132" spans="1:3" x14ac:dyDescent="0.25">
      <c r="A1132">
        <v>1131</v>
      </c>
      <c r="B1132" t="s">
        <v>2026</v>
      </c>
      <c r="C1132">
        <v>1.2E-2</v>
      </c>
    </row>
    <row r="1133" spans="1:3" x14ac:dyDescent="0.25">
      <c r="A1133">
        <v>1132</v>
      </c>
      <c r="B1133" t="s">
        <v>2027</v>
      </c>
      <c r="C1133">
        <v>1.2E-2</v>
      </c>
    </row>
    <row r="1134" spans="1:3" x14ac:dyDescent="0.25">
      <c r="A1134">
        <v>1133</v>
      </c>
      <c r="B1134" t="s">
        <v>2028</v>
      </c>
      <c r="C1134">
        <v>1.2E-2</v>
      </c>
    </row>
    <row r="1135" spans="1:3" x14ac:dyDescent="0.25">
      <c r="A1135">
        <v>1134</v>
      </c>
      <c r="B1135" t="s">
        <v>2029</v>
      </c>
      <c r="C1135">
        <v>1.2E-2</v>
      </c>
    </row>
    <row r="1136" spans="1:3" x14ac:dyDescent="0.25">
      <c r="A1136">
        <v>1135</v>
      </c>
      <c r="B1136" t="s">
        <v>2030</v>
      </c>
      <c r="C1136">
        <v>1.0999999999999999E-2</v>
      </c>
    </row>
    <row r="1137" spans="1:3" x14ac:dyDescent="0.25">
      <c r="A1137">
        <v>1136</v>
      </c>
      <c r="B1137" t="s">
        <v>2031</v>
      </c>
      <c r="C1137">
        <v>1.0999999999999999E-2</v>
      </c>
    </row>
    <row r="1138" spans="1:3" x14ac:dyDescent="0.25">
      <c r="A1138">
        <v>1137</v>
      </c>
      <c r="B1138" t="s">
        <v>2032</v>
      </c>
      <c r="C1138">
        <v>1.0999999999999999E-2</v>
      </c>
    </row>
    <row r="1139" spans="1:3" x14ac:dyDescent="0.25">
      <c r="A1139">
        <v>1138</v>
      </c>
      <c r="B1139" t="s">
        <v>2033</v>
      </c>
      <c r="C1139">
        <v>1.0999999999999999E-2</v>
      </c>
    </row>
    <row r="1140" spans="1:3" x14ac:dyDescent="0.25">
      <c r="A1140">
        <v>1139</v>
      </c>
      <c r="B1140" t="s">
        <v>2034</v>
      </c>
      <c r="C1140">
        <v>1.0999999999999999E-2</v>
      </c>
    </row>
    <row r="1141" spans="1:3" x14ac:dyDescent="0.25">
      <c r="A1141">
        <v>1140</v>
      </c>
      <c r="B1141" t="s">
        <v>2035</v>
      </c>
      <c r="C1141">
        <v>1.0999999999999999E-2</v>
      </c>
    </row>
    <row r="1142" spans="1:3" x14ac:dyDescent="0.25">
      <c r="A1142">
        <v>1141</v>
      </c>
      <c r="B1142" t="s">
        <v>2036</v>
      </c>
      <c r="C1142">
        <v>1.0999999999999999E-2</v>
      </c>
    </row>
    <row r="1143" spans="1:3" x14ac:dyDescent="0.25">
      <c r="A1143">
        <v>1142</v>
      </c>
      <c r="B1143" t="s">
        <v>2037</v>
      </c>
      <c r="C1143">
        <v>1.0999999999999999E-2</v>
      </c>
    </row>
    <row r="1144" spans="1:3" x14ac:dyDescent="0.25">
      <c r="A1144">
        <v>1143</v>
      </c>
      <c r="B1144" t="s">
        <v>2038</v>
      </c>
      <c r="C1144">
        <v>1.0999999999999999E-2</v>
      </c>
    </row>
    <row r="1145" spans="1:3" x14ac:dyDescent="0.25">
      <c r="A1145">
        <v>1144</v>
      </c>
      <c r="B1145" t="s">
        <v>2039</v>
      </c>
      <c r="C1145">
        <v>1.0999999999999999E-2</v>
      </c>
    </row>
    <row r="1146" spans="1:3" x14ac:dyDescent="0.25">
      <c r="A1146">
        <v>1145</v>
      </c>
      <c r="B1146" t="s">
        <v>2040</v>
      </c>
      <c r="C1146">
        <v>1.0999999999999999E-2</v>
      </c>
    </row>
    <row r="1147" spans="1:3" x14ac:dyDescent="0.25">
      <c r="A1147">
        <v>1146</v>
      </c>
      <c r="B1147" t="s">
        <v>2041</v>
      </c>
      <c r="C1147">
        <v>1.0999999999999999E-2</v>
      </c>
    </row>
    <row r="1148" spans="1:3" x14ac:dyDescent="0.25">
      <c r="A1148">
        <v>1147</v>
      </c>
      <c r="B1148" t="s">
        <v>2042</v>
      </c>
      <c r="C1148">
        <v>1.0999999999999999E-2</v>
      </c>
    </row>
    <row r="1149" spans="1:3" x14ac:dyDescent="0.25">
      <c r="A1149">
        <v>1148</v>
      </c>
      <c r="B1149" t="s">
        <v>2043</v>
      </c>
      <c r="C1149">
        <v>1.0999999999999999E-2</v>
      </c>
    </row>
    <row r="1150" spans="1:3" x14ac:dyDescent="0.25">
      <c r="A1150">
        <v>1149</v>
      </c>
      <c r="B1150" t="s">
        <v>2044</v>
      </c>
      <c r="C1150">
        <v>1.0999999999999999E-2</v>
      </c>
    </row>
    <row r="1151" spans="1:3" x14ac:dyDescent="0.25">
      <c r="A1151">
        <v>1150</v>
      </c>
      <c r="B1151" t="s">
        <v>2045</v>
      </c>
      <c r="C1151">
        <v>1.0999999999999999E-2</v>
      </c>
    </row>
    <row r="1152" spans="1:3" x14ac:dyDescent="0.25">
      <c r="A1152">
        <v>1151</v>
      </c>
      <c r="B1152" t="s">
        <v>2046</v>
      </c>
      <c r="C1152">
        <v>1.0999999999999999E-2</v>
      </c>
    </row>
    <row r="1153" spans="1:3" x14ac:dyDescent="0.25">
      <c r="A1153">
        <v>1152</v>
      </c>
      <c r="B1153" t="s">
        <v>2047</v>
      </c>
      <c r="C1153">
        <v>1.0999999999999999E-2</v>
      </c>
    </row>
    <row r="1154" spans="1:3" x14ac:dyDescent="0.25">
      <c r="A1154">
        <v>1153</v>
      </c>
      <c r="B1154" t="s">
        <v>2048</v>
      </c>
      <c r="C1154">
        <v>1.0999999999999999E-2</v>
      </c>
    </row>
    <row r="1155" spans="1:3" x14ac:dyDescent="0.25">
      <c r="A1155">
        <v>1154</v>
      </c>
      <c r="B1155" t="s">
        <v>2049</v>
      </c>
      <c r="C1155">
        <v>1.0999999999999999E-2</v>
      </c>
    </row>
    <row r="1156" spans="1:3" x14ac:dyDescent="0.25">
      <c r="A1156">
        <v>1155</v>
      </c>
      <c r="B1156" t="s">
        <v>2050</v>
      </c>
      <c r="C1156">
        <v>1.0999999999999999E-2</v>
      </c>
    </row>
    <row r="1157" spans="1:3" x14ac:dyDescent="0.25">
      <c r="A1157">
        <v>1156</v>
      </c>
      <c r="B1157" t="s">
        <v>2051</v>
      </c>
      <c r="C1157">
        <v>1.0999999999999999E-2</v>
      </c>
    </row>
    <row r="1158" spans="1:3" x14ac:dyDescent="0.25">
      <c r="A1158">
        <v>1157</v>
      </c>
      <c r="B1158" t="s">
        <v>2052</v>
      </c>
      <c r="C1158">
        <v>1.0999999999999999E-2</v>
      </c>
    </row>
    <row r="1159" spans="1:3" x14ac:dyDescent="0.25">
      <c r="A1159">
        <v>1158</v>
      </c>
      <c r="B1159" t="s">
        <v>2053</v>
      </c>
      <c r="C1159">
        <v>1.0999999999999999E-2</v>
      </c>
    </row>
    <row r="1160" spans="1:3" x14ac:dyDescent="0.25">
      <c r="A1160">
        <v>1159</v>
      </c>
      <c r="B1160" t="s">
        <v>2054</v>
      </c>
      <c r="C1160">
        <v>1.0999999999999999E-2</v>
      </c>
    </row>
    <row r="1161" spans="1:3" x14ac:dyDescent="0.25">
      <c r="A1161">
        <v>1160</v>
      </c>
      <c r="B1161" t="s">
        <v>2055</v>
      </c>
      <c r="C1161">
        <v>1.0999999999999999E-2</v>
      </c>
    </row>
    <row r="1162" spans="1:3" x14ac:dyDescent="0.25">
      <c r="A1162">
        <v>1161</v>
      </c>
      <c r="B1162" t="s">
        <v>2056</v>
      </c>
      <c r="C1162">
        <v>1.0999999999999999E-2</v>
      </c>
    </row>
    <row r="1163" spans="1:3" x14ac:dyDescent="0.25">
      <c r="A1163">
        <v>1162</v>
      </c>
      <c r="B1163" t="s">
        <v>2057</v>
      </c>
      <c r="C1163">
        <v>1.0999999999999999E-2</v>
      </c>
    </row>
    <row r="1164" spans="1:3" x14ac:dyDescent="0.25">
      <c r="A1164">
        <v>1163</v>
      </c>
      <c r="B1164" t="s">
        <v>2058</v>
      </c>
      <c r="C1164">
        <v>1.0999999999999999E-2</v>
      </c>
    </row>
    <row r="1165" spans="1:3" x14ac:dyDescent="0.25">
      <c r="A1165">
        <v>1164</v>
      </c>
      <c r="B1165" t="s">
        <v>2059</v>
      </c>
      <c r="C1165">
        <v>1.0999999999999999E-2</v>
      </c>
    </row>
    <row r="1166" spans="1:3" x14ac:dyDescent="0.25">
      <c r="A1166">
        <v>1165</v>
      </c>
      <c r="B1166" t="s">
        <v>2060</v>
      </c>
      <c r="C1166">
        <v>1.0999999999999999E-2</v>
      </c>
    </row>
    <row r="1167" spans="1:3" x14ac:dyDescent="0.25">
      <c r="A1167">
        <v>1166</v>
      </c>
      <c r="B1167" t="s">
        <v>2061</v>
      </c>
      <c r="C1167">
        <v>1.0999999999999999E-2</v>
      </c>
    </row>
    <row r="1168" spans="1:3" x14ac:dyDescent="0.25">
      <c r="A1168">
        <v>1167</v>
      </c>
      <c r="B1168" t="s">
        <v>2062</v>
      </c>
      <c r="C1168">
        <v>1.0999999999999999E-2</v>
      </c>
    </row>
    <row r="1169" spans="1:3" x14ac:dyDescent="0.25">
      <c r="A1169">
        <v>1168</v>
      </c>
      <c r="B1169" t="s">
        <v>2063</v>
      </c>
      <c r="C1169">
        <v>1.0999999999999999E-2</v>
      </c>
    </row>
    <row r="1170" spans="1:3" x14ac:dyDescent="0.25">
      <c r="A1170">
        <v>1169</v>
      </c>
      <c r="B1170" t="s">
        <v>2064</v>
      </c>
      <c r="C1170">
        <v>1.0999999999999999E-2</v>
      </c>
    </row>
    <row r="1171" spans="1:3" x14ac:dyDescent="0.25">
      <c r="A1171">
        <v>1170</v>
      </c>
      <c r="B1171" t="s">
        <v>2065</v>
      </c>
      <c r="C1171">
        <v>1.0999999999999999E-2</v>
      </c>
    </row>
    <row r="1172" spans="1:3" x14ac:dyDescent="0.25">
      <c r="A1172">
        <v>1171</v>
      </c>
      <c r="B1172" t="s">
        <v>2066</v>
      </c>
      <c r="C1172">
        <v>1.0999999999999999E-2</v>
      </c>
    </row>
    <row r="1173" spans="1:3" x14ac:dyDescent="0.25">
      <c r="A1173">
        <v>1172</v>
      </c>
      <c r="B1173" t="s">
        <v>2067</v>
      </c>
      <c r="C1173">
        <v>1.0999999999999999E-2</v>
      </c>
    </row>
    <row r="1174" spans="1:3" x14ac:dyDescent="0.25">
      <c r="A1174">
        <v>1173</v>
      </c>
      <c r="B1174" t="s">
        <v>2068</v>
      </c>
      <c r="C1174">
        <v>1.0999999999999999E-2</v>
      </c>
    </row>
    <row r="1175" spans="1:3" x14ac:dyDescent="0.25">
      <c r="A1175">
        <v>1174</v>
      </c>
      <c r="B1175" t="s">
        <v>2069</v>
      </c>
      <c r="C1175">
        <v>1.0999999999999999E-2</v>
      </c>
    </row>
    <row r="1176" spans="1:3" x14ac:dyDescent="0.25">
      <c r="A1176">
        <v>1175</v>
      </c>
      <c r="B1176" t="s">
        <v>2070</v>
      </c>
      <c r="C1176">
        <v>1.0999999999999999E-2</v>
      </c>
    </row>
    <row r="1177" spans="1:3" x14ac:dyDescent="0.25">
      <c r="A1177">
        <v>1176</v>
      </c>
      <c r="B1177" t="s">
        <v>2071</v>
      </c>
      <c r="C1177">
        <v>1.0999999999999999E-2</v>
      </c>
    </row>
    <row r="1178" spans="1:3" x14ac:dyDescent="0.25">
      <c r="A1178">
        <v>1177</v>
      </c>
      <c r="B1178" t="s">
        <v>2072</v>
      </c>
      <c r="C1178">
        <v>0.01</v>
      </c>
    </row>
    <row r="1179" spans="1:3" x14ac:dyDescent="0.25">
      <c r="A1179">
        <v>1178</v>
      </c>
      <c r="B1179" t="s">
        <v>2073</v>
      </c>
      <c r="C1179">
        <v>0.01</v>
      </c>
    </row>
    <row r="1180" spans="1:3" x14ac:dyDescent="0.25">
      <c r="A1180">
        <v>1179</v>
      </c>
      <c r="B1180" t="s">
        <v>2074</v>
      </c>
      <c r="C1180">
        <v>0.01</v>
      </c>
    </row>
    <row r="1181" spans="1:3" x14ac:dyDescent="0.25">
      <c r="A1181">
        <v>1180</v>
      </c>
      <c r="B1181" t="s">
        <v>2075</v>
      </c>
      <c r="C1181">
        <v>0.01</v>
      </c>
    </row>
    <row r="1182" spans="1:3" x14ac:dyDescent="0.25">
      <c r="A1182">
        <v>1181</v>
      </c>
      <c r="B1182" t="s">
        <v>2076</v>
      </c>
      <c r="C1182">
        <v>0.01</v>
      </c>
    </row>
    <row r="1183" spans="1:3" x14ac:dyDescent="0.25">
      <c r="A1183">
        <v>1182</v>
      </c>
      <c r="B1183" t="s">
        <v>2077</v>
      </c>
      <c r="C1183">
        <v>0.01</v>
      </c>
    </row>
    <row r="1184" spans="1:3" x14ac:dyDescent="0.25">
      <c r="A1184">
        <v>1183</v>
      </c>
      <c r="B1184" t="s">
        <v>2078</v>
      </c>
      <c r="C1184">
        <v>0.01</v>
      </c>
    </row>
    <row r="1185" spans="1:3" x14ac:dyDescent="0.25">
      <c r="A1185">
        <v>1184</v>
      </c>
      <c r="B1185" t="s">
        <v>2079</v>
      </c>
      <c r="C1185">
        <v>0.01</v>
      </c>
    </row>
    <row r="1186" spans="1:3" x14ac:dyDescent="0.25">
      <c r="A1186">
        <v>1185</v>
      </c>
      <c r="B1186" t="s">
        <v>2080</v>
      </c>
      <c r="C1186">
        <v>0.01</v>
      </c>
    </row>
    <row r="1187" spans="1:3" x14ac:dyDescent="0.25">
      <c r="A1187">
        <v>1186</v>
      </c>
      <c r="B1187" t="s">
        <v>2081</v>
      </c>
      <c r="C1187">
        <v>0.01</v>
      </c>
    </row>
    <row r="1188" spans="1:3" x14ac:dyDescent="0.25">
      <c r="A1188">
        <v>1187</v>
      </c>
      <c r="B1188" t="s">
        <v>2082</v>
      </c>
      <c r="C1188">
        <v>0.01</v>
      </c>
    </row>
    <row r="1189" spans="1:3" x14ac:dyDescent="0.25">
      <c r="A1189">
        <v>1188</v>
      </c>
      <c r="B1189" t="s">
        <v>2083</v>
      </c>
      <c r="C1189">
        <v>0.01</v>
      </c>
    </row>
    <row r="1190" spans="1:3" x14ac:dyDescent="0.25">
      <c r="A1190">
        <v>1189</v>
      </c>
      <c r="B1190" t="s">
        <v>2084</v>
      </c>
      <c r="C1190">
        <v>0.01</v>
      </c>
    </row>
    <row r="1191" spans="1:3" x14ac:dyDescent="0.25">
      <c r="A1191">
        <v>1190</v>
      </c>
      <c r="B1191" t="s">
        <v>2085</v>
      </c>
      <c r="C1191">
        <v>0.01</v>
      </c>
    </row>
    <row r="1192" spans="1:3" x14ac:dyDescent="0.25">
      <c r="A1192">
        <v>1191</v>
      </c>
      <c r="B1192" t="s">
        <v>2086</v>
      </c>
      <c r="C1192">
        <v>0.01</v>
      </c>
    </row>
    <row r="1193" spans="1:3" x14ac:dyDescent="0.25">
      <c r="A1193">
        <v>1192</v>
      </c>
      <c r="B1193" t="s">
        <v>2087</v>
      </c>
      <c r="C1193">
        <v>0.01</v>
      </c>
    </row>
    <row r="1194" spans="1:3" x14ac:dyDescent="0.25">
      <c r="A1194">
        <v>1193</v>
      </c>
      <c r="B1194" t="s">
        <v>2088</v>
      </c>
      <c r="C1194">
        <v>0.01</v>
      </c>
    </row>
    <row r="1195" spans="1:3" x14ac:dyDescent="0.25">
      <c r="A1195">
        <v>1194</v>
      </c>
      <c r="B1195" t="s">
        <v>2089</v>
      </c>
      <c r="C1195">
        <v>0.01</v>
      </c>
    </row>
    <row r="1196" spans="1:3" x14ac:dyDescent="0.25">
      <c r="A1196">
        <v>1195</v>
      </c>
      <c r="B1196" t="s">
        <v>2090</v>
      </c>
      <c r="C1196">
        <v>0.01</v>
      </c>
    </row>
    <row r="1197" spans="1:3" x14ac:dyDescent="0.25">
      <c r="A1197">
        <v>1196</v>
      </c>
      <c r="B1197" t="s">
        <v>2091</v>
      </c>
      <c r="C1197">
        <v>0.01</v>
      </c>
    </row>
    <row r="1198" spans="1:3" x14ac:dyDescent="0.25">
      <c r="A1198">
        <v>1197</v>
      </c>
      <c r="B1198" t="s">
        <v>2092</v>
      </c>
      <c r="C1198">
        <v>0.01</v>
      </c>
    </row>
    <row r="1199" spans="1:3" x14ac:dyDescent="0.25">
      <c r="A1199">
        <v>1198</v>
      </c>
      <c r="B1199" t="s">
        <v>2093</v>
      </c>
      <c r="C1199">
        <v>0.01</v>
      </c>
    </row>
    <row r="1200" spans="1:3" x14ac:dyDescent="0.25">
      <c r="A1200">
        <v>1199</v>
      </c>
      <c r="B1200" t="s">
        <v>2094</v>
      </c>
      <c r="C1200">
        <v>0.01</v>
      </c>
    </row>
    <row r="1201" spans="1:3" x14ac:dyDescent="0.25">
      <c r="A1201">
        <v>1200</v>
      </c>
      <c r="B1201" t="s">
        <v>2095</v>
      </c>
      <c r="C1201">
        <v>0.01</v>
      </c>
    </row>
    <row r="1202" spans="1:3" x14ac:dyDescent="0.25">
      <c r="A1202">
        <v>1201</v>
      </c>
      <c r="B1202" t="s">
        <v>2096</v>
      </c>
      <c r="C1202">
        <v>0.01</v>
      </c>
    </row>
    <row r="1203" spans="1:3" x14ac:dyDescent="0.25">
      <c r="A1203">
        <v>1202</v>
      </c>
      <c r="B1203" t="s">
        <v>2097</v>
      </c>
      <c r="C1203">
        <v>0.01</v>
      </c>
    </row>
    <row r="1204" spans="1:3" x14ac:dyDescent="0.25">
      <c r="A1204">
        <v>1203</v>
      </c>
      <c r="B1204" t="s">
        <v>2098</v>
      </c>
      <c r="C1204">
        <v>0.01</v>
      </c>
    </row>
    <row r="1205" spans="1:3" x14ac:dyDescent="0.25">
      <c r="A1205">
        <v>1204</v>
      </c>
      <c r="B1205" t="s">
        <v>2099</v>
      </c>
      <c r="C1205">
        <v>0.01</v>
      </c>
    </row>
    <row r="1206" spans="1:3" x14ac:dyDescent="0.25">
      <c r="A1206">
        <v>1205</v>
      </c>
      <c r="B1206" t="s">
        <v>2100</v>
      </c>
      <c r="C1206">
        <v>0.01</v>
      </c>
    </row>
    <row r="1207" spans="1:3" x14ac:dyDescent="0.25">
      <c r="A1207">
        <v>1206</v>
      </c>
      <c r="B1207" t="s">
        <v>2101</v>
      </c>
      <c r="C1207">
        <v>0.01</v>
      </c>
    </row>
    <row r="1208" spans="1:3" x14ac:dyDescent="0.25">
      <c r="A1208">
        <v>1207</v>
      </c>
      <c r="B1208" t="s">
        <v>2102</v>
      </c>
      <c r="C1208">
        <v>0.01</v>
      </c>
    </row>
    <row r="1209" spans="1:3" x14ac:dyDescent="0.25">
      <c r="A1209">
        <v>1208</v>
      </c>
      <c r="B1209" t="s">
        <v>2103</v>
      </c>
      <c r="C1209">
        <v>0.01</v>
      </c>
    </row>
    <row r="1210" spans="1:3" x14ac:dyDescent="0.25">
      <c r="A1210">
        <v>1209</v>
      </c>
      <c r="B1210" t="s">
        <v>2104</v>
      </c>
      <c r="C1210">
        <v>0.01</v>
      </c>
    </row>
    <row r="1211" spans="1:3" x14ac:dyDescent="0.25">
      <c r="A1211">
        <v>1210</v>
      </c>
      <c r="B1211" t="s">
        <v>2105</v>
      </c>
      <c r="C1211">
        <v>0.01</v>
      </c>
    </row>
    <row r="1212" spans="1:3" x14ac:dyDescent="0.25">
      <c r="A1212">
        <v>1211</v>
      </c>
      <c r="B1212" t="s">
        <v>2106</v>
      </c>
      <c r="C1212">
        <v>0.01</v>
      </c>
    </row>
    <row r="1213" spans="1:3" x14ac:dyDescent="0.25">
      <c r="A1213">
        <v>1212</v>
      </c>
      <c r="B1213" t="s">
        <v>2107</v>
      </c>
      <c r="C1213">
        <v>0.01</v>
      </c>
    </row>
    <row r="1214" spans="1:3" x14ac:dyDescent="0.25">
      <c r="A1214">
        <v>1213</v>
      </c>
      <c r="B1214" t="s">
        <v>2108</v>
      </c>
      <c r="C1214">
        <v>0.01</v>
      </c>
    </row>
    <row r="1215" spans="1:3" x14ac:dyDescent="0.25">
      <c r="A1215">
        <v>1214</v>
      </c>
      <c r="B1215" t="s">
        <v>2109</v>
      </c>
      <c r="C1215">
        <v>0.01</v>
      </c>
    </row>
    <row r="1216" spans="1:3" x14ac:dyDescent="0.25">
      <c r="A1216">
        <v>1215</v>
      </c>
      <c r="B1216" t="s">
        <v>2110</v>
      </c>
      <c r="C1216">
        <v>0.01</v>
      </c>
    </row>
    <row r="1217" spans="1:3" x14ac:dyDescent="0.25">
      <c r="A1217">
        <v>1216</v>
      </c>
      <c r="B1217" t="s">
        <v>2111</v>
      </c>
      <c r="C1217">
        <v>0.01</v>
      </c>
    </row>
    <row r="1218" spans="1:3" x14ac:dyDescent="0.25">
      <c r="A1218">
        <v>1217</v>
      </c>
      <c r="B1218" t="s">
        <v>2112</v>
      </c>
      <c r="C1218">
        <v>0.01</v>
      </c>
    </row>
    <row r="1219" spans="1:3" x14ac:dyDescent="0.25">
      <c r="A1219">
        <v>1218</v>
      </c>
      <c r="B1219" t="s">
        <v>2113</v>
      </c>
      <c r="C1219">
        <v>0.01</v>
      </c>
    </row>
    <row r="1220" spans="1:3" x14ac:dyDescent="0.25">
      <c r="A1220">
        <v>1219</v>
      </c>
      <c r="B1220" t="s">
        <v>2114</v>
      </c>
      <c r="C1220">
        <v>0.01</v>
      </c>
    </row>
    <row r="1221" spans="1:3" x14ac:dyDescent="0.25">
      <c r="A1221">
        <v>1220</v>
      </c>
      <c r="B1221" t="s">
        <v>2115</v>
      </c>
      <c r="C1221">
        <v>0.01</v>
      </c>
    </row>
    <row r="1222" spans="1:3" x14ac:dyDescent="0.25">
      <c r="A1222">
        <v>1221</v>
      </c>
      <c r="B1222" t="s">
        <v>2116</v>
      </c>
      <c r="C1222">
        <v>0.01</v>
      </c>
    </row>
    <row r="1223" spans="1:3" x14ac:dyDescent="0.25">
      <c r="A1223">
        <v>1222</v>
      </c>
      <c r="B1223" t="s">
        <v>2117</v>
      </c>
      <c r="C1223">
        <v>0.01</v>
      </c>
    </row>
    <row r="1224" spans="1:3" x14ac:dyDescent="0.25">
      <c r="A1224">
        <v>1223</v>
      </c>
      <c r="B1224" t="s">
        <v>2118</v>
      </c>
      <c r="C1224">
        <v>0.01</v>
      </c>
    </row>
    <row r="1225" spans="1:3" x14ac:dyDescent="0.25">
      <c r="A1225">
        <v>1224</v>
      </c>
      <c r="B1225" t="s">
        <v>2119</v>
      </c>
      <c r="C1225">
        <v>0.01</v>
      </c>
    </row>
    <row r="1226" spans="1:3" x14ac:dyDescent="0.25">
      <c r="A1226">
        <v>1225</v>
      </c>
      <c r="B1226" t="s">
        <v>2120</v>
      </c>
      <c r="C1226">
        <v>0.01</v>
      </c>
    </row>
    <row r="1227" spans="1:3" x14ac:dyDescent="0.25">
      <c r="A1227">
        <v>1226</v>
      </c>
      <c r="B1227" t="s">
        <v>2121</v>
      </c>
      <c r="C1227">
        <v>0.01</v>
      </c>
    </row>
    <row r="1228" spans="1:3" x14ac:dyDescent="0.25">
      <c r="A1228">
        <v>1227</v>
      </c>
      <c r="B1228" t="s">
        <v>2122</v>
      </c>
      <c r="C1228">
        <v>0.01</v>
      </c>
    </row>
    <row r="1229" spans="1:3" x14ac:dyDescent="0.25">
      <c r="A1229">
        <v>1228</v>
      </c>
      <c r="B1229" t="s">
        <v>2123</v>
      </c>
      <c r="C1229">
        <v>0.01</v>
      </c>
    </row>
    <row r="1230" spans="1:3" x14ac:dyDescent="0.25">
      <c r="A1230">
        <v>1229</v>
      </c>
      <c r="B1230" t="s">
        <v>2124</v>
      </c>
      <c r="C1230">
        <v>0.01</v>
      </c>
    </row>
    <row r="1231" spans="1:3" x14ac:dyDescent="0.25">
      <c r="A1231">
        <v>1230</v>
      </c>
      <c r="B1231" t="s">
        <v>2125</v>
      </c>
      <c r="C1231">
        <v>0.01</v>
      </c>
    </row>
    <row r="1232" spans="1:3" x14ac:dyDescent="0.25">
      <c r="A1232">
        <v>1231</v>
      </c>
      <c r="B1232" t="s">
        <v>2126</v>
      </c>
      <c r="C1232">
        <v>0.01</v>
      </c>
    </row>
    <row r="1233" spans="1:3" x14ac:dyDescent="0.25">
      <c r="A1233">
        <v>1232</v>
      </c>
      <c r="B1233" t="s">
        <v>2127</v>
      </c>
      <c r="C1233">
        <v>8.9999999999999993E-3</v>
      </c>
    </row>
    <row r="1234" spans="1:3" x14ac:dyDescent="0.25">
      <c r="A1234">
        <v>1233</v>
      </c>
      <c r="B1234" t="s">
        <v>2128</v>
      </c>
      <c r="C1234">
        <v>8.9999999999999993E-3</v>
      </c>
    </row>
    <row r="1235" spans="1:3" x14ac:dyDescent="0.25">
      <c r="A1235">
        <v>1234</v>
      </c>
      <c r="B1235" t="s">
        <v>2129</v>
      </c>
      <c r="C1235">
        <v>8.9999999999999993E-3</v>
      </c>
    </row>
    <row r="1236" spans="1:3" x14ac:dyDescent="0.25">
      <c r="A1236">
        <v>1235</v>
      </c>
      <c r="B1236" t="s">
        <v>2130</v>
      </c>
      <c r="C1236">
        <v>8.9999999999999993E-3</v>
      </c>
    </row>
    <row r="1237" spans="1:3" x14ac:dyDescent="0.25">
      <c r="A1237">
        <v>1236</v>
      </c>
      <c r="B1237" t="s">
        <v>2131</v>
      </c>
      <c r="C1237">
        <v>8.9999999999999993E-3</v>
      </c>
    </row>
    <row r="1238" spans="1:3" x14ac:dyDescent="0.25">
      <c r="A1238">
        <v>1237</v>
      </c>
      <c r="B1238" t="s">
        <v>2132</v>
      </c>
      <c r="C1238">
        <v>8.9999999999999993E-3</v>
      </c>
    </row>
    <row r="1239" spans="1:3" x14ac:dyDescent="0.25">
      <c r="A1239">
        <v>1238</v>
      </c>
      <c r="B1239" t="s">
        <v>2133</v>
      </c>
      <c r="C1239">
        <v>8.9999999999999993E-3</v>
      </c>
    </row>
    <row r="1240" spans="1:3" x14ac:dyDescent="0.25">
      <c r="A1240">
        <v>1239</v>
      </c>
      <c r="B1240" t="s">
        <v>2134</v>
      </c>
      <c r="C1240">
        <v>8.9999999999999993E-3</v>
      </c>
    </row>
    <row r="1241" spans="1:3" x14ac:dyDescent="0.25">
      <c r="A1241">
        <v>1240</v>
      </c>
      <c r="B1241" t="s">
        <v>2135</v>
      </c>
      <c r="C1241">
        <v>8.9999999999999993E-3</v>
      </c>
    </row>
    <row r="1242" spans="1:3" x14ac:dyDescent="0.25">
      <c r="A1242">
        <v>1241</v>
      </c>
      <c r="B1242" t="s">
        <v>2136</v>
      </c>
      <c r="C1242">
        <v>8.9999999999999993E-3</v>
      </c>
    </row>
    <row r="1243" spans="1:3" x14ac:dyDescent="0.25">
      <c r="A1243">
        <v>1242</v>
      </c>
      <c r="B1243" t="s">
        <v>2137</v>
      </c>
      <c r="C1243">
        <v>8.9999999999999993E-3</v>
      </c>
    </row>
    <row r="1244" spans="1:3" x14ac:dyDescent="0.25">
      <c r="A1244">
        <v>1243</v>
      </c>
      <c r="B1244" t="s">
        <v>2138</v>
      </c>
      <c r="C1244">
        <v>8.9999999999999993E-3</v>
      </c>
    </row>
    <row r="1245" spans="1:3" x14ac:dyDescent="0.25">
      <c r="A1245">
        <v>1244</v>
      </c>
      <c r="B1245" t="s">
        <v>2139</v>
      </c>
      <c r="C1245">
        <v>8.9999999999999993E-3</v>
      </c>
    </row>
    <row r="1246" spans="1:3" x14ac:dyDescent="0.25">
      <c r="A1246">
        <v>1245</v>
      </c>
      <c r="B1246" t="s">
        <v>2140</v>
      </c>
      <c r="C1246">
        <v>8.9999999999999993E-3</v>
      </c>
    </row>
    <row r="1247" spans="1:3" x14ac:dyDescent="0.25">
      <c r="A1247">
        <v>1246</v>
      </c>
      <c r="B1247" t="s">
        <v>2141</v>
      </c>
      <c r="C1247">
        <v>8.9999999999999993E-3</v>
      </c>
    </row>
    <row r="1248" spans="1:3" x14ac:dyDescent="0.25">
      <c r="A1248">
        <v>1247</v>
      </c>
      <c r="B1248" t="s">
        <v>2142</v>
      </c>
      <c r="C1248">
        <v>8.9999999999999993E-3</v>
      </c>
    </row>
    <row r="1249" spans="1:3" x14ac:dyDescent="0.25">
      <c r="A1249">
        <v>1248</v>
      </c>
      <c r="B1249" t="s">
        <v>2143</v>
      </c>
      <c r="C1249">
        <v>8.9999999999999993E-3</v>
      </c>
    </row>
    <row r="1250" spans="1:3" x14ac:dyDescent="0.25">
      <c r="A1250">
        <v>1249</v>
      </c>
      <c r="B1250" t="s">
        <v>2144</v>
      </c>
      <c r="C1250">
        <v>8.9999999999999993E-3</v>
      </c>
    </row>
    <row r="1251" spans="1:3" x14ac:dyDescent="0.25">
      <c r="A1251">
        <v>1250</v>
      </c>
      <c r="B1251" t="s">
        <v>2145</v>
      </c>
      <c r="C1251">
        <v>8.9999999999999993E-3</v>
      </c>
    </row>
    <row r="1252" spans="1:3" x14ac:dyDescent="0.25">
      <c r="A1252">
        <v>1251</v>
      </c>
      <c r="B1252" t="s">
        <v>2146</v>
      </c>
      <c r="C1252">
        <v>8.9999999999999993E-3</v>
      </c>
    </row>
    <row r="1253" spans="1:3" x14ac:dyDescent="0.25">
      <c r="A1253">
        <v>1252</v>
      </c>
      <c r="B1253" t="s">
        <v>2147</v>
      </c>
      <c r="C1253">
        <v>8.9999999999999993E-3</v>
      </c>
    </row>
    <row r="1254" spans="1:3" x14ac:dyDescent="0.25">
      <c r="A1254">
        <v>1253</v>
      </c>
      <c r="B1254" t="s">
        <v>2148</v>
      </c>
      <c r="C1254">
        <v>8.9999999999999993E-3</v>
      </c>
    </row>
    <row r="1255" spans="1:3" x14ac:dyDescent="0.25">
      <c r="A1255">
        <v>1254</v>
      </c>
      <c r="B1255" t="s">
        <v>2149</v>
      </c>
      <c r="C1255">
        <v>8.9999999999999993E-3</v>
      </c>
    </row>
    <row r="1256" spans="1:3" x14ac:dyDescent="0.25">
      <c r="A1256">
        <v>1255</v>
      </c>
      <c r="B1256" t="s">
        <v>2150</v>
      </c>
      <c r="C1256">
        <v>8.9999999999999993E-3</v>
      </c>
    </row>
    <row r="1257" spans="1:3" x14ac:dyDescent="0.25">
      <c r="A1257">
        <v>1256</v>
      </c>
      <c r="B1257" t="s">
        <v>2151</v>
      </c>
      <c r="C1257">
        <v>8.9999999999999993E-3</v>
      </c>
    </row>
    <row r="1258" spans="1:3" x14ac:dyDescent="0.25">
      <c r="A1258">
        <v>1257</v>
      </c>
      <c r="B1258" t="s">
        <v>2152</v>
      </c>
      <c r="C1258">
        <v>8.9999999999999993E-3</v>
      </c>
    </row>
    <row r="1259" spans="1:3" x14ac:dyDescent="0.25">
      <c r="A1259">
        <v>1258</v>
      </c>
      <c r="B1259" t="s">
        <v>2153</v>
      </c>
      <c r="C1259">
        <v>8.9999999999999993E-3</v>
      </c>
    </row>
    <row r="1260" spans="1:3" x14ac:dyDescent="0.25">
      <c r="A1260">
        <v>1259</v>
      </c>
      <c r="B1260" t="s">
        <v>2154</v>
      </c>
      <c r="C1260">
        <v>8.9999999999999993E-3</v>
      </c>
    </row>
    <row r="1261" spans="1:3" x14ac:dyDescent="0.25">
      <c r="A1261">
        <v>1260</v>
      </c>
      <c r="B1261" t="s">
        <v>2155</v>
      </c>
      <c r="C1261">
        <v>8.9999999999999993E-3</v>
      </c>
    </row>
    <row r="1262" spans="1:3" x14ac:dyDescent="0.25">
      <c r="A1262">
        <v>1261</v>
      </c>
      <c r="B1262" t="s">
        <v>2156</v>
      </c>
      <c r="C1262">
        <v>8.9999999999999993E-3</v>
      </c>
    </row>
    <row r="1263" spans="1:3" x14ac:dyDescent="0.25">
      <c r="A1263">
        <v>1262</v>
      </c>
      <c r="B1263" t="s">
        <v>2157</v>
      </c>
      <c r="C1263">
        <v>8.9999999999999993E-3</v>
      </c>
    </row>
    <row r="1264" spans="1:3" x14ac:dyDescent="0.25">
      <c r="A1264">
        <v>1263</v>
      </c>
      <c r="B1264" t="s">
        <v>2158</v>
      </c>
      <c r="C1264">
        <v>8.9999999999999993E-3</v>
      </c>
    </row>
    <row r="1265" spans="1:3" x14ac:dyDescent="0.25">
      <c r="A1265">
        <v>1264</v>
      </c>
      <c r="B1265" t="s">
        <v>2159</v>
      </c>
      <c r="C1265">
        <v>8.9999999999999993E-3</v>
      </c>
    </row>
    <row r="1266" spans="1:3" x14ac:dyDescent="0.25">
      <c r="A1266">
        <v>1265</v>
      </c>
      <c r="B1266" t="s">
        <v>2160</v>
      </c>
      <c r="C1266">
        <v>8.9999999999999993E-3</v>
      </c>
    </row>
    <row r="1267" spans="1:3" x14ac:dyDescent="0.25">
      <c r="A1267">
        <v>1266</v>
      </c>
      <c r="B1267" t="s">
        <v>2161</v>
      </c>
      <c r="C1267">
        <v>8.9999999999999993E-3</v>
      </c>
    </row>
    <row r="1268" spans="1:3" x14ac:dyDescent="0.25">
      <c r="A1268">
        <v>1267</v>
      </c>
      <c r="B1268" t="s">
        <v>2162</v>
      </c>
      <c r="C1268">
        <v>8.9999999999999993E-3</v>
      </c>
    </row>
    <row r="1269" spans="1:3" x14ac:dyDescent="0.25">
      <c r="A1269">
        <v>1268</v>
      </c>
      <c r="B1269" t="s">
        <v>2163</v>
      </c>
      <c r="C1269">
        <v>8.9999999999999993E-3</v>
      </c>
    </row>
    <row r="1270" spans="1:3" x14ac:dyDescent="0.25">
      <c r="A1270">
        <v>1269</v>
      </c>
      <c r="B1270" t="s">
        <v>2164</v>
      </c>
      <c r="C1270">
        <v>8.9999999999999993E-3</v>
      </c>
    </row>
    <row r="1271" spans="1:3" x14ac:dyDescent="0.25">
      <c r="A1271">
        <v>1270</v>
      </c>
      <c r="B1271" t="s">
        <v>2165</v>
      </c>
      <c r="C1271">
        <v>8.9999999999999993E-3</v>
      </c>
    </row>
    <row r="1272" spans="1:3" x14ac:dyDescent="0.25">
      <c r="A1272">
        <v>1271</v>
      </c>
      <c r="B1272" t="s">
        <v>2166</v>
      </c>
      <c r="C1272">
        <v>8.9999999999999993E-3</v>
      </c>
    </row>
    <row r="1273" spans="1:3" x14ac:dyDescent="0.25">
      <c r="A1273">
        <v>1272</v>
      </c>
      <c r="B1273" t="s">
        <v>2167</v>
      </c>
      <c r="C1273">
        <v>8.9999999999999993E-3</v>
      </c>
    </row>
    <row r="1274" spans="1:3" x14ac:dyDescent="0.25">
      <c r="A1274">
        <v>1273</v>
      </c>
      <c r="B1274" t="s">
        <v>2168</v>
      </c>
      <c r="C1274">
        <v>8.9999999999999993E-3</v>
      </c>
    </row>
    <row r="1275" spans="1:3" x14ac:dyDescent="0.25">
      <c r="A1275">
        <v>1274</v>
      </c>
      <c r="B1275" t="s">
        <v>2169</v>
      </c>
      <c r="C1275">
        <v>8.9999999999999993E-3</v>
      </c>
    </row>
    <row r="1276" spans="1:3" x14ac:dyDescent="0.25">
      <c r="A1276">
        <v>1275</v>
      </c>
      <c r="B1276" t="s">
        <v>2170</v>
      </c>
      <c r="C1276">
        <v>8.9999999999999993E-3</v>
      </c>
    </row>
    <row r="1277" spans="1:3" x14ac:dyDescent="0.25">
      <c r="A1277">
        <v>1276</v>
      </c>
      <c r="B1277" t="s">
        <v>2171</v>
      </c>
      <c r="C1277">
        <v>8.9999999999999993E-3</v>
      </c>
    </row>
    <row r="1278" spans="1:3" x14ac:dyDescent="0.25">
      <c r="A1278">
        <v>1277</v>
      </c>
      <c r="B1278" t="s">
        <v>2172</v>
      </c>
      <c r="C1278">
        <v>8.9999999999999993E-3</v>
      </c>
    </row>
    <row r="1279" spans="1:3" x14ac:dyDescent="0.25">
      <c r="A1279">
        <v>1278</v>
      </c>
      <c r="B1279" t="s">
        <v>2173</v>
      </c>
      <c r="C1279">
        <v>8.9999999999999993E-3</v>
      </c>
    </row>
    <row r="1280" spans="1:3" x14ac:dyDescent="0.25">
      <c r="A1280">
        <v>1279</v>
      </c>
      <c r="B1280" t="s">
        <v>2174</v>
      </c>
      <c r="C1280">
        <v>8.9999999999999993E-3</v>
      </c>
    </row>
    <row r="1281" spans="1:3" x14ac:dyDescent="0.25">
      <c r="A1281">
        <v>1280</v>
      </c>
      <c r="B1281" t="s">
        <v>2175</v>
      </c>
      <c r="C1281">
        <v>8.9999999999999993E-3</v>
      </c>
    </row>
    <row r="1282" spans="1:3" x14ac:dyDescent="0.25">
      <c r="A1282">
        <v>1281</v>
      </c>
      <c r="B1282" t="s">
        <v>2176</v>
      </c>
      <c r="C1282">
        <v>8.9999999999999993E-3</v>
      </c>
    </row>
    <row r="1283" spans="1:3" x14ac:dyDescent="0.25">
      <c r="A1283">
        <v>1282</v>
      </c>
      <c r="B1283" t="s">
        <v>2177</v>
      </c>
      <c r="C1283">
        <v>8.9999999999999993E-3</v>
      </c>
    </row>
    <row r="1284" spans="1:3" x14ac:dyDescent="0.25">
      <c r="A1284">
        <v>1283</v>
      </c>
      <c r="B1284" t="s">
        <v>2178</v>
      </c>
      <c r="C1284">
        <v>8.0000000000000002E-3</v>
      </c>
    </row>
    <row r="1285" spans="1:3" x14ac:dyDescent="0.25">
      <c r="A1285">
        <v>1284</v>
      </c>
      <c r="B1285" t="s">
        <v>2179</v>
      </c>
      <c r="C1285">
        <v>8.0000000000000002E-3</v>
      </c>
    </row>
    <row r="1286" spans="1:3" x14ac:dyDescent="0.25">
      <c r="A1286">
        <v>1285</v>
      </c>
      <c r="B1286" t="s">
        <v>2180</v>
      </c>
      <c r="C1286">
        <v>8.0000000000000002E-3</v>
      </c>
    </row>
    <row r="1287" spans="1:3" x14ac:dyDescent="0.25">
      <c r="A1287">
        <v>1286</v>
      </c>
      <c r="B1287" t="s">
        <v>2181</v>
      </c>
      <c r="C1287">
        <v>8.0000000000000002E-3</v>
      </c>
    </row>
    <row r="1288" spans="1:3" x14ac:dyDescent="0.25">
      <c r="A1288">
        <v>1287</v>
      </c>
      <c r="B1288" t="s">
        <v>2182</v>
      </c>
      <c r="C1288">
        <v>8.0000000000000002E-3</v>
      </c>
    </row>
    <row r="1289" spans="1:3" x14ac:dyDescent="0.25">
      <c r="A1289">
        <v>1288</v>
      </c>
      <c r="B1289" t="s">
        <v>2183</v>
      </c>
      <c r="C1289">
        <v>8.0000000000000002E-3</v>
      </c>
    </row>
    <row r="1290" spans="1:3" x14ac:dyDescent="0.25">
      <c r="A1290">
        <v>1289</v>
      </c>
      <c r="B1290" t="s">
        <v>2184</v>
      </c>
      <c r="C1290">
        <v>8.0000000000000002E-3</v>
      </c>
    </row>
    <row r="1291" spans="1:3" x14ac:dyDescent="0.25">
      <c r="A1291">
        <v>1290</v>
      </c>
      <c r="B1291" t="s">
        <v>2185</v>
      </c>
      <c r="C1291">
        <v>8.0000000000000002E-3</v>
      </c>
    </row>
    <row r="1292" spans="1:3" x14ac:dyDescent="0.25">
      <c r="A1292">
        <v>1291</v>
      </c>
      <c r="B1292" t="s">
        <v>2186</v>
      </c>
      <c r="C1292">
        <v>8.0000000000000002E-3</v>
      </c>
    </row>
    <row r="1293" spans="1:3" x14ac:dyDescent="0.25">
      <c r="A1293">
        <v>1292</v>
      </c>
      <c r="B1293" t="s">
        <v>2187</v>
      </c>
      <c r="C1293">
        <v>8.0000000000000002E-3</v>
      </c>
    </row>
    <row r="1294" spans="1:3" x14ac:dyDescent="0.25">
      <c r="A1294">
        <v>1293</v>
      </c>
      <c r="B1294" t="s">
        <v>2188</v>
      </c>
      <c r="C1294">
        <v>8.0000000000000002E-3</v>
      </c>
    </row>
    <row r="1295" spans="1:3" x14ac:dyDescent="0.25">
      <c r="A1295">
        <v>1294</v>
      </c>
      <c r="B1295" t="s">
        <v>2189</v>
      </c>
      <c r="C1295">
        <v>8.0000000000000002E-3</v>
      </c>
    </row>
    <row r="1296" spans="1:3" x14ac:dyDescent="0.25">
      <c r="A1296">
        <v>1295</v>
      </c>
      <c r="B1296" t="s">
        <v>2190</v>
      </c>
      <c r="C1296">
        <v>8.0000000000000002E-3</v>
      </c>
    </row>
    <row r="1297" spans="1:3" x14ac:dyDescent="0.25">
      <c r="A1297">
        <v>1296</v>
      </c>
      <c r="B1297" t="s">
        <v>2191</v>
      </c>
      <c r="C1297">
        <v>8.0000000000000002E-3</v>
      </c>
    </row>
    <row r="1298" spans="1:3" x14ac:dyDescent="0.25">
      <c r="A1298">
        <v>1297</v>
      </c>
      <c r="B1298" t="s">
        <v>2192</v>
      </c>
      <c r="C1298">
        <v>8.0000000000000002E-3</v>
      </c>
    </row>
    <row r="1299" spans="1:3" x14ac:dyDescent="0.25">
      <c r="A1299">
        <v>1298</v>
      </c>
      <c r="B1299" t="s">
        <v>2193</v>
      </c>
      <c r="C1299">
        <v>8.0000000000000002E-3</v>
      </c>
    </row>
    <row r="1300" spans="1:3" x14ac:dyDescent="0.25">
      <c r="A1300">
        <v>1299</v>
      </c>
      <c r="B1300" t="s">
        <v>2194</v>
      </c>
      <c r="C1300">
        <v>8.0000000000000002E-3</v>
      </c>
    </row>
    <row r="1301" spans="1:3" x14ac:dyDescent="0.25">
      <c r="A1301">
        <v>1300</v>
      </c>
      <c r="B1301" t="s">
        <v>2195</v>
      </c>
      <c r="C1301">
        <v>8.0000000000000002E-3</v>
      </c>
    </row>
    <row r="1302" spans="1:3" x14ac:dyDescent="0.25">
      <c r="A1302">
        <v>1301</v>
      </c>
      <c r="B1302" t="s">
        <v>2196</v>
      </c>
      <c r="C1302">
        <v>8.0000000000000002E-3</v>
      </c>
    </row>
    <row r="1303" spans="1:3" x14ac:dyDescent="0.25">
      <c r="A1303">
        <v>1302</v>
      </c>
      <c r="B1303" t="s">
        <v>2197</v>
      </c>
      <c r="C1303">
        <v>8.0000000000000002E-3</v>
      </c>
    </row>
    <row r="1304" spans="1:3" x14ac:dyDescent="0.25">
      <c r="A1304">
        <v>1303</v>
      </c>
      <c r="B1304" t="s">
        <v>2198</v>
      </c>
      <c r="C1304">
        <v>8.0000000000000002E-3</v>
      </c>
    </row>
    <row r="1305" spans="1:3" x14ac:dyDescent="0.25">
      <c r="A1305">
        <v>1304</v>
      </c>
      <c r="B1305" t="s">
        <v>2199</v>
      </c>
      <c r="C1305">
        <v>8.0000000000000002E-3</v>
      </c>
    </row>
    <row r="1306" spans="1:3" x14ac:dyDescent="0.25">
      <c r="A1306">
        <v>1305</v>
      </c>
      <c r="B1306" t="s">
        <v>2200</v>
      </c>
      <c r="C1306">
        <v>8.0000000000000002E-3</v>
      </c>
    </row>
    <row r="1307" spans="1:3" x14ac:dyDescent="0.25">
      <c r="A1307">
        <v>1306</v>
      </c>
      <c r="B1307" t="s">
        <v>2201</v>
      </c>
      <c r="C1307">
        <v>8.0000000000000002E-3</v>
      </c>
    </row>
    <row r="1308" spans="1:3" x14ac:dyDescent="0.25">
      <c r="A1308">
        <v>1307</v>
      </c>
      <c r="B1308" t="s">
        <v>2202</v>
      </c>
      <c r="C1308">
        <v>8.0000000000000002E-3</v>
      </c>
    </row>
    <row r="1309" spans="1:3" x14ac:dyDescent="0.25">
      <c r="A1309">
        <v>1308</v>
      </c>
      <c r="B1309" t="s">
        <v>2203</v>
      </c>
      <c r="C1309">
        <v>8.0000000000000002E-3</v>
      </c>
    </row>
    <row r="1310" spans="1:3" x14ac:dyDescent="0.25">
      <c r="A1310">
        <v>1309</v>
      </c>
      <c r="B1310" t="s">
        <v>2204</v>
      </c>
      <c r="C1310">
        <v>8.0000000000000002E-3</v>
      </c>
    </row>
    <row r="1311" spans="1:3" x14ac:dyDescent="0.25">
      <c r="A1311">
        <v>1310</v>
      </c>
      <c r="B1311" t="s">
        <v>2205</v>
      </c>
      <c r="C1311">
        <v>8.0000000000000002E-3</v>
      </c>
    </row>
    <row r="1312" spans="1:3" x14ac:dyDescent="0.25">
      <c r="A1312">
        <v>1311</v>
      </c>
      <c r="B1312" t="s">
        <v>2206</v>
      </c>
      <c r="C1312">
        <v>8.0000000000000002E-3</v>
      </c>
    </row>
    <row r="1313" spans="1:3" x14ac:dyDescent="0.25">
      <c r="A1313">
        <v>1312</v>
      </c>
      <c r="B1313" t="s">
        <v>2207</v>
      </c>
      <c r="C1313">
        <v>8.0000000000000002E-3</v>
      </c>
    </row>
    <row r="1314" spans="1:3" x14ac:dyDescent="0.25">
      <c r="A1314">
        <v>1313</v>
      </c>
      <c r="B1314" t="s">
        <v>2208</v>
      </c>
      <c r="C1314">
        <v>8.0000000000000002E-3</v>
      </c>
    </row>
    <row r="1315" spans="1:3" x14ac:dyDescent="0.25">
      <c r="A1315">
        <v>1314</v>
      </c>
      <c r="B1315" t="s">
        <v>2209</v>
      </c>
      <c r="C1315">
        <v>8.0000000000000002E-3</v>
      </c>
    </row>
    <row r="1316" spans="1:3" x14ac:dyDescent="0.25">
      <c r="A1316">
        <v>1315</v>
      </c>
      <c r="B1316" t="s">
        <v>2210</v>
      </c>
      <c r="C1316">
        <v>8.0000000000000002E-3</v>
      </c>
    </row>
    <row r="1317" spans="1:3" x14ac:dyDescent="0.25">
      <c r="A1317">
        <v>1316</v>
      </c>
      <c r="B1317" t="s">
        <v>2211</v>
      </c>
      <c r="C1317">
        <v>8.0000000000000002E-3</v>
      </c>
    </row>
    <row r="1318" spans="1:3" x14ac:dyDescent="0.25">
      <c r="A1318">
        <v>1317</v>
      </c>
      <c r="B1318" t="s">
        <v>2212</v>
      </c>
      <c r="C1318">
        <v>8.0000000000000002E-3</v>
      </c>
    </row>
    <row r="1319" spans="1:3" x14ac:dyDescent="0.25">
      <c r="A1319">
        <v>1318</v>
      </c>
      <c r="B1319" t="s">
        <v>2213</v>
      </c>
      <c r="C1319">
        <v>8.0000000000000002E-3</v>
      </c>
    </row>
    <row r="1320" spans="1:3" x14ac:dyDescent="0.25">
      <c r="A1320">
        <v>1319</v>
      </c>
      <c r="B1320" t="s">
        <v>2214</v>
      </c>
      <c r="C1320">
        <v>8.0000000000000002E-3</v>
      </c>
    </row>
    <row r="1321" spans="1:3" x14ac:dyDescent="0.25">
      <c r="A1321">
        <v>1320</v>
      </c>
      <c r="B1321" t="s">
        <v>2215</v>
      </c>
      <c r="C1321">
        <v>8.0000000000000002E-3</v>
      </c>
    </row>
    <row r="1322" spans="1:3" x14ac:dyDescent="0.25">
      <c r="A1322">
        <v>1321</v>
      </c>
      <c r="B1322" t="s">
        <v>2216</v>
      </c>
      <c r="C1322">
        <v>8.0000000000000002E-3</v>
      </c>
    </row>
    <row r="1323" spans="1:3" x14ac:dyDescent="0.25">
      <c r="A1323">
        <v>1322</v>
      </c>
      <c r="B1323" t="s">
        <v>2217</v>
      </c>
      <c r="C1323">
        <v>8.0000000000000002E-3</v>
      </c>
    </row>
    <row r="1324" spans="1:3" x14ac:dyDescent="0.25">
      <c r="A1324">
        <v>1323</v>
      </c>
      <c r="B1324" t="s">
        <v>2218</v>
      </c>
      <c r="C1324">
        <v>8.0000000000000002E-3</v>
      </c>
    </row>
    <row r="1325" spans="1:3" x14ac:dyDescent="0.25">
      <c r="A1325">
        <v>1324</v>
      </c>
      <c r="B1325" t="s">
        <v>2219</v>
      </c>
      <c r="C1325">
        <v>8.0000000000000002E-3</v>
      </c>
    </row>
    <row r="1326" spans="1:3" x14ac:dyDescent="0.25">
      <c r="A1326">
        <v>1325</v>
      </c>
      <c r="B1326" t="s">
        <v>2220</v>
      </c>
      <c r="C1326">
        <v>8.0000000000000002E-3</v>
      </c>
    </row>
    <row r="1327" spans="1:3" x14ac:dyDescent="0.25">
      <c r="A1327">
        <v>1326</v>
      </c>
      <c r="B1327" t="s">
        <v>2221</v>
      </c>
      <c r="C1327">
        <v>8.0000000000000002E-3</v>
      </c>
    </row>
    <row r="1328" spans="1:3" x14ac:dyDescent="0.25">
      <c r="A1328">
        <v>1327</v>
      </c>
      <c r="B1328" t="s">
        <v>2222</v>
      </c>
      <c r="C1328">
        <v>8.0000000000000002E-3</v>
      </c>
    </row>
    <row r="1329" spans="1:3" x14ac:dyDescent="0.25">
      <c r="A1329">
        <v>1328</v>
      </c>
      <c r="B1329" t="s">
        <v>2223</v>
      </c>
      <c r="C1329">
        <v>8.0000000000000002E-3</v>
      </c>
    </row>
    <row r="1330" spans="1:3" x14ac:dyDescent="0.25">
      <c r="A1330">
        <v>1329</v>
      </c>
      <c r="B1330" t="s">
        <v>2224</v>
      </c>
      <c r="C1330">
        <v>8.0000000000000002E-3</v>
      </c>
    </row>
    <row r="1331" spans="1:3" x14ac:dyDescent="0.25">
      <c r="A1331">
        <v>1330</v>
      </c>
      <c r="B1331" t="s">
        <v>2225</v>
      </c>
      <c r="C1331">
        <v>8.0000000000000002E-3</v>
      </c>
    </row>
    <row r="1332" spans="1:3" x14ac:dyDescent="0.25">
      <c r="A1332">
        <v>1331</v>
      </c>
      <c r="B1332" t="s">
        <v>2226</v>
      </c>
      <c r="C1332">
        <v>8.0000000000000002E-3</v>
      </c>
    </row>
    <row r="1333" spans="1:3" x14ac:dyDescent="0.25">
      <c r="A1333">
        <v>1332</v>
      </c>
      <c r="B1333" t="s">
        <v>2227</v>
      </c>
      <c r="C1333">
        <v>8.0000000000000002E-3</v>
      </c>
    </row>
    <row r="1334" spans="1:3" x14ac:dyDescent="0.25">
      <c r="A1334">
        <v>1333</v>
      </c>
      <c r="B1334" t="s">
        <v>2228</v>
      </c>
      <c r="C1334">
        <v>8.0000000000000002E-3</v>
      </c>
    </row>
    <row r="1335" spans="1:3" x14ac:dyDescent="0.25">
      <c r="A1335">
        <v>1334</v>
      </c>
      <c r="B1335" t="s">
        <v>2229</v>
      </c>
      <c r="C1335">
        <v>8.0000000000000002E-3</v>
      </c>
    </row>
    <row r="1336" spans="1:3" x14ac:dyDescent="0.25">
      <c r="A1336">
        <v>1335</v>
      </c>
      <c r="B1336" t="s">
        <v>2230</v>
      </c>
      <c r="C1336">
        <v>8.0000000000000002E-3</v>
      </c>
    </row>
    <row r="1337" spans="1:3" x14ac:dyDescent="0.25">
      <c r="A1337">
        <v>1336</v>
      </c>
      <c r="B1337" t="s">
        <v>2231</v>
      </c>
      <c r="C1337">
        <v>8.0000000000000002E-3</v>
      </c>
    </row>
    <row r="1338" spans="1:3" x14ac:dyDescent="0.25">
      <c r="A1338">
        <v>1337</v>
      </c>
      <c r="B1338" t="s">
        <v>2232</v>
      </c>
      <c r="C1338">
        <v>8.0000000000000002E-3</v>
      </c>
    </row>
    <row r="1339" spans="1:3" x14ac:dyDescent="0.25">
      <c r="A1339">
        <v>1338</v>
      </c>
      <c r="B1339" t="s">
        <v>2233</v>
      </c>
      <c r="C1339">
        <v>8.0000000000000002E-3</v>
      </c>
    </row>
    <row r="1340" spans="1:3" x14ac:dyDescent="0.25">
      <c r="A1340">
        <v>1339</v>
      </c>
      <c r="B1340" t="s">
        <v>2234</v>
      </c>
      <c r="C1340">
        <v>8.0000000000000002E-3</v>
      </c>
    </row>
    <row r="1341" spans="1:3" x14ac:dyDescent="0.25">
      <c r="A1341">
        <v>1340</v>
      </c>
      <c r="B1341" t="s">
        <v>2235</v>
      </c>
      <c r="C1341">
        <v>8.0000000000000002E-3</v>
      </c>
    </row>
    <row r="1342" spans="1:3" x14ac:dyDescent="0.25">
      <c r="A1342">
        <v>1341</v>
      </c>
      <c r="B1342" t="s">
        <v>2236</v>
      </c>
      <c r="C1342">
        <v>8.0000000000000002E-3</v>
      </c>
    </row>
    <row r="1343" spans="1:3" x14ac:dyDescent="0.25">
      <c r="A1343">
        <v>1342</v>
      </c>
      <c r="B1343" t="s">
        <v>2237</v>
      </c>
      <c r="C1343">
        <v>8.0000000000000002E-3</v>
      </c>
    </row>
    <row r="1344" spans="1:3" x14ac:dyDescent="0.25">
      <c r="A1344">
        <v>1343</v>
      </c>
      <c r="B1344" t="s">
        <v>2238</v>
      </c>
      <c r="C1344">
        <v>8.0000000000000002E-3</v>
      </c>
    </row>
    <row r="1345" spans="1:3" x14ac:dyDescent="0.25">
      <c r="A1345">
        <v>1344</v>
      </c>
      <c r="B1345" t="s">
        <v>2239</v>
      </c>
      <c r="C1345">
        <v>8.0000000000000002E-3</v>
      </c>
    </row>
    <row r="1346" spans="1:3" x14ac:dyDescent="0.25">
      <c r="A1346">
        <v>1345</v>
      </c>
      <c r="B1346" t="s">
        <v>2240</v>
      </c>
      <c r="C1346">
        <v>8.0000000000000002E-3</v>
      </c>
    </row>
    <row r="1347" spans="1:3" x14ac:dyDescent="0.25">
      <c r="A1347">
        <v>1346</v>
      </c>
      <c r="B1347" t="s">
        <v>2241</v>
      </c>
      <c r="C1347">
        <v>8.0000000000000002E-3</v>
      </c>
    </row>
    <row r="1348" spans="1:3" x14ac:dyDescent="0.25">
      <c r="A1348">
        <v>1347</v>
      </c>
      <c r="B1348" t="s">
        <v>2242</v>
      </c>
      <c r="C1348">
        <v>8.0000000000000002E-3</v>
      </c>
    </row>
    <row r="1349" spans="1:3" x14ac:dyDescent="0.25">
      <c r="A1349">
        <v>1348</v>
      </c>
      <c r="B1349" t="s">
        <v>2243</v>
      </c>
      <c r="C1349">
        <v>8.0000000000000002E-3</v>
      </c>
    </row>
    <row r="1350" spans="1:3" x14ac:dyDescent="0.25">
      <c r="A1350">
        <v>1349</v>
      </c>
      <c r="B1350" t="s">
        <v>2244</v>
      </c>
      <c r="C1350">
        <v>8.0000000000000002E-3</v>
      </c>
    </row>
    <row r="1351" spans="1:3" x14ac:dyDescent="0.25">
      <c r="A1351">
        <v>1350</v>
      </c>
      <c r="B1351" t="s">
        <v>2245</v>
      </c>
      <c r="C1351">
        <v>8.0000000000000002E-3</v>
      </c>
    </row>
    <row r="1352" spans="1:3" x14ac:dyDescent="0.25">
      <c r="A1352">
        <v>1351</v>
      </c>
      <c r="B1352" t="s">
        <v>2246</v>
      </c>
      <c r="C1352">
        <v>8.0000000000000002E-3</v>
      </c>
    </row>
    <row r="1353" spans="1:3" x14ac:dyDescent="0.25">
      <c r="A1353">
        <v>1352</v>
      </c>
      <c r="B1353" t="s">
        <v>2247</v>
      </c>
      <c r="C1353">
        <v>8.0000000000000002E-3</v>
      </c>
    </row>
    <row r="1354" spans="1:3" x14ac:dyDescent="0.25">
      <c r="A1354">
        <v>1353</v>
      </c>
      <c r="B1354" t="s">
        <v>2248</v>
      </c>
      <c r="C1354">
        <v>8.0000000000000002E-3</v>
      </c>
    </row>
    <row r="1355" spans="1:3" x14ac:dyDescent="0.25">
      <c r="A1355">
        <v>1354</v>
      </c>
      <c r="B1355" t="s">
        <v>2249</v>
      </c>
      <c r="C1355">
        <v>8.0000000000000002E-3</v>
      </c>
    </row>
    <row r="1356" spans="1:3" x14ac:dyDescent="0.25">
      <c r="A1356">
        <v>1355</v>
      </c>
      <c r="B1356" t="s">
        <v>2250</v>
      </c>
      <c r="C1356">
        <v>8.0000000000000002E-3</v>
      </c>
    </row>
    <row r="1357" spans="1:3" x14ac:dyDescent="0.25">
      <c r="A1357">
        <v>1356</v>
      </c>
      <c r="B1357" t="s">
        <v>2251</v>
      </c>
      <c r="C1357">
        <v>8.0000000000000002E-3</v>
      </c>
    </row>
    <row r="1358" spans="1:3" x14ac:dyDescent="0.25">
      <c r="A1358">
        <v>1357</v>
      </c>
      <c r="B1358" t="s">
        <v>2252</v>
      </c>
      <c r="C1358">
        <v>8.0000000000000002E-3</v>
      </c>
    </row>
    <row r="1359" spans="1:3" x14ac:dyDescent="0.25">
      <c r="A1359">
        <v>1358</v>
      </c>
      <c r="B1359" t="s">
        <v>2253</v>
      </c>
      <c r="C1359">
        <v>7.0000000000000001E-3</v>
      </c>
    </row>
    <row r="1360" spans="1:3" x14ac:dyDescent="0.25">
      <c r="A1360">
        <v>1359</v>
      </c>
      <c r="B1360" t="s">
        <v>2254</v>
      </c>
      <c r="C1360">
        <v>7.0000000000000001E-3</v>
      </c>
    </row>
    <row r="1361" spans="1:3" x14ac:dyDescent="0.25">
      <c r="A1361">
        <v>1360</v>
      </c>
      <c r="B1361" t="s">
        <v>2255</v>
      </c>
      <c r="C1361">
        <v>7.0000000000000001E-3</v>
      </c>
    </row>
    <row r="1362" spans="1:3" x14ac:dyDescent="0.25">
      <c r="A1362">
        <v>1361</v>
      </c>
      <c r="B1362" t="s">
        <v>2256</v>
      </c>
      <c r="C1362">
        <v>7.0000000000000001E-3</v>
      </c>
    </row>
    <row r="1363" spans="1:3" x14ac:dyDescent="0.25">
      <c r="A1363">
        <v>1362</v>
      </c>
      <c r="B1363" t="s">
        <v>2257</v>
      </c>
      <c r="C1363">
        <v>7.0000000000000001E-3</v>
      </c>
    </row>
    <row r="1364" spans="1:3" x14ac:dyDescent="0.25">
      <c r="A1364">
        <v>1363</v>
      </c>
      <c r="B1364" t="s">
        <v>2258</v>
      </c>
      <c r="C1364">
        <v>7.0000000000000001E-3</v>
      </c>
    </row>
    <row r="1365" spans="1:3" x14ac:dyDescent="0.25">
      <c r="A1365">
        <v>1364</v>
      </c>
      <c r="B1365" t="s">
        <v>2259</v>
      </c>
      <c r="C1365">
        <v>7.0000000000000001E-3</v>
      </c>
    </row>
    <row r="1366" spans="1:3" x14ac:dyDescent="0.25">
      <c r="A1366">
        <v>1365</v>
      </c>
      <c r="B1366" t="s">
        <v>2260</v>
      </c>
      <c r="C1366">
        <v>7.0000000000000001E-3</v>
      </c>
    </row>
    <row r="1367" spans="1:3" x14ac:dyDescent="0.25">
      <c r="A1367">
        <v>1366</v>
      </c>
      <c r="B1367" t="s">
        <v>2261</v>
      </c>
      <c r="C1367">
        <v>7.0000000000000001E-3</v>
      </c>
    </row>
    <row r="1368" spans="1:3" x14ac:dyDescent="0.25">
      <c r="A1368">
        <v>1367</v>
      </c>
      <c r="B1368" t="s">
        <v>2262</v>
      </c>
      <c r="C1368">
        <v>7.0000000000000001E-3</v>
      </c>
    </row>
    <row r="1369" spans="1:3" x14ac:dyDescent="0.25">
      <c r="A1369">
        <v>1368</v>
      </c>
      <c r="B1369" t="s">
        <v>2263</v>
      </c>
      <c r="C1369">
        <v>7.0000000000000001E-3</v>
      </c>
    </row>
    <row r="1370" spans="1:3" x14ac:dyDescent="0.25">
      <c r="A1370">
        <v>1369</v>
      </c>
      <c r="B1370" t="s">
        <v>2264</v>
      </c>
      <c r="C1370">
        <v>7.0000000000000001E-3</v>
      </c>
    </row>
    <row r="1371" spans="1:3" x14ac:dyDescent="0.25">
      <c r="A1371">
        <v>1370</v>
      </c>
      <c r="B1371" t="s">
        <v>2265</v>
      </c>
      <c r="C1371">
        <v>7.0000000000000001E-3</v>
      </c>
    </row>
    <row r="1372" spans="1:3" x14ac:dyDescent="0.25">
      <c r="A1372">
        <v>1371</v>
      </c>
      <c r="B1372" t="s">
        <v>2266</v>
      </c>
      <c r="C1372">
        <v>7.0000000000000001E-3</v>
      </c>
    </row>
    <row r="1373" spans="1:3" x14ac:dyDescent="0.25">
      <c r="A1373">
        <v>1372</v>
      </c>
      <c r="B1373" t="s">
        <v>2267</v>
      </c>
      <c r="C1373">
        <v>7.0000000000000001E-3</v>
      </c>
    </row>
    <row r="1374" spans="1:3" x14ac:dyDescent="0.25">
      <c r="A1374">
        <v>1373</v>
      </c>
      <c r="B1374" t="s">
        <v>2268</v>
      </c>
      <c r="C1374">
        <v>7.0000000000000001E-3</v>
      </c>
    </row>
    <row r="1375" spans="1:3" x14ac:dyDescent="0.25">
      <c r="A1375">
        <v>1374</v>
      </c>
      <c r="B1375" t="s">
        <v>2269</v>
      </c>
      <c r="C1375">
        <v>7.0000000000000001E-3</v>
      </c>
    </row>
    <row r="1376" spans="1:3" x14ac:dyDescent="0.25">
      <c r="A1376">
        <v>1375</v>
      </c>
      <c r="B1376" t="s">
        <v>2270</v>
      </c>
      <c r="C1376">
        <v>7.0000000000000001E-3</v>
      </c>
    </row>
    <row r="1377" spans="1:3" x14ac:dyDescent="0.25">
      <c r="A1377">
        <v>1376</v>
      </c>
      <c r="B1377" t="s">
        <v>2271</v>
      </c>
      <c r="C1377">
        <v>7.0000000000000001E-3</v>
      </c>
    </row>
    <row r="1378" spans="1:3" x14ac:dyDescent="0.25">
      <c r="A1378">
        <v>1377</v>
      </c>
      <c r="B1378" t="s">
        <v>2272</v>
      </c>
      <c r="C1378">
        <v>7.0000000000000001E-3</v>
      </c>
    </row>
    <row r="1379" spans="1:3" x14ac:dyDescent="0.25">
      <c r="A1379">
        <v>1378</v>
      </c>
      <c r="B1379" t="s">
        <v>2273</v>
      </c>
      <c r="C1379">
        <v>7.0000000000000001E-3</v>
      </c>
    </row>
    <row r="1380" spans="1:3" x14ac:dyDescent="0.25">
      <c r="A1380">
        <v>1379</v>
      </c>
      <c r="B1380" t="s">
        <v>2274</v>
      </c>
      <c r="C1380">
        <v>7.0000000000000001E-3</v>
      </c>
    </row>
    <row r="1381" spans="1:3" x14ac:dyDescent="0.25">
      <c r="A1381">
        <v>1380</v>
      </c>
      <c r="B1381" t="s">
        <v>2275</v>
      </c>
      <c r="C1381">
        <v>7.0000000000000001E-3</v>
      </c>
    </row>
    <row r="1382" spans="1:3" x14ac:dyDescent="0.25">
      <c r="A1382">
        <v>1381</v>
      </c>
      <c r="B1382" t="s">
        <v>2276</v>
      </c>
      <c r="C1382">
        <v>7.0000000000000001E-3</v>
      </c>
    </row>
    <row r="1383" spans="1:3" x14ac:dyDescent="0.25">
      <c r="A1383">
        <v>1382</v>
      </c>
      <c r="B1383" t="s">
        <v>2277</v>
      </c>
      <c r="C1383">
        <v>7.0000000000000001E-3</v>
      </c>
    </row>
    <row r="1384" spans="1:3" x14ac:dyDescent="0.25">
      <c r="A1384">
        <v>1383</v>
      </c>
      <c r="B1384" t="s">
        <v>2278</v>
      </c>
      <c r="C1384">
        <v>7.0000000000000001E-3</v>
      </c>
    </row>
    <row r="1385" spans="1:3" x14ac:dyDescent="0.25">
      <c r="A1385">
        <v>1384</v>
      </c>
      <c r="B1385" t="s">
        <v>2279</v>
      </c>
      <c r="C1385">
        <v>7.0000000000000001E-3</v>
      </c>
    </row>
    <row r="1386" spans="1:3" x14ac:dyDescent="0.25">
      <c r="A1386">
        <v>1385</v>
      </c>
      <c r="B1386" t="s">
        <v>2280</v>
      </c>
      <c r="C1386">
        <v>7.0000000000000001E-3</v>
      </c>
    </row>
    <row r="1387" spans="1:3" x14ac:dyDescent="0.25">
      <c r="A1387">
        <v>1386</v>
      </c>
      <c r="B1387" t="s">
        <v>2281</v>
      </c>
      <c r="C1387">
        <v>7.0000000000000001E-3</v>
      </c>
    </row>
    <row r="1388" spans="1:3" x14ac:dyDescent="0.25">
      <c r="A1388">
        <v>1387</v>
      </c>
      <c r="B1388" t="s">
        <v>2282</v>
      </c>
      <c r="C1388">
        <v>7.0000000000000001E-3</v>
      </c>
    </row>
    <row r="1389" spans="1:3" x14ac:dyDescent="0.25">
      <c r="A1389">
        <v>1388</v>
      </c>
      <c r="B1389" t="s">
        <v>2283</v>
      </c>
      <c r="C1389">
        <v>7.0000000000000001E-3</v>
      </c>
    </row>
    <row r="1390" spans="1:3" x14ac:dyDescent="0.25">
      <c r="A1390">
        <v>1389</v>
      </c>
      <c r="B1390" t="s">
        <v>2284</v>
      </c>
      <c r="C1390">
        <v>7.0000000000000001E-3</v>
      </c>
    </row>
    <row r="1391" spans="1:3" x14ac:dyDescent="0.25">
      <c r="A1391">
        <v>1390</v>
      </c>
      <c r="B1391" t="s">
        <v>2285</v>
      </c>
      <c r="C1391">
        <v>7.0000000000000001E-3</v>
      </c>
    </row>
    <row r="1392" spans="1:3" x14ac:dyDescent="0.25">
      <c r="A1392">
        <v>1391</v>
      </c>
      <c r="B1392" t="s">
        <v>2286</v>
      </c>
      <c r="C1392">
        <v>7.0000000000000001E-3</v>
      </c>
    </row>
    <row r="1393" spans="1:3" x14ac:dyDescent="0.25">
      <c r="A1393">
        <v>1392</v>
      </c>
      <c r="B1393" t="s">
        <v>2287</v>
      </c>
      <c r="C1393">
        <v>7.0000000000000001E-3</v>
      </c>
    </row>
    <row r="1394" spans="1:3" x14ac:dyDescent="0.25">
      <c r="A1394">
        <v>1393</v>
      </c>
      <c r="B1394" t="s">
        <v>2288</v>
      </c>
      <c r="C1394">
        <v>7.0000000000000001E-3</v>
      </c>
    </row>
    <row r="1395" spans="1:3" x14ac:dyDescent="0.25">
      <c r="A1395">
        <v>1394</v>
      </c>
      <c r="B1395" t="s">
        <v>2289</v>
      </c>
      <c r="C1395">
        <v>7.0000000000000001E-3</v>
      </c>
    </row>
    <row r="1396" spans="1:3" x14ac:dyDescent="0.25">
      <c r="A1396">
        <v>1395</v>
      </c>
      <c r="B1396" t="s">
        <v>2290</v>
      </c>
      <c r="C1396">
        <v>7.0000000000000001E-3</v>
      </c>
    </row>
    <row r="1397" spans="1:3" x14ac:dyDescent="0.25">
      <c r="A1397">
        <v>1396</v>
      </c>
      <c r="B1397" t="s">
        <v>2291</v>
      </c>
      <c r="C1397">
        <v>7.0000000000000001E-3</v>
      </c>
    </row>
    <row r="1398" spans="1:3" x14ac:dyDescent="0.25">
      <c r="A1398">
        <v>1397</v>
      </c>
      <c r="B1398" t="s">
        <v>2292</v>
      </c>
      <c r="C1398">
        <v>7.0000000000000001E-3</v>
      </c>
    </row>
    <row r="1399" spans="1:3" x14ac:dyDescent="0.25">
      <c r="A1399">
        <v>1398</v>
      </c>
      <c r="B1399" t="s">
        <v>2293</v>
      </c>
      <c r="C1399">
        <v>7.0000000000000001E-3</v>
      </c>
    </row>
    <row r="1400" spans="1:3" x14ac:dyDescent="0.25">
      <c r="A1400">
        <v>1399</v>
      </c>
      <c r="B1400" t="s">
        <v>2294</v>
      </c>
      <c r="C1400">
        <v>7.0000000000000001E-3</v>
      </c>
    </row>
    <row r="1401" spans="1:3" x14ac:dyDescent="0.25">
      <c r="A1401">
        <v>1400</v>
      </c>
      <c r="B1401" t="s">
        <v>2295</v>
      </c>
      <c r="C1401">
        <v>7.0000000000000001E-3</v>
      </c>
    </row>
    <row r="1402" spans="1:3" x14ac:dyDescent="0.25">
      <c r="A1402">
        <v>1401</v>
      </c>
      <c r="B1402" t="s">
        <v>2296</v>
      </c>
      <c r="C1402">
        <v>7.0000000000000001E-3</v>
      </c>
    </row>
    <row r="1403" spans="1:3" x14ac:dyDescent="0.25">
      <c r="A1403">
        <v>1402</v>
      </c>
      <c r="B1403" t="s">
        <v>2297</v>
      </c>
      <c r="C1403">
        <v>7.0000000000000001E-3</v>
      </c>
    </row>
    <row r="1404" spans="1:3" x14ac:dyDescent="0.25">
      <c r="A1404">
        <v>1403</v>
      </c>
      <c r="B1404" t="s">
        <v>2298</v>
      </c>
      <c r="C1404">
        <v>7.0000000000000001E-3</v>
      </c>
    </row>
    <row r="1405" spans="1:3" x14ac:dyDescent="0.25">
      <c r="A1405">
        <v>1404</v>
      </c>
      <c r="B1405" t="s">
        <v>2299</v>
      </c>
      <c r="C1405">
        <v>7.0000000000000001E-3</v>
      </c>
    </row>
    <row r="1406" spans="1:3" x14ac:dyDescent="0.25">
      <c r="A1406">
        <v>1405</v>
      </c>
      <c r="B1406" t="s">
        <v>2300</v>
      </c>
      <c r="C1406">
        <v>7.0000000000000001E-3</v>
      </c>
    </row>
    <row r="1407" spans="1:3" x14ac:dyDescent="0.25">
      <c r="A1407">
        <v>1406</v>
      </c>
      <c r="B1407" t="s">
        <v>2301</v>
      </c>
      <c r="C1407">
        <v>7.0000000000000001E-3</v>
      </c>
    </row>
    <row r="1408" spans="1:3" x14ac:dyDescent="0.25">
      <c r="A1408">
        <v>1407</v>
      </c>
      <c r="B1408" t="s">
        <v>2302</v>
      </c>
      <c r="C1408">
        <v>7.0000000000000001E-3</v>
      </c>
    </row>
    <row r="1409" spans="1:3" x14ac:dyDescent="0.25">
      <c r="A1409">
        <v>1408</v>
      </c>
      <c r="B1409" t="s">
        <v>2303</v>
      </c>
      <c r="C1409">
        <v>7.0000000000000001E-3</v>
      </c>
    </row>
    <row r="1410" spans="1:3" x14ac:dyDescent="0.25">
      <c r="A1410">
        <v>1409</v>
      </c>
      <c r="B1410" t="s">
        <v>2304</v>
      </c>
      <c r="C1410">
        <v>7.0000000000000001E-3</v>
      </c>
    </row>
    <row r="1411" spans="1:3" x14ac:dyDescent="0.25">
      <c r="A1411">
        <v>1410</v>
      </c>
      <c r="B1411" t="s">
        <v>2305</v>
      </c>
      <c r="C1411">
        <v>7.0000000000000001E-3</v>
      </c>
    </row>
    <row r="1412" spans="1:3" x14ac:dyDescent="0.25">
      <c r="A1412">
        <v>1411</v>
      </c>
      <c r="B1412" t="s">
        <v>2306</v>
      </c>
      <c r="C1412">
        <v>7.0000000000000001E-3</v>
      </c>
    </row>
    <row r="1413" spans="1:3" x14ac:dyDescent="0.25">
      <c r="A1413">
        <v>1412</v>
      </c>
      <c r="B1413" t="s">
        <v>2307</v>
      </c>
      <c r="C1413">
        <v>7.0000000000000001E-3</v>
      </c>
    </row>
    <row r="1414" spans="1:3" x14ac:dyDescent="0.25">
      <c r="A1414">
        <v>1413</v>
      </c>
      <c r="B1414" t="s">
        <v>2308</v>
      </c>
      <c r="C1414">
        <v>7.0000000000000001E-3</v>
      </c>
    </row>
    <row r="1415" spans="1:3" x14ac:dyDescent="0.25">
      <c r="A1415">
        <v>1414</v>
      </c>
      <c r="B1415" t="s">
        <v>2309</v>
      </c>
      <c r="C1415">
        <v>7.0000000000000001E-3</v>
      </c>
    </row>
    <row r="1416" spans="1:3" x14ac:dyDescent="0.25">
      <c r="A1416">
        <v>1415</v>
      </c>
      <c r="B1416" t="s">
        <v>2310</v>
      </c>
      <c r="C1416">
        <v>7.0000000000000001E-3</v>
      </c>
    </row>
    <row r="1417" spans="1:3" x14ac:dyDescent="0.25">
      <c r="A1417">
        <v>1416</v>
      </c>
      <c r="B1417" t="s">
        <v>2311</v>
      </c>
      <c r="C1417">
        <v>7.0000000000000001E-3</v>
      </c>
    </row>
    <row r="1418" spans="1:3" x14ac:dyDescent="0.25">
      <c r="A1418">
        <v>1417</v>
      </c>
      <c r="B1418" t="s">
        <v>2312</v>
      </c>
      <c r="C1418">
        <v>7.0000000000000001E-3</v>
      </c>
    </row>
    <row r="1419" spans="1:3" x14ac:dyDescent="0.25">
      <c r="A1419">
        <v>1418</v>
      </c>
      <c r="B1419" t="s">
        <v>2313</v>
      </c>
      <c r="C1419">
        <v>7.0000000000000001E-3</v>
      </c>
    </row>
    <row r="1420" spans="1:3" x14ac:dyDescent="0.25">
      <c r="A1420">
        <v>1419</v>
      </c>
      <c r="B1420" t="s">
        <v>2314</v>
      </c>
      <c r="C1420">
        <v>7.0000000000000001E-3</v>
      </c>
    </row>
    <row r="1421" spans="1:3" x14ac:dyDescent="0.25">
      <c r="A1421">
        <v>1420</v>
      </c>
      <c r="B1421" t="s">
        <v>2315</v>
      </c>
      <c r="C1421">
        <v>7.0000000000000001E-3</v>
      </c>
    </row>
    <row r="1422" spans="1:3" x14ac:dyDescent="0.25">
      <c r="A1422">
        <v>1421</v>
      </c>
      <c r="B1422" t="s">
        <v>2316</v>
      </c>
      <c r="C1422">
        <v>7.0000000000000001E-3</v>
      </c>
    </row>
    <row r="1423" spans="1:3" x14ac:dyDescent="0.25">
      <c r="A1423">
        <v>1422</v>
      </c>
      <c r="B1423" t="s">
        <v>2317</v>
      </c>
      <c r="C1423">
        <v>7.0000000000000001E-3</v>
      </c>
    </row>
    <row r="1424" spans="1:3" x14ac:dyDescent="0.25">
      <c r="A1424">
        <v>1423</v>
      </c>
      <c r="B1424" t="s">
        <v>2318</v>
      </c>
      <c r="C1424">
        <v>7.0000000000000001E-3</v>
      </c>
    </row>
    <row r="1425" spans="1:3" x14ac:dyDescent="0.25">
      <c r="A1425">
        <v>1424</v>
      </c>
      <c r="B1425" t="s">
        <v>2319</v>
      </c>
      <c r="C1425">
        <v>7.0000000000000001E-3</v>
      </c>
    </row>
    <row r="1426" spans="1:3" x14ac:dyDescent="0.25">
      <c r="A1426">
        <v>1425</v>
      </c>
      <c r="B1426" t="s">
        <v>2320</v>
      </c>
      <c r="C1426">
        <v>7.0000000000000001E-3</v>
      </c>
    </row>
    <row r="1427" spans="1:3" x14ac:dyDescent="0.25">
      <c r="A1427">
        <v>1426</v>
      </c>
      <c r="B1427" t="s">
        <v>2321</v>
      </c>
      <c r="C1427">
        <v>7.0000000000000001E-3</v>
      </c>
    </row>
    <row r="1428" spans="1:3" x14ac:dyDescent="0.25">
      <c r="A1428">
        <v>1427</v>
      </c>
      <c r="B1428" t="s">
        <v>2322</v>
      </c>
      <c r="C1428">
        <v>7.0000000000000001E-3</v>
      </c>
    </row>
    <row r="1429" spans="1:3" x14ac:dyDescent="0.25">
      <c r="A1429">
        <v>1428</v>
      </c>
      <c r="B1429" t="s">
        <v>2323</v>
      </c>
      <c r="C1429">
        <v>7.0000000000000001E-3</v>
      </c>
    </row>
    <row r="1430" spans="1:3" x14ac:dyDescent="0.25">
      <c r="A1430">
        <v>1429</v>
      </c>
      <c r="B1430" t="s">
        <v>2324</v>
      </c>
      <c r="C1430">
        <v>7.0000000000000001E-3</v>
      </c>
    </row>
    <row r="1431" spans="1:3" x14ac:dyDescent="0.25">
      <c r="A1431">
        <v>1430</v>
      </c>
      <c r="B1431" t="s">
        <v>2325</v>
      </c>
      <c r="C1431">
        <v>7.0000000000000001E-3</v>
      </c>
    </row>
    <row r="1432" spans="1:3" x14ac:dyDescent="0.25">
      <c r="A1432">
        <v>1431</v>
      </c>
      <c r="B1432" t="s">
        <v>2326</v>
      </c>
      <c r="C1432">
        <v>6.0000000000000001E-3</v>
      </c>
    </row>
    <row r="1433" spans="1:3" x14ac:dyDescent="0.25">
      <c r="A1433">
        <v>1432</v>
      </c>
      <c r="B1433" t="s">
        <v>2327</v>
      </c>
      <c r="C1433">
        <v>6.0000000000000001E-3</v>
      </c>
    </row>
    <row r="1434" spans="1:3" x14ac:dyDescent="0.25">
      <c r="A1434">
        <v>1433</v>
      </c>
      <c r="B1434" t="s">
        <v>2328</v>
      </c>
      <c r="C1434">
        <v>6.0000000000000001E-3</v>
      </c>
    </row>
    <row r="1435" spans="1:3" x14ac:dyDescent="0.25">
      <c r="A1435">
        <v>1434</v>
      </c>
      <c r="B1435" t="s">
        <v>2329</v>
      </c>
      <c r="C1435">
        <v>6.0000000000000001E-3</v>
      </c>
    </row>
    <row r="1436" spans="1:3" x14ac:dyDescent="0.25">
      <c r="A1436">
        <v>1435</v>
      </c>
      <c r="B1436" t="s">
        <v>2330</v>
      </c>
      <c r="C1436">
        <v>6.0000000000000001E-3</v>
      </c>
    </row>
    <row r="1437" spans="1:3" x14ac:dyDescent="0.25">
      <c r="A1437">
        <v>1436</v>
      </c>
      <c r="B1437" t="s">
        <v>2331</v>
      </c>
      <c r="C1437">
        <v>6.0000000000000001E-3</v>
      </c>
    </row>
    <row r="1438" spans="1:3" x14ac:dyDescent="0.25">
      <c r="A1438">
        <v>1437</v>
      </c>
      <c r="B1438" t="s">
        <v>2332</v>
      </c>
      <c r="C1438">
        <v>6.0000000000000001E-3</v>
      </c>
    </row>
    <row r="1439" spans="1:3" x14ac:dyDescent="0.25">
      <c r="A1439">
        <v>1438</v>
      </c>
      <c r="B1439" t="s">
        <v>2333</v>
      </c>
      <c r="C1439">
        <v>6.0000000000000001E-3</v>
      </c>
    </row>
    <row r="1440" spans="1:3" x14ac:dyDescent="0.25">
      <c r="A1440">
        <v>1439</v>
      </c>
      <c r="B1440" t="s">
        <v>2334</v>
      </c>
      <c r="C1440">
        <v>6.0000000000000001E-3</v>
      </c>
    </row>
    <row r="1441" spans="1:3" x14ac:dyDescent="0.25">
      <c r="A1441">
        <v>1440</v>
      </c>
      <c r="B1441" t="s">
        <v>2335</v>
      </c>
      <c r="C1441">
        <v>6.0000000000000001E-3</v>
      </c>
    </row>
    <row r="1442" spans="1:3" x14ac:dyDescent="0.25">
      <c r="A1442">
        <v>1441</v>
      </c>
      <c r="B1442" t="s">
        <v>2336</v>
      </c>
      <c r="C1442">
        <v>6.0000000000000001E-3</v>
      </c>
    </row>
    <row r="1443" spans="1:3" x14ac:dyDescent="0.25">
      <c r="A1443">
        <v>1442</v>
      </c>
      <c r="B1443" t="s">
        <v>2337</v>
      </c>
      <c r="C1443">
        <v>6.0000000000000001E-3</v>
      </c>
    </row>
    <row r="1444" spans="1:3" x14ac:dyDescent="0.25">
      <c r="A1444">
        <v>1443</v>
      </c>
      <c r="B1444" t="s">
        <v>2338</v>
      </c>
      <c r="C1444">
        <v>6.0000000000000001E-3</v>
      </c>
    </row>
    <row r="1445" spans="1:3" x14ac:dyDescent="0.25">
      <c r="A1445">
        <v>1444</v>
      </c>
      <c r="B1445" t="s">
        <v>2339</v>
      </c>
      <c r="C1445">
        <v>6.0000000000000001E-3</v>
      </c>
    </row>
    <row r="1446" spans="1:3" x14ac:dyDescent="0.25">
      <c r="A1446">
        <v>1445</v>
      </c>
      <c r="B1446" t="s">
        <v>2340</v>
      </c>
      <c r="C1446">
        <v>6.0000000000000001E-3</v>
      </c>
    </row>
    <row r="1447" spans="1:3" x14ac:dyDescent="0.25">
      <c r="A1447">
        <v>1446</v>
      </c>
      <c r="B1447" t="s">
        <v>2341</v>
      </c>
      <c r="C1447">
        <v>6.0000000000000001E-3</v>
      </c>
    </row>
    <row r="1448" spans="1:3" x14ac:dyDescent="0.25">
      <c r="A1448">
        <v>1447</v>
      </c>
      <c r="B1448" t="s">
        <v>2342</v>
      </c>
      <c r="C1448">
        <v>6.0000000000000001E-3</v>
      </c>
    </row>
    <row r="1449" spans="1:3" x14ac:dyDescent="0.25">
      <c r="A1449">
        <v>1448</v>
      </c>
      <c r="B1449" t="s">
        <v>2343</v>
      </c>
      <c r="C1449">
        <v>6.0000000000000001E-3</v>
      </c>
    </row>
    <row r="1450" spans="1:3" x14ac:dyDescent="0.25">
      <c r="A1450">
        <v>1449</v>
      </c>
      <c r="B1450" t="s">
        <v>2344</v>
      </c>
      <c r="C1450">
        <v>6.0000000000000001E-3</v>
      </c>
    </row>
    <row r="1451" spans="1:3" x14ac:dyDescent="0.25">
      <c r="A1451">
        <v>1450</v>
      </c>
      <c r="B1451" t="s">
        <v>2345</v>
      </c>
      <c r="C1451">
        <v>6.0000000000000001E-3</v>
      </c>
    </row>
    <row r="1452" spans="1:3" x14ac:dyDescent="0.25">
      <c r="A1452">
        <v>1451</v>
      </c>
      <c r="B1452" t="s">
        <v>2346</v>
      </c>
      <c r="C1452">
        <v>6.0000000000000001E-3</v>
      </c>
    </row>
    <row r="1453" spans="1:3" x14ac:dyDescent="0.25">
      <c r="A1453">
        <v>1452</v>
      </c>
      <c r="B1453" t="s">
        <v>2347</v>
      </c>
      <c r="C1453">
        <v>6.0000000000000001E-3</v>
      </c>
    </row>
    <row r="1454" spans="1:3" x14ac:dyDescent="0.25">
      <c r="A1454">
        <v>1453</v>
      </c>
      <c r="B1454" t="s">
        <v>2348</v>
      </c>
      <c r="C1454">
        <v>6.0000000000000001E-3</v>
      </c>
    </row>
    <row r="1455" spans="1:3" x14ac:dyDescent="0.25">
      <c r="A1455">
        <v>1454</v>
      </c>
      <c r="B1455" t="s">
        <v>2349</v>
      </c>
      <c r="C1455">
        <v>6.0000000000000001E-3</v>
      </c>
    </row>
    <row r="1456" spans="1:3" x14ac:dyDescent="0.25">
      <c r="A1456">
        <v>1455</v>
      </c>
      <c r="B1456" t="s">
        <v>2350</v>
      </c>
      <c r="C1456">
        <v>6.0000000000000001E-3</v>
      </c>
    </row>
    <row r="1457" spans="1:3" x14ac:dyDescent="0.25">
      <c r="A1457">
        <v>1456</v>
      </c>
      <c r="B1457" t="s">
        <v>2351</v>
      </c>
      <c r="C1457">
        <v>6.0000000000000001E-3</v>
      </c>
    </row>
    <row r="1458" spans="1:3" x14ac:dyDescent="0.25">
      <c r="A1458">
        <v>1457</v>
      </c>
      <c r="B1458" t="s">
        <v>2352</v>
      </c>
      <c r="C1458">
        <v>6.0000000000000001E-3</v>
      </c>
    </row>
    <row r="1459" spans="1:3" x14ac:dyDescent="0.25">
      <c r="A1459">
        <v>1458</v>
      </c>
      <c r="B1459" t="s">
        <v>2353</v>
      </c>
      <c r="C1459">
        <v>6.0000000000000001E-3</v>
      </c>
    </row>
    <row r="1460" spans="1:3" x14ac:dyDescent="0.25">
      <c r="A1460">
        <v>1459</v>
      </c>
      <c r="B1460" t="s">
        <v>2354</v>
      </c>
      <c r="C1460">
        <v>6.0000000000000001E-3</v>
      </c>
    </row>
    <row r="1461" spans="1:3" x14ac:dyDescent="0.25">
      <c r="A1461">
        <v>1460</v>
      </c>
      <c r="B1461" t="s">
        <v>2355</v>
      </c>
      <c r="C1461">
        <v>6.0000000000000001E-3</v>
      </c>
    </row>
    <row r="1462" spans="1:3" x14ac:dyDescent="0.25">
      <c r="A1462">
        <v>1461</v>
      </c>
      <c r="B1462" t="s">
        <v>2356</v>
      </c>
      <c r="C1462">
        <v>6.0000000000000001E-3</v>
      </c>
    </row>
    <row r="1463" spans="1:3" x14ac:dyDescent="0.25">
      <c r="A1463">
        <v>1462</v>
      </c>
      <c r="B1463" t="s">
        <v>2357</v>
      </c>
      <c r="C1463">
        <v>6.0000000000000001E-3</v>
      </c>
    </row>
    <row r="1464" spans="1:3" x14ac:dyDescent="0.25">
      <c r="A1464">
        <v>1463</v>
      </c>
      <c r="B1464" t="s">
        <v>2358</v>
      </c>
      <c r="C1464">
        <v>6.0000000000000001E-3</v>
      </c>
    </row>
    <row r="1465" spans="1:3" x14ac:dyDescent="0.25">
      <c r="A1465">
        <v>1464</v>
      </c>
      <c r="B1465" t="s">
        <v>2359</v>
      </c>
      <c r="C1465">
        <v>6.0000000000000001E-3</v>
      </c>
    </row>
    <row r="1466" spans="1:3" x14ac:dyDescent="0.25">
      <c r="A1466">
        <v>1465</v>
      </c>
      <c r="B1466" t="s">
        <v>2360</v>
      </c>
      <c r="C1466">
        <v>6.0000000000000001E-3</v>
      </c>
    </row>
    <row r="1467" spans="1:3" x14ac:dyDescent="0.25">
      <c r="A1467">
        <v>1466</v>
      </c>
      <c r="B1467" t="s">
        <v>2361</v>
      </c>
      <c r="C1467">
        <v>6.0000000000000001E-3</v>
      </c>
    </row>
    <row r="1468" spans="1:3" x14ac:dyDescent="0.25">
      <c r="A1468">
        <v>1467</v>
      </c>
      <c r="B1468" t="s">
        <v>2362</v>
      </c>
      <c r="C1468">
        <v>6.0000000000000001E-3</v>
      </c>
    </row>
    <row r="1469" spans="1:3" x14ac:dyDescent="0.25">
      <c r="A1469">
        <v>1468</v>
      </c>
      <c r="B1469" t="s">
        <v>2363</v>
      </c>
      <c r="C1469">
        <v>6.0000000000000001E-3</v>
      </c>
    </row>
    <row r="1470" spans="1:3" x14ac:dyDescent="0.25">
      <c r="A1470">
        <v>1469</v>
      </c>
      <c r="B1470" t="s">
        <v>2364</v>
      </c>
      <c r="C1470">
        <v>6.0000000000000001E-3</v>
      </c>
    </row>
    <row r="1471" spans="1:3" x14ac:dyDescent="0.25">
      <c r="A1471">
        <v>1470</v>
      </c>
      <c r="B1471" t="s">
        <v>2365</v>
      </c>
      <c r="C1471">
        <v>6.0000000000000001E-3</v>
      </c>
    </row>
    <row r="1472" spans="1:3" x14ac:dyDescent="0.25">
      <c r="A1472">
        <v>1471</v>
      </c>
      <c r="B1472" t="s">
        <v>2366</v>
      </c>
      <c r="C1472">
        <v>6.0000000000000001E-3</v>
      </c>
    </row>
    <row r="1473" spans="1:3" x14ac:dyDescent="0.25">
      <c r="A1473">
        <v>1472</v>
      </c>
      <c r="B1473" t="s">
        <v>2367</v>
      </c>
      <c r="C1473">
        <v>6.0000000000000001E-3</v>
      </c>
    </row>
    <row r="1474" spans="1:3" x14ac:dyDescent="0.25">
      <c r="A1474">
        <v>1473</v>
      </c>
      <c r="B1474" t="s">
        <v>2368</v>
      </c>
      <c r="C1474">
        <v>6.0000000000000001E-3</v>
      </c>
    </row>
    <row r="1475" spans="1:3" x14ac:dyDescent="0.25">
      <c r="A1475">
        <v>1474</v>
      </c>
      <c r="B1475" t="s">
        <v>2369</v>
      </c>
      <c r="C1475">
        <v>6.0000000000000001E-3</v>
      </c>
    </row>
    <row r="1476" spans="1:3" x14ac:dyDescent="0.25">
      <c r="A1476">
        <v>1475</v>
      </c>
      <c r="B1476" t="s">
        <v>2370</v>
      </c>
      <c r="C1476">
        <v>6.0000000000000001E-3</v>
      </c>
    </row>
    <row r="1477" spans="1:3" x14ac:dyDescent="0.25">
      <c r="A1477">
        <v>1476</v>
      </c>
      <c r="B1477" t="s">
        <v>2371</v>
      </c>
      <c r="C1477">
        <v>6.0000000000000001E-3</v>
      </c>
    </row>
    <row r="1478" spans="1:3" x14ac:dyDescent="0.25">
      <c r="A1478">
        <v>1477</v>
      </c>
      <c r="B1478" t="s">
        <v>2372</v>
      </c>
      <c r="C1478">
        <v>6.0000000000000001E-3</v>
      </c>
    </row>
    <row r="1479" spans="1:3" x14ac:dyDescent="0.25">
      <c r="A1479">
        <v>1478</v>
      </c>
      <c r="B1479" t="s">
        <v>2373</v>
      </c>
      <c r="C1479">
        <v>6.0000000000000001E-3</v>
      </c>
    </row>
    <row r="1480" spans="1:3" x14ac:dyDescent="0.25">
      <c r="A1480">
        <v>1479</v>
      </c>
      <c r="B1480" t="s">
        <v>2374</v>
      </c>
      <c r="C1480">
        <v>6.0000000000000001E-3</v>
      </c>
    </row>
    <row r="1481" spans="1:3" x14ac:dyDescent="0.25">
      <c r="A1481">
        <v>1480</v>
      </c>
      <c r="B1481" t="s">
        <v>2375</v>
      </c>
      <c r="C1481">
        <v>6.0000000000000001E-3</v>
      </c>
    </row>
    <row r="1482" spans="1:3" x14ac:dyDescent="0.25">
      <c r="A1482">
        <v>1481</v>
      </c>
      <c r="B1482" t="s">
        <v>2376</v>
      </c>
      <c r="C1482">
        <v>6.0000000000000001E-3</v>
      </c>
    </row>
    <row r="1483" spans="1:3" x14ac:dyDescent="0.25">
      <c r="A1483">
        <v>1482</v>
      </c>
      <c r="B1483" t="s">
        <v>2377</v>
      </c>
      <c r="C1483">
        <v>6.0000000000000001E-3</v>
      </c>
    </row>
    <row r="1484" spans="1:3" x14ac:dyDescent="0.25">
      <c r="A1484">
        <v>1483</v>
      </c>
      <c r="B1484" t="s">
        <v>2378</v>
      </c>
      <c r="C1484">
        <v>6.0000000000000001E-3</v>
      </c>
    </row>
    <row r="1485" spans="1:3" x14ac:dyDescent="0.25">
      <c r="A1485">
        <v>1484</v>
      </c>
      <c r="B1485" t="s">
        <v>2379</v>
      </c>
      <c r="C1485">
        <v>6.0000000000000001E-3</v>
      </c>
    </row>
    <row r="1486" spans="1:3" x14ac:dyDescent="0.25">
      <c r="A1486">
        <v>1485</v>
      </c>
      <c r="B1486" t="s">
        <v>2380</v>
      </c>
      <c r="C1486">
        <v>6.0000000000000001E-3</v>
      </c>
    </row>
    <row r="1487" spans="1:3" x14ac:dyDescent="0.25">
      <c r="A1487">
        <v>1486</v>
      </c>
      <c r="B1487" t="s">
        <v>2381</v>
      </c>
      <c r="C1487">
        <v>6.0000000000000001E-3</v>
      </c>
    </row>
    <row r="1488" spans="1:3" x14ac:dyDescent="0.25">
      <c r="A1488">
        <v>1487</v>
      </c>
      <c r="B1488" t="s">
        <v>2382</v>
      </c>
      <c r="C1488">
        <v>6.0000000000000001E-3</v>
      </c>
    </row>
    <row r="1489" spans="1:3" x14ac:dyDescent="0.25">
      <c r="A1489">
        <v>1488</v>
      </c>
      <c r="B1489" t="s">
        <v>2383</v>
      </c>
      <c r="C1489">
        <v>6.0000000000000001E-3</v>
      </c>
    </row>
    <row r="1490" spans="1:3" x14ac:dyDescent="0.25">
      <c r="A1490">
        <v>1489</v>
      </c>
      <c r="B1490" t="s">
        <v>2384</v>
      </c>
      <c r="C1490">
        <v>6.0000000000000001E-3</v>
      </c>
    </row>
    <row r="1491" spans="1:3" x14ac:dyDescent="0.25">
      <c r="A1491">
        <v>1490</v>
      </c>
      <c r="B1491" t="s">
        <v>2385</v>
      </c>
      <c r="C1491">
        <v>6.0000000000000001E-3</v>
      </c>
    </row>
    <row r="1492" spans="1:3" x14ac:dyDescent="0.25">
      <c r="A1492">
        <v>1491</v>
      </c>
      <c r="B1492" t="s">
        <v>2386</v>
      </c>
      <c r="C1492">
        <v>6.0000000000000001E-3</v>
      </c>
    </row>
    <row r="1493" spans="1:3" x14ac:dyDescent="0.25">
      <c r="A1493">
        <v>1492</v>
      </c>
      <c r="B1493" t="s">
        <v>2387</v>
      </c>
      <c r="C1493">
        <v>6.0000000000000001E-3</v>
      </c>
    </row>
    <row r="1494" spans="1:3" x14ac:dyDescent="0.25">
      <c r="A1494">
        <v>1493</v>
      </c>
      <c r="B1494" t="s">
        <v>2388</v>
      </c>
      <c r="C1494">
        <v>6.0000000000000001E-3</v>
      </c>
    </row>
    <row r="1495" spans="1:3" x14ac:dyDescent="0.25">
      <c r="A1495">
        <v>1494</v>
      </c>
      <c r="B1495" t="s">
        <v>2389</v>
      </c>
      <c r="C1495">
        <v>6.0000000000000001E-3</v>
      </c>
    </row>
    <row r="1496" spans="1:3" x14ac:dyDescent="0.25">
      <c r="A1496">
        <v>1495</v>
      </c>
      <c r="B1496" t="s">
        <v>2390</v>
      </c>
      <c r="C1496">
        <v>6.0000000000000001E-3</v>
      </c>
    </row>
    <row r="1497" spans="1:3" x14ac:dyDescent="0.25">
      <c r="A1497">
        <v>1496</v>
      </c>
      <c r="B1497" t="s">
        <v>2391</v>
      </c>
      <c r="C1497">
        <v>6.0000000000000001E-3</v>
      </c>
    </row>
    <row r="1498" spans="1:3" x14ac:dyDescent="0.25">
      <c r="A1498">
        <v>1497</v>
      </c>
      <c r="B1498" t="s">
        <v>2392</v>
      </c>
      <c r="C1498">
        <v>6.0000000000000001E-3</v>
      </c>
    </row>
    <row r="1499" spans="1:3" x14ac:dyDescent="0.25">
      <c r="A1499">
        <v>1498</v>
      </c>
      <c r="B1499" t="s">
        <v>2393</v>
      </c>
      <c r="C1499">
        <v>6.0000000000000001E-3</v>
      </c>
    </row>
    <row r="1500" spans="1:3" x14ac:dyDescent="0.25">
      <c r="A1500">
        <v>1499</v>
      </c>
      <c r="B1500" t="s">
        <v>2394</v>
      </c>
      <c r="C1500">
        <v>6.0000000000000001E-3</v>
      </c>
    </row>
    <row r="1501" spans="1:3" x14ac:dyDescent="0.25">
      <c r="A1501">
        <v>1500</v>
      </c>
      <c r="B1501" t="s">
        <v>2395</v>
      </c>
      <c r="C1501">
        <v>6.0000000000000001E-3</v>
      </c>
    </row>
    <row r="1502" spans="1:3" x14ac:dyDescent="0.25">
      <c r="A1502">
        <v>1501</v>
      </c>
      <c r="B1502" t="s">
        <v>2396</v>
      </c>
      <c r="C1502">
        <v>6.0000000000000001E-3</v>
      </c>
    </row>
    <row r="1503" spans="1:3" x14ac:dyDescent="0.25">
      <c r="A1503">
        <v>1502</v>
      </c>
      <c r="B1503" t="s">
        <v>2397</v>
      </c>
      <c r="C1503">
        <v>6.0000000000000001E-3</v>
      </c>
    </row>
    <row r="1504" spans="1:3" x14ac:dyDescent="0.25">
      <c r="A1504">
        <v>1503</v>
      </c>
      <c r="B1504" t="s">
        <v>2398</v>
      </c>
      <c r="C1504">
        <v>6.0000000000000001E-3</v>
      </c>
    </row>
    <row r="1505" spans="1:3" x14ac:dyDescent="0.25">
      <c r="A1505">
        <v>1504</v>
      </c>
      <c r="B1505" t="s">
        <v>2399</v>
      </c>
      <c r="C1505">
        <v>6.0000000000000001E-3</v>
      </c>
    </row>
    <row r="1506" spans="1:3" x14ac:dyDescent="0.25">
      <c r="A1506">
        <v>1505</v>
      </c>
      <c r="B1506" t="s">
        <v>2400</v>
      </c>
      <c r="C1506">
        <v>6.0000000000000001E-3</v>
      </c>
    </row>
    <row r="1507" spans="1:3" x14ac:dyDescent="0.25">
      <c r="A1507">
        <v>1506</v>
      </c>
      <c r="B1507" t="s">
        <v>2401</v>
      </c>
      <c r="C1507">
        <v>6.0000000000000001E-3</v>
      </c>
    </row>
    <row r="1508" spans="1:3" x14ac:dyDescent="0.25">
      <c r="A1508">
        <v>1507</v>
      </c>
      <c r="B1508" t="s">
        <v>2402</v>
      </c>
      <c r="C1508">
        <v>6.0000000000000001E-3</v>
      </c>
    </row>
    <row r="1509" spans="1:3" x14ac:dyDescent="0.25">
      <c r="A1509">
        <v>1508</v>
      </c>
      <c r="B1509" t="s">
        <v>2403</v>
      </c>
      <c r="C1509">
        <v>6.0000000000000001E-3</v>
      </c>
    </row>
    <row r="1510" spans="1:3" x14ac:dyDescent="0.25">
      <c r="A1510">
        <v>1509</v>
      </c>
      <c r="B1510" t="s">
        <v>2404</v>
      </c>
      <c r="C1510">
        <v>6.0000000000000001E-3</v>
      </c>
    </row>
    <row r="1511" spans="1:3" x14ac:dyDescent="0.25">
      <c r="A1511">
        <v>1510</v>
      </c>
      <c r="B1511" t="s">
        <v>2405</v>
      </c>
      <c r="C1511">
        <v>6.0000000000000001E-3</v>
      </c>
    </row>
    <row r="1512" spans="1:3" x14ac:dyDescent="0.25">
      <c r="A1512">
        <v>1511</v>
      </c>
      <c r="B1512" t="s">
        <v>2406</v>
      </c>
      <c r="C1512">
        <v>6.0000000000000001E-3</v>
      </c>
    </row>
    <row r="1513" spans="1:3" x14ac:dyDescent="0.25">
      <c r="A1513">
        <v>1512</v>
      </c>
      <c r="B1513" t="s">
        <v>2407</v>
      </c>
      <c r="C1513">
        <v>6.0000000000000001E-3</v>
      </c>
    </row>
    <row r="1514" spans="1:3" x14ac:dyDescent="0.25">
      <c r="A1514">
        <v>1513</v>
      </c>
      <c r="B1514" t="s">
        <v>2408</v>
      </c>
      <c r="C1514">
        <v>6.0000000000000001E-3</v>
      </c>
    </row>
    <row r="1515" spans="1:3" x14ac:dyDescent="0.25">
      <c r="A1515">
        <v>1514</v>
      </c>
      <c r="B1515" t="s">
        <v>2409</v>
      </c>
      <c r="C1515">
        <v>6.0000000000000001E-3</v>
      </c>
    </row>
    <row r="1516" spans="1:3" x14ac:dyDescent="0.25">
      <c r="A1516">
        <v>1515</v>
      </c>
      <c r="B1516" t="s">
        <v>2410</v>
      </c>
      <c r="C1516">
        <v>6.0000000000000001E-3</v>
      </c>
    </row>
    <row r="1517" spans="1:3" x14ac:dyDescent="0.25">
      <c r="A1517">
        <v>1516</v>
      </c>
      <c r="B1517" t="s">
        <v>2411</v>
      </c>
      <c r="C1517">
        <v>6.0000000000000001E-3</v>
      </c>
    </row>
    <row r="1518" spans="1:3" x14ac:dyDescent="0.25">
      <c r="A1518">
        <v>1517</v>
      </c>
      <c r="B1518" t="s">
        <v>2412</v>
      </c>
      <c r="C1518">
        <v>6.0000000000000001E-3</v>
      </c>
    </row>
    <row r="1519" spans="1:3" x14ac:dyDescent="0.25">
      <c r="A1519">
        <v>1518</v>
      </c>
      <c r="B1519" t="s">
        <v>2413</v>
      </c>
      <c r="C1519">
        <v>6.0000000000000001E-3</v>
      </c>
    </row>
    <row r="1520" spans="1:3" x14ac:dyDescent="0.25">
      <c r="A1520">
        <v>1519</v>
      </c>
      <c r="B1520" t="s">
        <v>2414</v>
      </c>
      <c r="C1520">
        <v>6.0000000000000001E-3</v>
      </c>
    </row>
    <row r="1521" spans="1:3" x14ac:dyDescent="0.25">
      <c r="A1521">
        <v>1520</v>
      </c>
      <c r="B1521" t="s">
        <v>2415</v>
      </c>
      <c r="C1521">
        <v>6.0000000000000001E-3</v>
      </c>
    </row>
    <row r="1522" spans="1:3" x14ac:dyDescent="0.25">
      <c r="A1522">
        <v>1521</v>
      </c>
      <c r="B1522" t="s">
        <v>2416</v>
      </c>
      <c r="C1522">
        <v>6.0000000000000001E-3</v>
      </c>
    </row>
    <row r="1523" spans="1:3" x14ac:dyDescent="0.25">
      <c r="A1523">
        <v>1522</v>
      </c>
      <c r="B1523" t="s">
        <v>2417</v>
      </c>
      <c r="C1523">
        <v>6.0000000000000001E-3</v>
      </c>
    </row>
    <row r="1524" spans="1:3" x14ac:dyDescent="0.25">
      <c r="A1524">
        <v>1523</v>
      </c>
      <c r="B1524" t="s">
        <v>2418</v>
      </c>
      <c r="C1524">
        <v>6.0000000000000001E-3</v>
      </c>
    </row>
    <row r="1525" spans="1:3" x14ac:dyDescent="0.25">
      <c r="A1525">
        <v>1524</v>
      </c>
      <c r="B1525" t="s">
        <v>2419</v>
      </c>
      <c r="C1525">
        <v>6.0000000000000001E-3</v>
      </c>
    </row>
    <row r="1526" spans="1:3" x14ac:dyDescent="0.25">
      <c r="A1526">
        <v>1525</v>
      </c>
      <c r="B1526" t="s">
        <v>2420</v>
      </c>
      <c r="C1526">
        <v>6.0000000000000001E-3</v>
      </c>
    </row>
    <row r="1527" spans="1:3" x14ac:dyDescent="0.25">
      <c r="A1527">
        <v>1526</v>
      </c>
      <c r="B1527" t="s">
        <v>2421</v>
      </c>
      <c r="C1527">
        <v>6.0000000000000001E-3</v>
      </c>
    </row>
    <row r="1528" spans="1:3" x14ac:dyDescent="0.25">
      <c r="A1528">
        <v>1527</v>
      </c>
      <c r="B1528" t="s">
        <v>2422</v>
      </c>
      <c r="C1528">
        <v>6.0000000000000001E-3</v>
      </c>
    </row>
    <row r="1529" spans="1:3" x14ac:dyDescent="0.25">
      <c r="A1529">
        <v>1528</v>
      </c>
      <c r="B1529" t="s">
        <v>2423</v>
      </c>
      <c r="C1529">
        <v>6.0000000000000001E-3</v>
      </c>
    </row>
    <row r="1530" spans="1:3" x14ac:dyDescent="0.25">
      <c r="A1530">
        <v>1529</v>
      </c>
      <c r="B1530" t="s">
        <v>2424</v>
      </c>
      <c r="C1530">
        <v>6.0000000000000001E-3</v>
      </c>
    </row>
    <row r="1531" spans="1:3" x14ac:dyDescent="0.25">
      <c r="A1531">
        <v>1530</v>
      </c>
      <c r="B1531" t="s">
        <v>2425</v>
      </c>
      <c r="C1531">
        <v>6.0000000000000001E-3</v>
      </c>
    </row>
    <row r="1532" spans="1:3" x14ac:dyDescent="0.25">
      <c r="A1532">
        <v>1531</v>
      </c>
      <c r="B1532" t="s">
        <v>2426</v>
      </c>
      <c r="C1532">
        <v>6.0000000000000001E-3</v>
      </c>
    </row>
    <row r="1533" spans="1:3" x14ac:dyDescent="0.25">
      <c r="A1533">
        <v>1532</v>
      </c>
      <c r="B1533" t="s">
        <v>2427</v>
      </c>
      <c r="C1533">
        <v>6.0000000000000001E-3</v>
      </c>
    </row>
    <row r="1534" spans="1:3" x14ac:dyDescent="0.25">
      <c r="A1534">
        <v>1533</v>
      </c>
      <c r="B1534" t="s">
        <v>2428</v>
      </c>
      <c r="C1534">
        <v>6.0000000000000001E-3</v>
      </c>
    </row>
    <row r="1535" spans="1:3" x14ac:dyDescent="0.25">
      <c r="A1535">
        <v>1534</v>
      </c>
      <c r="B1535" t="s">
        <v>2429</v>
      </c>
      <c r="C1535">
        <v>6.0000000000000001E-3</v>
      </c>
    </row>
    <row r="1536" spans="1:3" x14ac:dyDescent="0.25">
      <c r="A1536">
        <v>1535</v>
      </c>
      <c r="B1536" t="s">
        <v>2430</v>
      </c>
      <c r="C1536">
        <v>6.0000000000000001E-3</v>
      </c>
    </row>
    <row r="1537" spans="1:3" x14ac:dyDescent="0.25">
      <c r="A1537">
        <v>1536</v>
      </c>
      <c r="B1537" t="s">
        <v>2431</v>
      </c>
      <c r="C1537">
        <v>6.0000000000000001E-3</v>
      </c>
    </row>
    <row r="1538" spans="1:3" x14ac:dyDescent="0.25">
      <c r="A1538">
        <v>1537</v>
      </c>
      <c r="B1538" t="s">
        <v>2432</v>
      </c>
      <c r="C1538">
        <v>6.0000000000000001E-3</v>
      </c>
    </row>
    <row r="1539" spans="1:3" x14ac:dyDescent="0.25">
      <c r="A1539">
        <v>1538</v>
      </c>
      <c r="B1539" t="s">
        <v>2433</v>
      </c>
      <c r="C1539">
        <v>6.0000000000000001E-3</v>
      </c>
    </row>
    <row r="1540" spans="1:3" x14ac:dyDescent="0.25">
      <c r="A1540">
        <v>1539</v>
      </c>
      <c r="B1540" t="s">
        <v>2434</v>
      </c>
      <c r="C1540">
        <v>6.0000000000000001E-3</v>
      </c>
    </row>
    <row r="1541" spans="1:3" x14ac:dyDescent="0.25">
      <c r="A1541">
        <v>1540</v>
      </c>
      <c r="B1541" t="s">
        <v>2435</v>
      </c>
      <c r="C1541">
        <v>6.0000000000000001E-3</v>
      </c>
    </row>
    <row r="1542" spans="1:3" x14ac:dyDescent="0.25">
      <c r="A1542">
        <v>1541</v>
      </c>
      <c r="B1542" t="s">
        <v>2436</v>
      </c>
      <c r="C1542">
        <v>5.0000000000000001E-3</v>
      </c>
    </row>
    <row r="1543" spans="1:3" x14ac:dyDescent="0.25">
      <c r="A1543">
        <v>1542</v>
      </c>
      <c r="B1543" t="s">
        <v>2437</v>
      </c>
      <c r="C1543">
        <v>5.0000000000000001E-3</v>
      </c>
    </row>
    <row r="1544" spans="1:3" x14ac:dyDescent="0.25">
      <c r="A1544">
        <v>1543</v>
      </c>
      <c r="B1544" t="s">
        <v>2438</v>
      </c>
      <c r="C1544">
        <v>5.0000000000000001E-3</v>
      </c>
    </row>
    <row r="1545" spans="1:3" x14ac:dyDescent="0.25">
      <c r="A1545">
        <v>1544</v>
      </c>
      <c r="B1545" t="s">
        <v>2439</v>
      </c>
      <c r="C1545">
        <v>5.0000000000000001E-3</v>
      </c>
    </row>
    <row r="1546" spans="1:3" x14ac:dyDescent="0.25">
      <c r="A1546">
        <v>1545</v>
      </c>
      <c r="B1546" t="s">
        <v>2440</v>
      </c>
      <c r="C1546">
        <v>5.0000000000000001E-3</v>
      </c>
    </row>
    <row r="1547" spans="1:3" x14ac:dyDescent="0.25">
      <c r="A1547">
        <v>1546</v>
      </c>
      <c r="B1547" t="s">
        <v>2441</v>
      </c>
      <c r="C1547">
        <v>5.0000000000000001E-3</v>
      </c>
    </row>
    <row r="1548" spans="1:3" x14ac:dyDescent="0.25">
      <c r="A1548">
        <v>1547</v>
      </c>
      <c r="B1548" t="s">
        <v>2442</v>
      </c>
      <c r="C1548">
        <v>5.0000000000000001E-3</v>
      </c>
    </row>
    <row r="1549" spans="1:3" x14ac:dyDescent="0.25">
      <c r="A1549">
        <v>1548</v>
      </c>
      <c r="B1549" t="s">
        <v>2443</v>
      </c>
      <c r="C1549">
        <v>5.0000000000000001E-3</v>
      </c>
    </row>
    <row r="1550" spans="1:3" x14ac:dyDescent="0.25">
      <c r="A1550">
        <v>1549</v>
      </c>
      <c r="B1550" t="s">
        <v>2444</v>
      </c>
      <c r="C1550">
        <v>5.0000000000000001E-3</v>
      </c>
    </row>
    <row r="1551" spans="1:3" x14ac:dyDescent="0.25">
      <c r="A1551">
        <v>1550</v>
      </c>
      <c r="B1551" t="s">
        <v>2445</v>
      </c>
      <c r="C1551">
        <v>5.0000000000000001E-3</v>
      </c>
    </row>
    <row r="1552" spans="1:3" x14ac:dyDescent="0.25">
      <c r="A1552">
        <v>1551</v>
      </c>
      <c r="B1552" t="s">
        <v>2446</v>
      </c>
      <c r="C1552">
        <v>5.0000000000000001E-3</v>
      </c>
    </row>
    <row r="1553" spans="1:3" x14ac:dyDescent="0.25">
      <c r="A1553">
        <v>1552</v>
      </c>
      <c r="B1553" t="s">
        <v>2447</v>
      </c>
      <c r="C1553">
        <v>5.0000000000000001E-3</v>
      </c>
    </row>
    <row r="1554" spans="1:3" x14ac:dyDescent="0.25">
      <c r="A1554">
        <v>1553</v>
      </c>
      <c r="B1554" t="s">
        <v>2448</v>
      </c>
      <c r="C1554">
        <v>5.0000000000000001E-3</v>
      </c>
    </row>
    <row r="1555" spans="1:3" x14ac:dyDescent="0.25">
      <c r="A1555">
        <v>1554</v>
      </c>
      <c r="B1555" t="s">
        <v>2449</v>
      </c>
      <c r="C1555">
        <v>5.0000000000000001E-3</v>
      </c>
    </row>
    <row r="1556" spans="1:3" x14ac:dyDescent="0.25">
      <c r="A1556">
        <v>1555</v>
      </c>
      <c r="B1556" t="s">
        <v>2450</v>
      </c>
      <c r="C1556">
        <v>5.0000000000000001E-3</v>
      </c>
    </row>
    <row r="1557" spans="1:3" x14ac:dyDescent="0.25">
      <c r="A1557">
        <v>1556</v>
      </c>
      <c r="B1557" t="s">
        <v>2451</v>
      </c>
      <c r="C1557">
        <v>5.0000000000000001E-3</v>
      </c>
    </row>
    <row r="1558" spans="1:3" x14ac:dyDescent="0.25">
      <c r="A1558">
        <v>1557</v>
      </c>
      <c r="B1558" t="s">
        <v>2452</v>
      </c>
      <c r="C1558">
        <v>5.0000000000000001E-3</v>
      </c>
    </row>
    <row r="1559" spans="1:3" x14ac:dyDescent="0.25">
      <c r="A1559">
        <v>1558</v>
      </c>
      <c r="B1559" t="s">
        <v>2453</v>
      </c>
      <c r="C1559">
        <v>5.0000000000000001E-3</v>
      </c>
    </row>
    <row r="1560" spans="1:3" x14ac:dyDescent="0.25">
      <c r="A1560">
        <v>1559</v>
      </c>
      <c r="B1560" t="s">
        <v>2454</v>
      </c>
      <c r="C1560">
        <v>5.0000000000000001E-3</v>
      </c>
    </row>
    <row r="1561" spans="1:3" x14ac:dyDescent="0.25">
      <c r="A1561">
        <v>1560</v>
      </c>
      <c r="B1561" t="s">
        <v>2455</v>
      </c>
      <c r="C1561">
        <v>5.0000000000000001E-3</v>
      </c>
    </row>
    <row r="1562" spans="1:3" x14ac:dyDescent="0.25">
      <c r="A1562">
        <v>1561</v>
      </c>
      <c r="B1562" t="s">
        <v>2456</v>
      </c>
      <c r="C1562">
        <v>5.0000000000000001E-3</v>
      </c>
    </row>
    <row r="1563" spans="1:3" x14ac:dyDescent="0.25">
      <c r="A1563">
        <v>1562</v>
      </c>
      <c r="B1563" t="s">
        <v>2457</v>
      </c>
      <c r="C1563">
        <v>5.0000000000000001E-3</v>
      </c>
    </row>
    <row r="1564" spans="1:3" x14ac:dyDescent="0.25">
      <c r="A1564">
        <v>1563</v>
      </c>
      <c r="B1564" t="s">
        <v>2458</v>
      </c>
      <c r="C1564">
        <v>5.0000000000000001E-3</v>
      </c>
    </row>
    <row r="1565" spans="1:3" x14ac:dyDescent="0.25">
      <c r="A1565">
        <v>1564</v>
      </c>
      <c r="B1565" t="s">
        <v>2459</v>
      </c>
      <c r="C1565">
        <v>5.0000000000000001E-3</v>
      </c>
    </row>
    <row r="1566" spans="1:3" x14ac:dyDescent="0.25">
      <c r="A1566">
        <v>1565</v>
      </c>
      <c r="B1566" t="s">
        <v>2460</v>
      </c>
      <c r="C1566">
        <v>5.0000000000000001E-3</v>
      </c>
    </row>
    <row r="1567" spans="1:3" x14ac:dyDescent="0.25">
      <c r="A1567">
        <v>1566</v>
      </c>
      <c r="B1567" t="s">
        <v>2461</v>
      </c>
      <c r="C1567">
        <v>5.0000000000000001E-3</v>
      </c>
    </row>
    <row r="1568" spans="1:3" x14ac:dyDescent="0.25">
      <c r="A1568">
        <v>1567</v>
      </c>
      <c r="B1568" t="s">
        <v>2462</v>
      </c>
      <c r="C1568">
        <v>5.0000000000000001E-3</v>
      </c>
    </row>
    <row r="1569" spans="1:3" x14ac:dyDescent="0.25">
      <c r="A1569">
        <v>1568</v>
      </c>
      <c r="B1569" t="s">
        <v>2463</v>
      </c>
      <c r="C1569">
        <v>5.0000000000000001E-3</v>
      </c>
    </row>
    <row r="1570" spans="1:3" x14ac:dyDescent="0.25">
      <c r="A1570">
        <v>1569</v>
      </c>
      <c r="B1570" t="s">
        <v>2464</v>
      </c>
      <c r="C1570">
        <v>5.0000000000000001E-3</v>
      </c>
    </row>
    <row r="1571" spans="1:3" x14ac:dyDescent="0.25">
      <c r="A1571">
        <v>1570</v>
      </c>
      <c r="B1571" t="s">
        <v>2465</v>
      </c>
      <c r="C1571">
        <v>5.0000000000000001E-3</v>
      </c>
    </row>
    <row r="1572" spans="1:3" x14ac:dyDescent="0.25">
      <c r="A1572">
        <v>1571</v>
      </c>
      <c r="B1572" t="s">
        <v>2466</v>
      </c>
      <c r="C1572">
        <v>5.0000000000000001E-3</v>
      </c>
    </row>
    <row r="1573" spans="1:3" x14ac:dyDescent="0.25">
      <c r="A1573">
        <v>1572</v>
      </c>
      <c r="B1573" t="s">
        <v>2467</v>
      </c>
      <c r="C1573">
        <v>5.0000000000000001E-3</v>
      </c>
    </row>
    <row r="1574" spans="1:3" x14ac:dyDescent="0.25">
      <c r="A1574">
        <v>1573</v>
      </c>
      <c r="B1574" t="s">
        <v>2468</v>
      </c>
      <c r="C1574">
        <v>5.0000000000000001E-3</v>
      </c>
    </row>
    <row r="1575" spans="1:3" x14ac:dyDescent="0.25">
      <c r="A1575">
        <v>1574</v>
      </c>
      <c r="B1575" t="s">
        <v>2469</v>
      </c>
      <c r="C1575">
        <v>5.0000000000000001E-3</v>
      </c>
    </row>
    <row r="1576" spans="1:3" x14ac:dyDescent="0.25">
      <c r="A1576">
        <v>1575</v>
      </c>
      <c r="B1576" t="s">
        <v>2470</v>
      </c>
      <c r="C1576">
        <v>5.0000000000000001E-3</v>
      </c>
    </row>
    <row r="1577" spans="1:3" x14ac:dyDescent="0.25">
      <c r="A1577">
        <v>1576</v>
      </c>
      <c r="B1577" t="s">
        <v>2471</v>
      </c>
      <c r="C1577">
        <v>5.0000000000000001E-3</v>
      </c>
    </row>
    <row r="1578" spans="1:3" x14ac:dyDescent="0.25">
      <c r="A1578">
        <v>1577</v>
      </c>
      <c r="B1578" t="s">
        <v>2472</v>
      </c>
      <c r="C1578">
        <v>5.0000000000000001E-3</v>
      </c>
    </row>
    <row r="1579" spans="1:3" x14ac:dyDescent="0.25">
      <c r="A1579">
        <v>1578</v>
      </c>
      <c r="B1579" t="s">
        <v>2473</v>
      </c>
      <c r="C1579">
        <v>5.0000000000000001E-3</v>
      </c>
    </row>
    <row r="1580" spans="1:3" x14ac:dyDescent="0.25">
      <c r="A1580">
        <v>1579</v>
      </c>
      <c r="B1580" t="s">
        <v>2474</v>
      </c>
      <c r="C1580">
        <v>5.0000000000000001E-3</v>
      </c>
    </row>
    <row r="1581" spans="1:3" x14ac:dyDescent="0.25">
      <c r="A1581">
        <v>1580</v>
      </c>
      <c r="B1581" t="s">
        <v>2475</v>
      </c>
      <c r="C1581">
        <v>5.0000000000000001E-3</v>
      </c>
    </row>
    <row r="1582" spans="1:3" x14ac:dyDescent="0.25">
      <c r="A1582">
        <v>1581</v>
      </c>
      <c r="B1582" t="s">
        <v>2476</v>
      </c>
      <c r="C1582">
        <v>5.0000000000000001E-3</v>
      </c>
    </row>
    <row r="1583" spans="1:3" x14ac:dyDescent="0.25">
      <c r="A1583">
        <v>1582</v>
      </c>
      <c r="B1583" t="s">
        <v>2477</v>
      </c>
      <c r="C1583">
        <v>5.0000000000000001E-3</v>
      </c>
    </row>
    <row r="1584" spans="1:3" x14ac:dyDescent="0.25">
      <c r="A1584">
        <v>1583</v>
      </c>
      <c r="B1584" t="s">
        <v>2478</v>
      </c>
      <c r="C1584">
        <v>5.0000000000000001E-3</v>
      </c>
    </row>
    <row r="1585" spans="1:3" x14ac:dyDescent="0.25">
      <c r="A1585">
        <v>1584</v>
      </c>
      <c r="B1585" t="s">
        <v>2479</v>
      </c>
      <c r="C1585">
        <v>5.0000000000000001E-3</v>
      </c>
    </row>
    <row r="1586" spans="1:3" x14ac:dyDescent="0.25">
      <c r="A1586">
        <v>1585</v>
      </c>
      <c r="B1586" t="s">
        <v>2480</v>
      </c>
      <c r="C1586">
        <v>5.0000000000000001E-3</v>
      </c>
    </row>
    <row r="1587" spans="1:3" x14ac:dyDescent="0.25">
      <c r="A1587">
        <v>1586</v>
      </c>
      <c r="B1587" t="s">
        <v>2481</v>
      </c>
      <c r="C1587">
        <v>5.0000000000000001E-3</v>
      </c>
    </row>
    <row r="1588" spans="1:3" x14ac:dyDescent="0.25">
      <c r="A1588">
        <v>1587</v>
      </c>
      <c r="B1588" t="s">
        <v>2482</v>
      </c>
      <c r="C1588">
        <v>5.0000000000000001E-3</v>
      </c>
    </row>
    <row r="1589" spans="1:3" x14ac:dyDescent="0.25">
      <c r="A1589">
        <v>1588</v>
      </c>
      <c r="B1589" t="s">
        <v>2483</v>
      </c>
      <c r="C1589">
        <v>5.0000000000000001E-3</v>
      </c>
    </row>
    <row r="1590" spans="1:3" x14ac:dyDescent="0.25">
      <c r="A1590">
        <v>1589</v>
      </c>
      <c r="B1590" t="s">
        <v>2484</v>
      </c>
      <c r="C1590">
        <v>5.0000000000000001E-3</v>
      </c>
    </row>
    <row r="1591" spans="1:3" x14ac:dyDescent="0.25">
      <c r="A1591">
        <v>1590</v>
      </c>
      <c r="B1591" t="s">
        <v>2485</v>
      </c>
      <c r="C1591">
        <v>5.0000000000000001E-3</v>
      </c>
    </row>
    <row r="1592" spans="1:3" x14ac:dyDescent="0.25">
      <c r="A1592">
        <v>1591</v>
      </c>
      <c r="B1592" t="s">
        <v>2486</v>
      </c>
      <c r="C1592">
        <v>5.0000000000000001E-3</v>
      </c>
    </row>
    <row r="1593" spans="1:3" x14ac:dyDescent="0.25">
      <c r="A1593">
        <v>1592</v>
      </c>
      <c r="B1593" t="s">
        <v>2487</v>
      </c>
      <c r="C1593">
        <v>5.0000000000000001E-3</v>
      </c>
    </row>
    <row r="1594" spans="1:3" x14ac:dyDescent="0.25">
      <c r="A1594">
        <v>1593</v>
      </c>
      <c r="B1594" t="s">
        <v>2488</v>
      </c>
      <c r="C1594">
        <v>5.0000000000000001E-3</v>
      </c>
    </row>
    <row r="1595" spans="1:3" x14ac:dyDescent="0.25">
      <c r="A1595">
        <v>1594</v>
      </c>
      <c r="B1595" t="s">
        <v>2489</v>
      </c>
      <c r="C1595">
        <v>5.0000000000000001E-3</v>
      </c>
    </row>
    <row r="1596" spans="1:3" x14ac:dyDescent="0.25">
      <c r="A1596">
        <v>1595</v>
      </c>
      <c r="B1596" t="s">
        <v>2490</v>
      </c>
      <c r="C1596">
        <v>5.0000000000000001E-3</v>
      </c>
    </row>
    <row r="1597" spans="1:3" x14ac:dyDescent="0.25">
      <c r="A1597">
        <v>1596</v>
      </c>
      <c r="B1597" t="s">
        <v>2491</v>
      </c>
      <c r="C1597">
        <v>5.0000000000000001E-3</v>
      </c>
    </row>
    <row r="1598" spans="1:3" x14ac:dyDescent="0.25">
      <c r="A1598">
        <v>1597</v>
      </c>
      <c r="B1598" t="s">
        <v>2492</v>
      </c>
      <c r="C1598">
        <v>5.0000000000000001E-3</v>
      </c>
    </row>
    <row r="1599" spans="1:3" x14ac:dyDescent="0.25">
      <c r="A1599">
        <v>1598</v>
      </c>
      <c r="B1599" t="s">
        <v>2493</v>
      </c>
      <c r="C1599">
        <v>5.0000000000000001E-3</v>
      </c>
    </row>
    <row r="1600" spans="1:3" x14ac:dyDescent="0.25">
      <c r="A1600">
        <v>1599</v>
      </c>
      <c r="B1600" t="s">
        <v>2494</v>
      </c>
      <c r="C1600">
        <v>5.0000000000000001E-3</v>
      </c>
    </row>
    <row r="1601" spans="1:3" x14ac:dyDescent="0.25">
      <c r="A1601">
        <v>1600</v>
      </c>
      <c r="B1601" t="s">
        <v>2495</v>
      </c>
      <c r="C1601">
        <v>5.0000000000000001E-3</v>
      </c>
    </row>
    <row r="1602" spans="1:3" x14ac:dyDescent="0.25">
      <c r="A1602">
        <v>1601</v>
      </c>
      <c r="B1602" t="s">
        <v>2496</v>
      </c>
      <c r="C1602">
        <v>5.0000000000000001E-3</v>
      </c>
    </row>
    <row r="1603" spans="1:3" x14ac:dyDescent="0.25">
      <c r="A1603">
        <v>1602</v>
      </c>
      <c r="B1603" t="s">
        <v>2497</v>
      </c>
      <c r="C1603">
        <v>5.0000000000000001E-3</v>
      </c>
    </row>
    <row r="1604" spans="1:3" x14ac:dyDescent="0.25">
      <c r="A1604">
        <v>1603</v>
      </c>
      <c r="B1604" t="s">
        <v>2498</v>
      </c>
      <c r="C1604">
        <v>5.0000000000000001E-3</v>
      </c>
    </row>
    <row r="1605" spans="1:3" x14ac:dyDescent="0.25">
      <c r="A1605">
        <v>1604</v>
      </c>
      <c r="B1605" t="s">
        <v>2499</v>
      </c>
      <c r="C1605">
        <v>5.0000000000000001E-3</v>
      </c>
    </row>
    <row r="1606" spans="1:3" x14ac:dyDescent="0.25">
      <c r="A1606">
        <v>1605</v>
      </c>
      <c r="B1606" t="s">
        <v>2500</v>
      </c>
      <c r="C1606">
        <v>5.0000000000000001E-3</v>
      </c>
    </row>
    <row r="1607" spans="1:3" x14ac:dyDescent="0.25">
      <c r="A1607">
        <v>1606</v>
      </c>
      <c r="B1607" t="s">
        <v>2501</v>
      </c>
      <c r="C1607">
        <v>5.0000000000000001E-3</v>
      </c>
    </row>
    <row r="1608" spans="1:3" x14ac:dyDescent="0.25">
      <c r="A1608">
        <v>1607</v>
      </c>
      <c r="B1608" t="s">
        <v>2502</v>
      </c>
      <c r="C1608">
        <v>5.0000000000000001E-3</v>
      </c>
    </row>
    <row r="1609" spans="1:3" x14ac:dyDescent="0.25">
      <c r="A1609">
        <v>1608</v>
      </c>
      <c r="B1609" t="s">
        <v>2503</v>
      </c>
      <c r="C1609">
        <v>5.0000000000000001E-3</v>
      </c>
    </row>
    <row r="1610" spans="1:3" x14ac:dyDescent="0.25">
      <c r="A1610">
        <v>1609</v>
      </c>
      <c r="B1610" t="s">
        <v>2504</v>
      </c>
      <c r="C1610">
        <v>5.0000000000000001E-3</v>
      </c>
    </row>
    <row r="1611" spans="1:3" x14ac:dyDescent="0.25">
      <c r="A1611">
        <v>1610</v>
      </c>
      <c r="B1611" t="s">
        <v>2505</v>
      </c>
      <c r="C1611">
        <v>5.0000000000000001E-3</v>
      </c>
    </row>
    <row r="1612" spans="1:3" x14ac:dyDescent="0.25">
      <c r="A1612">
        <v>1611</v>
      </c>
      <c r="B1612" t="s">
        <v>2506</v>
      </c>
      <c r="C1612">
        <v>5.0000000000000001E-3</v>
      </c>
    </row>
    <row r="1613" spans="1:3" x14ac:dyDescent="0.25">
      <c r="A1613">
        <v>1612</v>
      </c>
      <c r="B1613" t="s">
        <v>2507</v>
      </c>
      <c r="C1613">
        <v>5.0000000000000001E-3</v>
      </c>
    </row>
    <row r="1614" spans="1:3" x14ac:dyDescent="0.25">
      <c r="A1614">
        <v>1613</v>
      </c>
      <c r="B1614" t="s">
        <v>2508</v>
      </c>
      <c r="C1614">
        <v>5.0000000000000001E-3</v>
      </c>
    </row>
    <row r="1615" spans="1:3" x14ac:dyDescent="0.25">
      <c r="A1615">
        <v>1614</v>
      </c>
      <c r="B1615" t="s">
        <v>2509</v>
      </c>
      <c r="C1615">
        <v>5.0000000000000001E-3</v>
      </c>
    </row>
    <row r="1616" spans="1:3" x14ac:dyDescent="0.25">
      <c r="A1616">
        <v>1615</v>
      </c>
      <c r="B1616" t="s">
        <v>2510</v>
      </c>
      <c r="C1616">
        <v>5.0000000000000001E-3</v>
      </c>
    </row>
    <row r="1617" spans="1:3" x14ac:dyDescent="0.25">
      <c r="A1617">
        <v>1616</v>
      </c>
      <c r="B1617" t="s">
        <v>2511</v>
      </c>
      <c r="C1617">
        <v>5.0000000000000001E-3</v>
      </c>
    </row>
    <row r="1618" spans="1:3" x14ac:dyDescent="0.25">
      <c r="A1618">
        <v>1617</v>
      </c>
      <c r="B1618" t="s">
        <v>2512</v>
      </c>
      <c r="C1618">
        <v>5.0000000000000001E-3</v>
      </c>
    </row>
    <row r="1619" spans="1:3" x14ac:dyDescent="0.25">
      <c r="A1619">
        <v>1618</v>
      </c>
      <c r="B1619" t="s">
        <v>2513</v>
      </c>
      <c r="C1619">
        <v>5.0000000000000001E-3</v>
      </c>
    </row>
    <row r="1620" spans="1:3" x14ac:dyDescent="0.25">
      <c r="A1620">
        <v>1619</v>
      </c>
      <c r="B1620" t="s">
        <v>2514</v>
      </c>
      <c r="C1620">
        <v>5.0000000000000001E-3</v>
      </c>
    </row>
    <row r="1621" spans="1:3" x14ac:dyDescent="0.25">
      <c r="A1621">
        <v>1620</v>
      </c>
      <c r="B1621" t="s">
        <v>2515</v>
      </c>
      <c r="C1621">
        <v>5.0000000000000001E-3</v>
      </c>
    </row>
    <row r="1622" spans="1:3" x14ac:dyDescent="0.25">
      <c r="A1622">
        <v>1621</v>
      </c>
      <c r="B1622" t="s">
        <v>2516</v>
      </c>
      <c r="C1622">
        <v>5.0000000000000001E-3</v>
      </c>
    </row>
    <row r="1623" spans="1:3" x14ac:dyDescent="0.25">
      <c r="A1623">
        <v>1622</v>
      </c>
      <c r="B1623" t="s">
        <v>2517</v>
      </c>
      <c r="C1623">
        <v>5.0000000000000001E-3</v>
      </c>
    </row>
    <row r="1624" spans="1:3" x14ac:dyDescent="0.25">
      <c r="A1624">
        <v>1623</v>
      </c>
      <c r="B1624" t="s">
        <v>2518</v>
      </c>
      <c r="C1624">
        <v>5.0000000000000001E-3</v>
      </c>
    </row>
    <row r="1625" spans="1:3" x14ac:dyDescent="0.25">
      <c r="A1625">
        <v>1624</v>
      </c>
      <c r="B1625" t="s">
        <v>2519</v>
      </c>
      <c r="C1625">
        <v>5.0000000000000001E-3</v>
      </c>
    </row>
    <row r="1626" spans="1:3" x14ac:dyDescent="0.25">
      <c r="A1626">
        <v>1625</v>
      </c>
      <c r="B1626" t="s">
        <v>2520</v>
      </c>
      <c r="C1626">
        <v>5.0000000000000001E-3</v>
      </c>
    </row>
    <row r="1627" spans="1:3" x14ac:dyDescent="0.25">
      <c r="A1627">
        <v>1626</v>
      </c>
      <c r="B1627" t="s">
        <v>2521</v>
      </c>
      <c r="C1627">
        <v>5.0000000000000001E-3</v>
      </c>
    </row>
    <row r="1628" spans="1:3" x14ac:dyDescent="0.25">
      <c r="A1628">
        <v>1627</v>
      </c>
      <c r="B1628" t="s">
        <v>2522</v>
      </c>
      <c r="C1628">
        <v>5.0000000000000001E-3</v>
      </c>
    </row>
    <row r="1629" spans="1:3" x14ac:dyDescent="0.25">
      <c r="A1629">
        <v>1628</v>
      </c>
      <c r="B1629" t="s">
        <v>2523</v>
      </c>
      <c r="C1629">
        <v>5.0000000000000001E-3</v>
      </c>
    </row>
    <row r="1630" spans="1:3" x14ac:dyDescent="0.25">
      <c r="A1630">
        <v>1629</v>
      </c>
      <c r="B1630" t="s">
        <v>2524</v>
      </c>
      <c r="C1630">
        <v>5.0000000000000001E-3</v>
      </c>
    </row>
    <row r="1631" spans="1:3" x14ac:dyDescent="0.25">
      <c r="A1631">
        <v>1630</v>
      </c>
      <c r="B1631" t="s">
        <v>2525</v>
      </c>
      <c r="C1631">
        <v>5.0000000000000001E-3</v>
      </c>
    </row>
    <row r="1632" spans="1:3" x14ac:dyDescent="0.25">
      <c r="A1632">
        <v>1631</v>
      </c>
      <c r="B1632" t="s">
        <v>2526</v>
      </c>
      <c r="C1632">
        <v>5.0000000000000001E-3</v>
      </c>
    </row>
    <row r="1633" spans="1:3" x14ac:dyDescent="0.25">
      <c r="A1633">
        <v>1632</v>
      </c>
      <c r="B1633" t="s">
        <v>2527</v>
      </c>
      <c r="C1633">
        <v>5.0000000000000001E-3</v>
      </c>
    </row>
    <row r="1634" spans="1:3" x14ac:dyDescent="0.25">
      <c r="A1634">
        <v>1633</v>
      </c>
      <c r="B1634" t="s">
        <v>2528</v>
      </c>
      <c r="C1634">
        <v>5.0000000000000001E-3</v>
      </c>
    </row>
    <row r="1635" spans="1:3" x14ac:dyDescent="0.25">
      <c r="A1635">
        <v>1634</v>
      </c>
      <c r="B1635" t="s">
        <v>2529</v>
      </c>
      <c r="C1635">
        <v>5.0000000000000001E-3</v>
      </c>
    </row>
    <row r="1636" spans="1:3" x14ac:dyDescent="0.25">
      <c r="A1636">
        <v>1635</v>
      </c>
      <c r="B1636" t="s">
        <v>2530</v>
      </c>
      <c r="C1636">
        <v>5.0000000000000001E-3</v>
      </c>
    </row>
    <row r="1637" spans="1:3" x14ac:dyDescent="0.25">
      <c r="A1637">
        <v>1636</v>
      </c>
      <c r="B1637" t="s">
        <v>2531</v>
      </c>
      <c r="C1637">
        <v>5.0000000000000001E-3</v>
      </c>
    </row>
    <row r="1638" spans="1:3" x14ac:dyDescent="0.25">
      <c r="A1638">
        <v>1637</v>
      </c>
      <c r="B1638" t="s">
        <v>2532</v>
      </c>
      <c r="C1638">
        <v>5.0000000000000001E-3</v>
      </c>
    </row>
    <row r="1639" spans="1:3" x14ac:dyDescent="0.25">
      <c r="A1639">
        <v>1638</v>
      </c>
      <c r="B1639" t="s">
        <v>2533</v>
      </c>
      <c r="C1639">
        <v>5.0000000000000001E-3</v>
      </c>
    </row>
    <row r="1640" spans="1:3" x14ac:dyDescent="0.25">
      <c r="A1640">
        <v>1639</v>
      </c>
      <c r="B1640" t="s">
        <v>2534</v>
      </c>
      <c r="C1640">
        <v>5.0000000000000001E-3</v>
      </c>
    </row>
    <row r="1641" spans="1:3" x14ac:dyDescent="0.25">
      <c r="A1641">
        <v>1640</v>
      </c>
      <c r="B1641" t="s">
        <v>2535</v>
      </c>
      <c r="C1641">
        <v>5.0000000000000001E-3</v>
      </c>
    </row>
    <row r="1642" spans="1:3" x14ac:dyDescent="0.25">
      <c r="A1642">
        <v>1641</v>
      </c>
      <c r="B1642" t="s">
        <v>2536</v>
      </c>
      <c r="C1642">
        <v>5.0000000000000001E-3</v>
      </c>
    </row>
    <row r="1643" spans="1:3" x14ac:dyDescent="0.25">
      <c r="A1643">
        <v>1642</v>
      </c>
      <c r="B1643" t="s">
        <v>2537</v>
      </c>
      <c r="C1643">
        <v>5.0000000000000001E-3</v>
      </c>
    </row>
    <row r="1644" spans="1:3" x14ac:dyDescent="0.25">
      <c r="A1644">
        <v>1643</v>
      </c>
      <c r="B1644" t="s">
        <v>2538</v>
      </c>
      <c r="C1644">
        <v>5.0000000000000001E-3</v>
      </c>
    </row>
    <row r="1645" spans="1:3" x14ac:dyDescent="0.25">
      <c r="A1645">
        <v>1644</v>
      </c>
      <c r="B1645" t="s">
        <v>2539</v>
      </c>
      <c r="C1645">
        <v>5.0000000000000001E-3</v>
      </c>
    </row>
    <row r="1646" spans="1:3" x14ac:dyDescent="0.25">
      <c r="A1646">
        <v>1645</v>
      </c>
      <c r="B1646" t="s">
        <v>2540</v>
      </c>
      <c r="C1646">
        <v>5.0000000000000001E-3</v>
      </c>
    </row>
    <row r="1647" spans="1:3" x14ac:dyDescent="0.25">
      <c r="A1647">
        <v>1646</v>
      </c>
      <c r="B1647" t="s">
        <v>2541</v>
      </c>
      <c r="C1647">
        <v>5.0000000000000001E-3</v>
      </c>
    </row>
    <row r="1648" spans="1:3" x14ac:dyDescent="0.25">
      <c r="A1648">
        <v>1647</v>
      </c>
      <c r="B1648" t="s">
        <v>2542</v>
      </c>
      <c r="C1648">
        <v>5.0000000000000001E-3</v>
      </c>
    </row>
    <row r="1649" spans="1:3" x14ac:dyDescent="0.25">
      <c r="A1649">
        <v>1648</v>
      </c>
      <c r="B1649" t="s">
        <v>2543</v>
      </c>
      <c r="C1649">
        <v>5.0000000000000001E-3</v>
      </c>
    </row>
    <row r="1650" spans="1:3" x14ac:dyDescent="0.25">
      <c r="A1650">
        <v>1649</v>
      </c>
      <c r="B1650" t="s">
        <v>2544</v>
      </c>
      <c r="C1650">
        <v>5.0000000000000001E-3</v>
      </c>
    </row>
    <row r="1651" spans="1:3" x14ac:dyDescent="0.25">
      <c r="A1651">
        <v>1650</v>
      </c>
      <c r="B1651" t="s">
        <v>2545</v>
      </c>
      <c r="C1651">
        <v>5.0000000000000001E-3</v>
      </c>
    </row>
    <row r="1652" spans="1:3" x14ac:dyDescent="0.25">
      <c r="A1652">
        <v>1651</v>
      </c>
      <c r="B1652" t="s">
        <v>2546</v>
      </c>
      <c r="C1652">
        <v>5.0000000000000001E-3</v>
      </c>
    </row>
    <row r="1653" spans="1:3" x14ac:dyDescent="0.25">
      <c r="A1653">
        <v>1652</v>
      </c>
      <c r="B1653" t="s">
        <v>2547</v>
      </c>
      <c r="C1653">
        <v>5.0000000000000001E-3</v>
      </c>
    </row>
    <row r="1654" spans="1:3" x14ac:dyDescent="0.25">
      <c r="A1654">
        <v>1653</v>
      </c>
      <c r="B1654" t="s">
        <v>2548</v>
      </c>
      <c r="C1654">
        <v>5.0000000000000001E-3</v>
      </c>
    </row>
    <row r="1655" spans="1:3" x14ac:dyDescent="0.25">
      <c r="A1655">
        <v>1654</v>
      </c>
      <c r="B1655" t="s">
        <v>2549</v>
      </c>
      <c r="C1655">
        <v>5.0000000000000001E-3</v>
      </c>
    </row>
    <row r="1656" spans="1:3" x14ac:dyDescent="0.25">
      <c r="A1656">
        <v>1655</v>
      </c>
      <c r="B1656" t="s">
        <v>2550</v>
      </c>
      <c r="C1656">
        <v>5.0000000000000001E-3</v>
      </c>
    </row>
    <row r="1657" spans="1:3" x14ac:dyDescent="0.25">
      <c r="A1657">
        <v>1656</v>
      </c>
      <c r="B1657" t="s">
        <v>2551</v>
      </c>
      <c r="C1657">
        <v>5.0000000000000001E-3</v>
      </c>
    </row>
    <row r="1658" spans="1:3" x14ac:dyDescent="0.25">
      <c r="A1658">
        <v>1657</v>
      </c>
      <c r="B1658" t="s">
        <v>2552</v>
      </c>
      <c r="C1658">
        <v>4.0000000000000001E-3</v>
      </c>
    </row>
    <row r="1659" spans="1:3" x14ac:dyDescent="0.25">
      <c r="A1659">
        <v>1658</v>
      </c>
      <c r="B1659" t="s">
        <v>2553</v>
      </c>
      <c r="C1659">
        <v>4.0000000000000001E-3</v>
      </c>
    </row>
    <row r="1660" spans="1:3" x14ac:dyDescent="0.25">
      <c r="A1660">
        <v>1659</v>
      </c>
      <c r="B1660" t="s">
        <v>2554</v>
      </c>
      <c r="C1660">
        <v>4.0000000000000001E-3</v>
      </c>
    </row>
    <row r="1661" spans="1:3" x14ac:dyDescent="0.25">
      <c r="A1661">
        <v>1660</v>
      </c>
      <c r="B1661" t="s">
        <v>2555</v>
      </c>
      <c r="C1661">
        <v>4.0000000000000001E-3</v>
      </c>
    </row>
    <row r="1662" spans="1:3" x14ac:dyDescent="0.25">
      <c r="A1662">
        <v>1661</v>
      </c>
      <c r="B1662" t="s">
        <v>2556</v>
      </c>
      <c r="C1662">
        <v>4.0000000000000001E-3</v>
      </c>
    </row>
    <row r="1663" spans="1:3" x14ac:dyDescent="0.25">
      <c r="A1663">
        <v>1662</v>
      </c>
      <c r="B1663" t="s">
        <v>2557</v>
      </c>
      <c r="C1663">
        <v>4.0000000000000001E-3</v>
      </c>
    </row>
    <row r="1664" spans="1:3" x14ac:dyDescent="0.25">
      <c r="A1664">
        <v>1663</v>
      </c>
      <c r="B1664" t="s">
        <v>2558</v>
      </c>
      <c r="C1664">
        <v>4.0000000000000001E-3</v>
      </c>
    </row>
    <row r="1665" spans="1:3" x14ac:dyDescent="0.25">
      <c r="A1665">
        <v>1664</v>
      </c>
      <c r="B1665" t="s">
        <v>2559</v>
      </c>
      <c r="C1665">
        <v>4.0000000000000001E-3</v>
      </c>
    </row>
    <row r="1666" spans="1:3" x14ac:dyDescent="0.25">
      <c r="A1666">
        <v>1665</v>
      </c>
      <c r="B1666" t="s">
        <v>2560</v>
      </c>
      <c r="C1666">
        <v>4.0000000000000001E-3</v>
      </c>
    </row>
    <row r="1667" spans="1:3" x14ac:dyDescent="0.25">
      <c r="A1667">
        <v>1666</v>
      </c>
      <c r="B1667" t="s">
        <v>2561</v>
      </c>
      <c r="C1667">
        <v>4.0000000000000001E-3</v>
      </c>
    </row>
    <row r="1668" spans="1:3" x14ac:dyDescent="0.25">
      <c r="A1668">
        <v>1667</v>
      </c>
      <c r="B1668" t="s">
        <v>2562</v>
      </c>
      <c r="C1668">
        <v>4.0000000000000001E-3</v>
      </c>
    </row>
    <row r="1669" spans="1:3" x14ac:dyDescent="0.25">
      <c r="A1669">
        <v>1668</v>
      </c>
      <c r="B1669" t="s">
        <v>2563</v>
      </c>
      <c r="C1669">
        <v>4.0000000000000001E-3</v>
      </c>
    </row>
    <row r="1670" spans="1:3" x14ac:dyDescent="0.25">
      <c r="A1670">
        <v>1669</v>
      </c>
      <c r="B1670" t="s">
        <v>2564</v>
      </c>
      <c r="C1670">
        <v>4.0000000000000001E-3</v>
      </c>
    </row>
    <row r="1671" spans="1:3" x14ac:dyDescent="0.25">
      <c r="A1671">
        <v>1670</v>
      </c>
      <c r="B1671" t="s">
        <v>2565</v>
      </c>
      <c r="C1671">
        <v>4.0000000000000001E-3</v>
      </c>
    </row>
    <row r="1672" spans="1:3" x14ac:dyDescent="0.25">
      <c r="A1672">
        <v>1671</v>
      </c>
      <c r="B1672" t="s">
        <v>2566</v>
      </c>
      <c r="C1672">
        <v>4.0000000000000001E-3</v>
      </c>
    </row>
    <row r="1673" spans="1:3" x14ac:dyDescent="0.25">
      <c r="A1673">
        <v>1672</v>
      </c>
      <c r="B1673" t="s">
        <v>2567</v>
      </c>
      <c r="C1673">
        <v>4.0000000000000001E-3</v>
      </c>
    </row>
    <row r="1674" spans="1:3" x14ac:dyDescent="0.25">
      <c r="A1674">
        <v>1673</v>
      </c>
      <c r="B1674" t="s">
        <v>2568</v>
      </c>
      <c r="C1674">
        <v>4.0000000000000001E-3</v>
      </c>
    </row>
    <row r="1675" spans="1:3" x14ac:dyDescent="0.25">
      <c r="A1675">
        <v>1674</v>
      </c>
      <c r="B1675" t="s">
        <v>2569</v>
      </c>
      <c r="C1675">
        <v>4.0000000000000001E-3</v>
      </c>
    </row>
    <row r="1676" spans="1:3" x14ac:dyDescent="0.25">
      <c r="A1676">
        <v>1675</v>
      </c>
      <c r="B1676" t="s">
        <v>2570</v>
      </c>
      <c r="C1676">
        <v>4.0000000000000001E-3</v>
      </c>
    </row>
    <row r="1677" spans="1:3" x14ac:dyDescent="0.25">
      <c r="A1677">
        <v>1676</v>
      </c>
      <c r="B1677" t="s">
        <v>2571</v>
      </c>
      <c r="C1677">
        <v>4.0000000000000001E-3</v>
      </c>
    </row>
    <row r="1678" spans="1:3" x14ac:dyDescent="0.25">
      <c r="A1678">
        <v>1677</v>
      </c>
      <c r="B1678" t="s">
        <v>2572</v>
      </c>
      <c r="C1678">
        <v>4.0000000000000001E-3</v>
      </c>
    </row>
    <row r="1679" spans="1:3" x14ac:dyDescent="0.25">
      <c r="A1679">
        <v>1678</v>
      </c>
      <c r="B1679" t="s">
        <v>2573</v>
      </c>
      <c r="C1679">
        <v>4.0000000000000001E-3</v>
      </c>
    </row>
    <row r="1680" spans="1:3" x14ac:dyDescent="0.25">
      <c r="A1680">
        <v>1679</v>
      </c>
      <c r="B1680" t="s">
        <v>2574</v>
      </c>
      <c r="C1680">
        <v>4.0000000000000001E-3</v>
      </c>
    </row>
    <row r="1681" spans="1:3" x14ac:dyDescent="0.25">
      <c r="A1681">
        <v>1680</v>
      </c>
      <c r="B1681" t="s">
        <v>2575</v>
      </c>
      <c r="C1681">
        <v>4.0000000000000001E-3</v>
      </c>
    </row>
    <row r="1682" spans="1:3" x14ac:dyDescent="0.25">
      <c r="A1682">
        <v>1681</v>
      </c>
      <c r="B1682" t="s">
        <v>2576</v>
      </c>
      <c r="C1682">
        <v>4.0000000000000001E-3</v>
      </c>
    </row>
    <row r="1683" spans="1:3" x14ac:dyDescent="0.25">
      <c r="A1683">
        <v>1682</v>
      </c>
      <c r="B1683" t="s">
        <v>2577</v>
      </c>
      <c r="C1683">
        <v>4.0000000000000001E-3</v>
      </c>
    </row>
    <row r="1684" spans="1:3" x14ac:dyDescent="0.25">
      <c r="A1684">
        <v>1683</v>
      </c>
      <c r="B1684" t="s">
        <v>2578</v>
      </c>
      <c r="C1684">
        <v>4.0000000000000001E-3</v>
      </c>
    </row>
    <row r="1685" spans="1:3" x14ac:dyDescent="0.25">
      <c r="A1685">
        <v>1684</v>
      </c>
      <c r="B1685" t="s">
        <v>2579</v>
      </c>
      <c r="C1685">
        <v>4.0000000000000001E-3</v>
      </c>
    </row>
    <row r="1686" spans="1:3" x14ac:dyDescent="0.25">
      <c r="A1686">
        <v>1685</v>
      </c>
      <c r="B1686" t="s">
        <v>2580</v>
      </c>
      <c r="C1686">
        <v>4.0000000000000001E-3</v>
      </c>
    </row>
    <row r="1687" spans="1:3" x14ac:dyDescent="0.25">
      <c r="A1687">
        <v>1686</v>
      </c>
      <c r="B1687" t="s">
        <v>2581</v>
      </c>
      <c r="C1687">
        <v>4.0000000000000001E-3</v>
      </c>
    </row>
    <row r="1688" spans="1:3" x14ac:dyDescent="0.25">
      <c r="A1688">
        <v>1687</v>
      </c>
      <c r="B1688" t="s">
        <v>2582</v>
      </c>
      <c r="C1688">
        <v>4.0000000000000001E-3</v>
      </c>
    </row>
    <row r="1689" spans="1:3" x14ac:dyDescent="0.25">
      <c r="A1689">
        <v>1688</v>
      </c>
      <c r="B1689" t="s">
        <v>2583</v>
      </c>
      <c r="C1689">
        <v>4.0000000000000001E-3</v>
      </c>
    </row>
    <row r="1690" spans="1:3" x14ac:dyDescent="0.25">
      <c r="A1690">
        <v>1689</v>
      </c>
      <c r="B1690" t="s">
        <v>2584</v>
      </c>
      <c r="C1690">
        <v>4.0000000000000001E-3</v>
      </c>
    </row>
    <row r="1691" spans="1:3" x14ac:dyDescent="0.25">
      <c r="A1691">
        <v>1690</v>
      </c>
      <c r="B1691" t="s">
        <v>2585</v>
      </c>
      <c r="C1691">
        <v>4.0000000000000001E-3</v>
      </c>
    </row>
    <row r="1692" spans="1:3" x14ac:dyDescent="0.25">
      <c r="A1692">
        <v>1691</v>
      </c>
      <c r="B1692" t="s">
        <v>2586</v>
      </c>
      <c r="C1692">
        <v>4.0000000000000001E-3</v>
      </c>
    </row>
    <row r="1693" spans="1:3" x14ac:dyDescent="0.25">
      <c r="A1693">
        <v>1692</v>
      </c>
      <c r="B1693" t="s">
        <v>2587</v>
      </c>
      <c r="C1693">
        <v>4.0000000000000001E-3</v>
      </c>
    </row>
    <row r="1694" spans="1:3" x14ac:dyDescent="0.25">
      <c r="A1694">
        <v>1693</v>
      </c>
      <c r="B1694" t="s">
        <v>2588</v>
      </c>
      <c r="C1694">
        <v>4.0000000000000001E-3</v>
      </c>
    </row>
    <row r="1695" spans="1:3" x14ac:dyDescent="0.25">
      <c r="A1695">
        <v>1694</v>
      </c>
      <c r="B1695" t="s">
        <v>2589</v>
      </c>
      <c r="C1695">
        <v>4.0000000000000001E-3</v>
      </c>
    </row>
    <row r="1696" spans="1:3" x14ac:dyDescent="0.25">
      <c r="A1696">
        <v>1695</v>
      </c>
      <c r="B1696" t="s">
        <v>2590</v>
      </c>
      <c r="C1696">
        <v>4.0000000000000001E-3</v>
      </c>
    </row>
    <row r="1697" spans="1:3" x14ac:dyDescent="0.25">
      <c r="A1697">
        <v>1696</v>
      </c>
      <c r="B1697" t="s">
        <v>2591</v>
      </c>
      <c r="C1697">
        <v>4.0000000000000001E-3</v>
      </c>
    </row>
    <row r="1698" spans="1:3" x14ac:dyDescent="0.25">
      <c r="A1698">
        <v>1697</v>
      </c>
      <c r="B1698" t="s">
        <v>2592</v>
      </c>
      <c r="C1698">
        <v>4.0000000000000001E-3</v>
      </c>
    </row>
    <row r="1699" spans="1:3" x14ac:dyDescent="0.25">
      <c r="A1699">
        <v>1698</v>
      </c>
      <c r="B1699" t="s">
        <v>2593</v>
      </c>
      <c r="C1699">
        <v>4.0000000000000001E-3</v>
      </c>
    </row>
    <row r="1700" spans="1:3" x14ac:dyDescent="0.25">
      <c r="A1700">
        <v>1699</v>
      </c>
      <c r="B1700" t="s">
        <v>2594</v>
      </c>
      <c r="C1700">
        <v>4.0000000000000001E-3</v>
      </c>
    </row>
    <row r="1701" spans="1:3" x14ac:dyDescent="0.25">
      <c r="A1701">
        <v>1700</v>
      </c>
      <c r="B1701" t="s">
        <v>2595</v>
      </c>
      <c r="C1701">
        <v>4.0000000000000001E-3</v>
      </c>
    </row>
    <row r="1702" spans="1:3" x14ac:dyDescent="0.25">
      <c r="A1702">
        <v>1701</v>
      </c>
      <c r="B1702" t="s">
        <v>2596</v>
      </c>
      <c r="C1702">
        <v>4.0000000000000001E-3</v>
      </c>
    </row>
    <row r="1703" spans="1:3" x14ac:dyDescent="0.25">
      <c r="A1703">
        <v>1702</v>
      </c>
      <c r="B1703" t="s">
        <v>2597</v>
      </c>
      <c r="C1703">
        <v>4.0000000000000001E-3</v>
      </c>
    </row>
    <row r="1704" spans="1:3" x14ac:dyDescent="0.25">
      <c r="A1704">
        <v>1703</v>
      </c>
      <c r="B1704" t="s">
        <v>2598</v>
      </c>
      <c r="C1704">
        <v>4.0000000000000001E-3</v>
      </c>
    </row>
    <row r="1705" spans="1:3" x14ac:dyDescent="0.25">
      <c r="A1705">
        <v>1704</v>
      </c>
      <c r="B1705" t="s">
        <v>2599</v>
      </c>
      <c r="C1705">
        <v>4.0000000000000001E-3</v>
      </c>
    </row>
    <row r="1706" spans="1:3" x14ac:dyDescent="0.25">
      <c r="A1706">
        <v>1705</v>
      </c>
      <c r="B1706" t="s">
        <v>2600</v>
      </c>
      <c r="C1706">
        <v>4.0000000000000001E-3</v>
      </c>
    </row>
    <row r="1707" spans="1:3" x14ac:dyDescent="0.25">
      <c r="A1707">
        <v>1706</v>
      </c>
      <c r="B1707" t="s">
        <v>2601</v>
      </c>
      <c r="C1707">
        <v>4.0000000000000001E-3</v>
      </c>
    </row>
    <row r="1708" spans="1:3" x14ac:dyDescent="0.25">
      <c r="A1708">
        <v>1707</v>
      </c>
      <c r="B1708" t="s">
        <v>2602</v>
      </c>
      <c r="C1708">
        <v>4.0000000000000001E-3</v>
      </c>
    </row>
    <row r="1709" spans="1:3" x14ac:dyDescent="0.25">
      <c r="A1709">
        <v>1708</v>
      </c>
      <c r="B1709" t="s">
        <v>2603</v>
      </c>
      <c r="C1709">
        <v>4.0000000000000001E-3</v>
      </c>
    </row>
    <row r="1710" spans="1:3" x14ac:dyDescent="0.25">
      <c r="A1710">
        <v>1709</v>
      </c>
      <c r="B1710" t="s">
        <v>2604</v>
      </c>
      <c r="C1710">
        <v>4.0000000000000001E-3</v>
      </c>
    </row>
    <row r="1711" spans="1:3" x14ac:dyDescent="0.25">
      <c r="A1711">
        <v>1710</v>
      </c>
      <c r="B1711" t="s">
        <v>2605</v>
      </c>
      <c r="C1711">
        <v>4.0000000000000001E-3</v>
      </c>
    </row>
    <row r="1712" spans="1:3" x14ac:dyDescent="0.25">
      <c r="A1712">
        <v>1711</v>
      </c>
      <c r="B1712" t="s">
        <v>2606</v>
      </c>
      <c r="C1712">
        <v>4.0000000000000001E-3</v>
      </c>
    </row>
    <row r="1713" spans="1:3" x14ac:dyDescent="0.25">
      <c r="A1713">
        <v>1712</v>
      </c>
      <c r="B1713" t="s">
        <v>2607</v>
      </c>
      <c r="C1713">
        <v>4.0000000000000001E-3</v>
      </c>
    </row>
    <row r="1714" spans="1:3" x14ac:dyDescent="0.25">
      <c r="A1714">
        <v>1713</v>
      </c>
      <c r="B1714" t="s">
        <v>2608</v>
      </c>
      <c r="C1714">
        <v>4.0000000000000001E-3</v>
      </c>
    </row>
    <row r="1715" spans="1:3" x14ac:dyDescent="0.25">
      <c r="A1715">
        <v>1714</v>
      </c>
      <c r="B1715" t="s">
        <v>2609</v>
      </c>
      <c r="C1715">
        <v>4.0000000000000001E-3</v>
      </c>
    </row>
    <row r="1716" spans="1:3" x14ac:dyDescent="0.25">
      <c r="A1716">
        <v>1715</v>
      </c>
      <c r="B1716" t="s">
        <v>2610</v>
      </c>
      <c r="C1716">
        <v>4.0000000000000001E-3</v>
      </c>
    </row>
    <row r="1717" spans="1:3" x14ac:dyDescent="0.25">
      <c r="A1717">
        <v>1716</v>
      </c>
      <c r="B1717" t="s">
        <v>2611</v>
      </c>
      <c r="C1717">
        <v>4.0000000000000001E-3</v>
      </c>
    </row>
    <row r="1718" spans="1:3" x14ac:dyDescent="0.25">
      <c r="A1718">
        <v>1717</v>
      </c>
      <c r="B1718" t="s">
        <v>2612</v>
      </c>
      <c r="C1718">
        <v>4.0000000000000001E-3</v>
      </c>
    </row>
    <row r="1719" spans="1:3" x14ac:dyDescent="0.25">
      <c r="A1719">
        <v>1718</v>
      </c>
      <c r="B1719" t="s">
        <v>2613</v>
      </c>
      <c r="C1719">
        <v>4.0000000000000001E-3</v>
      </c>
    </row>
    <row r="1720" spans="1:3" x14ac:dyDescent="0.25">
      <c r="A1720">
        <v>1719</v>
      </c>
      <c r="B1720" t="s">
        <v>2614</v>
      </c>
      <c r="C1720">
        <v>4.0000000000000001E-3</v>
      </c>
    </row>
    <row r="1721" spans="1:3" x14ac:dyDescent="0.25">
      <c r="A1721">
        <v>1720</v>
      </c>
      <c r="B1721" t="s">
        <v>2615</v>
      </c>
      <c r="C1721">
        <v>4.0000000000000001E-3</v>
      </c>
    </row>
    <row r="1722" spans="1:3" x14ac:dyDescent="0.25">
      <c r="A1722">
        <v>1721</v>
      </c>
      <c r="B1722" t="s">
        <v>2616</v>
      </c>
      <c r="C1722">
        <v>4.0000000000000001E-3</v>
      </c>
    </row>
    <row r="1723" spans="1:3" x14ac:dyDescent="0.25">
      <c r="A1723">
        <v>1722</v>
      </c>
      <c r="B1723" t="s">
        <v>2617</v>
      </c>
      <c r="C1723">
        <v>4.0000000000000001E-3</v>
      </c>
    </row>
    <row r="1724" spans="1:3" x14ac:dyDescent="0.25">
      <c r="A1724">
        <v>1723</v>
      </c>
      <c r="B1724" t="s">
        <v>2618</v>
      </c>
      <c r="C1724">
        <v>4.0000000000000001E-3</v>
      </c>
    </row>
    <row r="1725" spans="1:3" x14ac:dyDescent="0.25">
      <c r="A1725">
        <v>1724</v>
      </c>
      <c r="B1725" t="s">
        <v>2619</v>
      </c>
      <c r="C1725">
        <v>4.0000000000000001E-3</v>
      </c>
    </row>
    <row r="1726" spans="1:3" x14ac:dyDescent="0.25">
      <c r="A1726">
        <v>1725</v>
      </c>
      <c r="B1726" t="s">
        <v>2620</v>
      </c>
      <c r="C1726">
        <v>4.0000000000000001E-3</v>
      </c>
    </row>
    <row r="1727" spans="1:3" x14ac:dyDescent="0.25">
      <c r="A1727">
        <v>1726</v>
      </c>
      <c r="B1727" t="s">
        <v>2621</v>
      </c>
      <c r="C1727">
        <v>4.0000000000000001E-3</v>
      </c>
    </row>
    <row r="1728" spans="1:3" x14ac:dyDescent="0.25">
      <c r="A1728">
        <v>1727</v>
      </c>
      <c r="B1728" t="s">
        <v>2622</v>
      </c>
      <c r="C1728">
        <v>4.0000000000000001E-3</v>
      </c>
    </row>
    <row r="1729" spans="1:3" x14ac:dyDescent="0.25">
      <c r="A1729">
        <v>1728</v>
      </c>
      <c r="B1729" t="s">
        <v>2623</v>
      </c>
      <c r="C1729">
        <v>4.0000000000000001E-3</v>
      </c>
    </row>
    <row r="1730" spans="1:3" x14ac:dyDescent="0.25">
      <c r="A1730">
        <v>1729</v>
      </c>
      <c r="B1730" t="s">
        <v>2624</v>
      </c>
      <c r="C1730">
        <v>4.0000000000000001E-3</v>
      </c>
    </row>
    <row r="1731" spans="1:3" x14ac:dyDescent="0.25">
      <c r="A1731">
        <v>1730</v>
      </c>
      <c r="B1731" t="s">
        <v>2625</v>
      </c>
      <c r="C1731">
        <v>4.0000000000000001E-3</v>
      </c>
    </row>
    <row r="1732" spans="1:3" x14ac:dyDescent="0.25">
      <c r="A1732">
        <v>1731</v>
      </c>
      <c r="B1732" t="s">
        <v>2626</v>
      </c>
      <c r="C1732">
        <v>4.0000000000000001E-3</v>
      </c>
    </row>
    <row r="1733" spans="1:3" x14ac:dyDescent="0.25">
      <c r="A1733">
        <v>1732</v>
      </c>
      <c r="B1733" t="s">
        <v>2627</v>
      </c>
      <c r="C1733">
        <v>4.0000000000000001E-3</v>
      </c>
    </row>
    <row r="1734" spans="1:3" x14ac:dyDescent="0.25">
      <c r="A1734">
        <v>1733</v>
      </c>
      <c r="B1734" t="s">
        <v>2628</v>
      </c>
      <c r="C1734">
        <v>4.0000000000000001E-3</v>
      </c>
    </row>
    <row r="1735" spans="1:3" x14ac:dyDescent="0.25">
      <c r="A1735">
        <v>1734</v>
      </c>
      <c r="B1735" t="s">
        <v>2629</v>
      </c>
      <c r="C1735">
        <v>4.0000000000000001E-3</v>
      </c>
    </row>
    <row r="1736" spans="1:3" x14ac:dyDescent="0.25">
      <c r="A1736">
        <v>1735</v>
      </c>
      <c r="B1736" t="s">
        <v>2630</v>
      </c>
      <c r="C1736">
        <v>4.0000000000000001E-3</v>
      </c>
    </row>
    <row r="1737" spans="1:3" x14ac:dyDescent="0.25">
      <c r="A1737">
        <v>1736</v>
      </c>
      <c r="B1737" t="s">
        <v>2631</v>
      </c>
      <c r="C1737">
        <v>4.0000000000000001E-3</v>
      </c>
    </row>
    <row r="1738" spans="1:3" x14ac:dyDescent="0.25">
      <c r="A1738">
        <v>1737</v>
      </c>
      <c r="B1738" t="s">
        <v>2632</v>
      </c>
      <c r="C1738">
        <v>4.0000000000000001E-3</v>
      </c>
    </row>
    <row r="1739" spans="1:3" x14ac:dyDescent="0.25">
      <c r="A1739">
        <v>1738</v>
      </c>
      <c r="B1739" t="s">
        <v>2633</v>
      </c>
      <c r="C1739">
        <v>4.0000000000000001E-3</v>
      </c>
    </row>
    <row r="1740" spans="1:3" x14ac:dyDescent="0.25">
      <c r="A1740">
        <v>1739</v>
      </c>
      <c r="B1740" t="s">
        <v>2634</v>
      </c>
      <c r="C1740">
        <v>4.0000000000000001E-3</v>
      </c>
    </row>
    <row r="1741" spans="1:3" x14ac:dyDescent="0.25">
      <c r="A1741">
        <v>1740</v>
      </c>
      <c r="B1741" t="s">
        <v>2635</v>
      </c>
      <c r="C1741">
        <v>4.0000000000000001E-3</v>
      </c>
    </row>
    <row r="1742" spans="1:3" x14ac:dyDescent="0.25">
      <c r="A1742">
        <v>1741</v>
      </c>
      <c r="B1742" t="s">
        <v>2636</v>
      </c>
      <c r="C1742">
        <v>4.0000000000000001E-3</v>
      </c>
    </row>
    <row r="1743" spans="1:3" x14ac:dyDescent="0.25">
      <c r="A1743">
        <v>1742</v>
      </c>
      <c r="B1743" t="s">
        <v>2637</v>
      </c>
      <c r="C1743">
        <v>4.0000000000000001E-3</v>
      </c>
    </row>
    <row r="1744" spans="1:3" x14ac:dyDescent="0.25">
      <c r="A1744">
        <v>1743</v>
      </c>
      <c r="B1744" t="s">
        <v>2638</v>
      </c>
      <c r="C1744">
        <v>4.0000000000000001E-3</v>
      </c>
    </row>
    <row r="1745" spans="1:3" x14ac:dyDescent="0.25">
      <c r="A1745">
        <v>1744</v>
      </c>
      <c r="B1745" t="s">
        <v>2639</v>
      </c>
      <c r="C1745">
        <v>4.0000000000000001E-3</v>
      </c>
    </row>
    <row r="1746" spans="1:3" x14ac:dyDescent="0.25">
      <c r="A1746">
        <v>1745</v>
      </c>
      <c r="B1746" t="s">
        <v>2640</v>
      </c>
      <c r="C1746">
        <v>4.0000000000000001E-3</v>
      </c>
    </row>
    <row r="1747" spans="1:3" x14ac:dyDescent="0.25">
      <c r="A1747">
        <v>1746</v>
      </c>
      <c r="B1747" t="s">
        <v>2641</v>
      </c>
      <c r="C1747">
        <v>4.0000000000000001E-3</v>
      </c>
    </row>
    <row r="1748" spans="1:3" x14ac:dyDescent="0.25">
      <c r="A1748">
        <v>1747</v>
      </c>
      <c r="B1748" t="s">
        <v>2642</v>
      </c>
      <c r="C1748">
        <v>4.0000000000000001E-3</v>
      </c>
    </row>
    <row r="1749" spans="1:3" x14ac:dyDescent="0.25">
      <c r="A1749">
        <v>1748</v>
      </c>
      <c r="B1749" t="s">
        <v>2643</v>
      </c>
      <c r="C1749">
        <v>4.0000000000000001E-3</v>
      </c>
    </row>
    <row r="1750" spans="1:3" x14ac:dyDescent="0.25">
      <c r="A1750">
        <v>1749</v>
      </c>
      <c r="B1750" t="s">
        <v>2644</v>
      </c>
      <c r="C1750">
        <v>4.0000000000000001E-3</v>
      </c>
    </row>
    <row r="1751" spans="1:3" x14ac:dyDescent="0.25">
      <c r="A1751">
        <v>1750</v>
      </c>
      <c r="B1751" t="s">
        <v>2645</v>
      </c>
      <c r="C1751">
        <v>4.0000000000000001E-3</v>
      </c>
    </row>
    <row r="1752" spans="1:3" x14ac:dyDescent="0.25">
      <c r="A1752">
        <v>1751</v>
      </c>
      <c r="B1752" t="s">
        <v>2646</v>
      </c>
      <c r="C1752">
        <v>4.0000000000000001E-3</v>
      </c>
    </row>
    <row r="1753" spans="1:3" x14ac:dyDescent="0.25">
      <c r="A1753">
        <v>1752</v>
      </c>
      <c r="B1753" t="s">
        <v>2647</v>
      </c>
      <c r="C1753">
        <v>4.0000000000000001E-3</v>
      </c>
    </row>
    <row r="1754" spans="1:3" x14ac:dyDescent="0.25">
      <c r="A1754">
        <v>1753</v>
      </c>
      <c r="B1754" t="s">
        <v>2648</v>
      </c>
      <c r="C1754">
        <v>4.0000000000000001E-3</v>
      </c>
    </row>
    <row r="1755" spans="1:3" x14ac:dyDescent="0.25">
      <c r="A1755">
        <v>1754</v>
      </c>
      <c r="B1755" t="s">
        <v>2649</v>
      </c>
      <c r="C1755">
        <v>4.0000000000000001E-3</v>
      </c>
    </row>
    <row r="1756" spans="1:3" x14ac:dyDescent="0.25">
      <c r="A1756">
        <v>1755</v>
      </c>
      <c r="B1756" t="s">
        <v>2650</v>
      </c>
      <c r="C1756">
        <v>4.0000000000000001E-3</v>
      </c>
    </row>
    <row r="1757" spans="1:3" x14ac:dyDescent="0.25">
      <c r="A1757">
        <v>1756</v>
      </c>
      <c r="B1757" t="s">
        <v>2651</v>
      </c>
      <c r="C1757">
        <v>4.0000000000000001E-3</v>
      </c>
    </row>
    <row r="1758" spans="1:3" x14ac:dyDescent="0.25">
      <c r="A1758">
        <v>1757</v>
      </c>
      <c r="B1758" t="s">
        <v>2652</v>
      </c>
      <c r="C1758">
        <v>4.0000000000000001E-3</v>
      </c>
    </row>
    <row r="1759" spans="1:3" x14ac:dyDescent="0.25">
      <c r="A1759">
        <v>1758</v>
      </c>
      <c r="B1759" t="s">
        <v>2653</v>
      </c>
      <c r="C1759">
        <v>4.0000000000000001E-3</v>
      </c>
    </row>
    <row r="1760" spans="1:3" x14ac:dyDescent="0.25">
      <c r="A1760">
        <v>1759</v>
      </c>
      <c r="B1760" t="s">
        <v>2654</v>
      </c>
      <c r="C1760">
        <v>4.0000000000000001E-3</v>
      </c>
    </row>
    <row r="1761" spans="1:3" x14ac:dyDescent="0.25">
      <c r="A1761">
        <v>1760</v>
      </c>
      <c r="B1761" t="s">
        <v>2655</v>
      </c>
      <c r="C1761">
        <v>4.0000000000000001E-3</v>
      </c>
    </row>
    <row r="1762" spans="1:3" x14ac:dyDescent="0.25">
      <c r="A1762">
        <v>1761</v>
      </c>
      <c r="B1762" t="s">
        <v>2656</v>
      </c>
      <c r="C1762">
        <v>4.0000000000000001E-3</v>
      </c>
    </row>
    <row r="1763" spans="1:3" x14ac:dyDescent="0.25">
      <c r="A1763">
        <v>1762</v>
      </c>
      <c r="B1763" t="s">
        <v>2657</v>
      </c>
      <c r="C1763">
        <v>4.0000000000000001E-3</v>
      </c>
    </row>
    <row r="1764" spans="1:3" x14ac:dyDescent="0.25">
      <c r="A1764">
        <v>1763</v>
      </c>
      <c r="B1764" t="s">
        <v>2658</v>
      </c>
      <c r="C1764">
        <v>4.0000000000000001E-3</v>
      </c>
    </row>
    <row r="1765" spans="1:3" x14ac:dyDescent="0.25">
      <c r="A1765">
        <v>1764</v>
      </c>
      <c r="B1765" t="s">
        <v>2659</v>
      </c>
      <c r="C1765">
        <v>4.0000000000000001E-3</v>
      </c>
    </row>
    <row r="1766" spans="1:3" x14ac:dyDescent="0.25">
      <c r="A1766">
        <v>1765</v>
      </c>
      <c r="B1766" t="s">
        <v>2660</v>
      </c>
      <c r="C1766">
        <v>4.0000000000000001E-3</v>
      </c>
    </row>
    <row r="1767" spans="1:3" x14ac:dyDescent="0.25">
      <c r="A1767">
        <v>1766</v>
      </c>
      <c r="B1767" t="s">
        <v>2661</v>
      </c>
      <c r="C1767">
        <v>4.0000000000000001E-3</v>
      </c>
    </row>
    <row r="1768" spans="1:3" x14ac:dyDescent="0.25">
      <c r="A1768">
        <v>1767</v>
      </c>
      <c r="B1768" t="s">
        <v>2662</v>
      </c>
      <c r="C1768">
        <v>4.0000000000000001E-3</v>
      </c>
    </row>
    <row r="1769" spans="1:3" x14ac:dyDescent="0.25">
      <c r="A1769">
        <v>1768</v>
      </c>
      <c r="B1769" t="s">
        <v>2663</v>
      </c>
      <c r="C1769">
        <v>4.0000000000000001E-3</v>
      </c>
    </row>
    <row r="1770" spans="1:3" x14ac:dyDescent="0.25">
      <c r="A1770">
        <v>1769</v>
      </c>
      <c r="B1770" t="s">
        <v>2664</v>
      </c>
      <c r="C1770">
        <v>4.0000000000000001E-3</v>
      </c>
    </row>
    <row r="1771" spans="1:3" x14ac:dyDescent="0.25">
      <c r="A1771">
        <v>1770</v>
      </c>
      <c r="B1771" t="s">
        <v>2665</v>
      </c>
      <c r="C1771">
        <v>4.0000000000000001E-3</v>
      </c>
    </row>
    <row r="1772" spans="1:3" x14ac:dyDescent="0.25">
      <c r="A1772">
        <v>1771</v>
      </c>
      <c r="B1772" t="s">
        <v>2666</v>
      </c>
      <c r="C1772">
        <v>4.0000000000000001E-3</v>
      </c>
    </row>
    <row r="1773" spans="1:3" x14ac:dyDescent="0.25">
      <c r="A1773">
        <v>1772</v>
      </c>
      <c r="B1773" t="s">
        <v>2667</v>
      </c>
      <c r="C1773">
        <v>4.0000000000000001E-3</v>
      </c>
    </row>
    <row r="1774" spans="1:3" x14ac:dyDescent="0.25">
      <c r="A1774">
        <v>1773</v>
      </c>
      <c r="B1774" t="s">
        <v>2668</v>
      </c>
      <c r="C1774">
        <v>4.0000000000000001E-3</v>
      </c>
    </row>
    <row r="1775" spans="1:3" x14ac:dyDescent="0.25">
      <c r="A1775">
        <v>1774</v>
      </c>
      <c r="B1775" t="s">
        <v>2669</v>
      </c>
      <c r="C1775">
        <v>4.0000000000000001E-3</v>
      </c>
    </row>
    <row r="1776" spans="1:3" x14ac:dyDescent="0.25">
      <c r="A1776">
        <v>1775</v>
      </c>
      <c r="B1776" t="s">
        <v>2670</v>
      </c>
      <c r="C1776">
        <v>4.0000000000000001E-3</v>
      </c>
    </row>
    <row r="1777" spans="1:3" x14ac:dyDescent="0.25">
      <c r="A1777">
        <v>1776</v>
      </c>
      <c r="B1777" t="s">
        <v>2671</v>
      </c>
      <c r="C1777">
        <v>4.0000000000000001E-3</v>
      </c>
    </row>
    <row r="1778" spans="1:3" x14ac:dyDescent="0.25">
      <c r="A1778">
        <v>1777</v>
      </c>
      <c r="B1778" t="s">
        <v>2672</v>
      </c>
      <c r="C1778">
        <v>4.0000000000000001E-3</v>
      </c>
    </row>
    <row r="1779" spans="1:3" x14ac:dyDescent="0.25">
      <c r="A1779">
        <v>1778</v>
      </c>
      <c r="B1779" t="s">
        <v>2673</v>
      </c>
      <c r="C1779">
        <v>4.0000000000000001E-3</v>
      </c>
    </row>
    <row r="1780" spans="1:3" x14ac:dyDescent="0.25">
      <c r="A1780">
        <v>1779</v>
      </c>
      <c r="B1780" t="s">
        <v>2674</v>
      </c>
      <c r="C1780">
        <v>4.0000000000000001E-3</v>
      </c>
    </row>
    <row r="1781" spans="1:3" x14ac:dyDescent="0.25">
      <c r="A1781">
        <v>1780</v>
      </c>
      <c r="B1781" t="s">
        <v>2675</v>
      </c>
      <c r="C1781">
        <v>4.0000000000000001E-3</v>
      </c>
    </row>
    <row r="1782" spans="1:3" x14ac:dyDescent="0.25">
      <c r="A1782">
        <v>1781</v>
      </c>
      <c r="B1782" t="s">
        <v>2676</v>
      </c>
      <c r="C1782">
        <v>4.0000000000000001E-3</v>
      </c>
    </row>
    <row r="1783" spans="1:3" x14ac:dyDescent="0.25">
      <c r="A1783">
        <v>1782</v>
      </c>
      <c r="B1783" t="s">
        <v>2677</v>
      </c>
      <c r="C1783">
        <v>4.0000000000000001E-3</v>
      </c>
    </row>
    <row r="1784" spans="1:3" x14ac:dyDescent="0.25">
      <c r="A1784">
        <v>1783</v>
      </c>
      <c r="B1784" t="s">
        <v>2678</v>
      </c>
      <c r="C1784">
        <v>4.0000000000000001E-3</v>
      </c>
    </row>
    <row r="1785" spans="1:3" x14ac:dyDescent="0.25">
      <c r="A1785">
        <v>1784</v>
      </c>
      <c r="B1785" t="s">
        <v>2679</v>
      </c>
      <c r="C1785">
        <v>4.0000000000000001E-3</v>
      </c>
    </row>
    <row r="1786" spans="1:3" x14ac:dyDescent="0.25">
      <c r="A1786">
        <v>1785</v>
      </c>
      <c r="B1786" t="s">
        <v>2680</v>
      </c>
      <c r="C1786">
        <v>4.0000000000000001E-3</v>
      </c>
    </row>
    <row r="1787" spans="1:3" x14ac:dyDescent="0.25">
      <c r="A1787">
        <v>1786</v>
      </c>
      <c r="B1787" t="s">
        <v>2681</v>
      </c>
      <c r="C1787">
        <v>4.0000000000000001E-3</v>
      </c>
    </row>
    <row r="1788" spans="1:3" x14ac:dyDescent="0.25">
      <c r="A1788">
        <v>1787</v>
      </c>
      <c r="B1788" t="s">
        <v>2682</v>
      </c>
      <c r="C1788">
        <v>4.0000000000000001E-3</v>
      </c>
    </row>
    <row r="1789" spans="1:3" x14ac:dyDescent="0.25">
      <c r="A1789">
        <v>1788</v>
      </c>
      <c r="B1789" t="s">
        <v>2683</v>
      </c>
      <c r="C1789">
        <v>4.0000000000000001E-3</v>
      </c>
    </row>
    <row r="1790" spans="1:3" x14ac:dyDescent="0.25">
      <c r="A1790">
        <v>1789</v>
      </c>
      <c r="B1790" t="s">
        <v>2684</v>
      </c>
      <c r="C1790">
        <v>4.0000000000000001E-3</v>
      </c>
    </row>
    <row r="1791" spans="1:3" x14ac:dyDescent="0.25">
      <c r="A1791">
        <v>1790</v>
      </c>
      <c r="B1791" t="s">
        <v>2685</v>
      </c>
      <c r="C1791">
        <v>4.0000000000000001E-3</v>
      </c>
    </row>
    <row r="1792" spans="1:3" x14ac:dyDescent="0.25">
      <c r="A1792">
        <v>1791</v>
      </c>
      <c r="B1792" t="s">
        <v>2686</v>
      </c>
      <c r="C1792">
        <v>4.0000000000000001E-3</v>
      </c>
    </row>
    <row r="1793" spans="1:3" x14ac:dyDescent="0.25">
      <c r="A1793">
        <v>1792</v>
      </c>
      <c r="B1793" t="s">
        <v>2687</v>
      </c>
      <c r="C1793">
        <v>4.0000000000000001E-3</v>
      </c>
    </row>
    <row r="1794" spans="1:3" x14ac:dyDescent="0.25">
      <c r="A1794">
        <v>1793</v>
      </c>
      <c r="B1794" t="s">
        <v>2688</v>
      </c>
      <c r="C1794">
        <v>4.0000000000000001E-3</v>
      </c>
    </row>
    <row r="1795" spans="1:3" x14ac:dyDescent="0.25">
      <c r="A1795">
        <v>1794</v>
      </c>
      <c r="B1795" t="s">
        <v>2689</v>
      </c>
      <c r="C1795">
        <v>4.0000000000000001E-3</v>
      </c>
    </row>
    <row r="1796" spans="1:3" x14ac:dyDescent="0.25">
      <c r="A1796">
        <v>1795</v>
      </c>
      <c r="B1796" t="s">
        <v>2690</v>
      </c>
      <c r="C1796">
        <v>4.0000000000000001E-3</v>
      </c>
    </row>
    <row r="1797" spans="1:3" x14ac:dyDescent="0.25">
      <c r="A1797">
        <v>1796</v>
      </c>
      <c r="B1797" t="s">
        <v>2691</v>
      </c>
      <c r="C1797">
        <v>4.0000000000000001E-3</v>
      </c>
    </row>
    <row r="1798" spans="1:3" x14ac:dyDescent="0.25">
      <c r="A1798">
        <v>1797</v>
      </c>
      <c r="B1798" t="s">
        <v>2692</v>
      </c>
      <c r="C1798">
        <v>4.0000000000000001E-3</v>
      </c>
    </row>
    <row r="1799" spans="1:3" x14ac:dyDescent="0.25">
      <c r="A1799">
        <v>1798</v>
      </c>
      <c r="B1799" t="s">
        <v>2693</v>
      </c>
      <c r="C1799">
        <v>4.0000000000000001E-3</v>
      </c>
    </row>
    <row r="1800" spans="1:3" x14ac:dyDescent="0.25">
      <c r="A1800">
        <v>1799</v>
      </c>
      <c r="B1800" t="s">
        <v>2694</v>
      </c>
      <c r="C1800">
        <v>4.0000000000000001E-3</v>
      </c>
    </row>
    <row r="1801" spans="1:3" x14ac:dyDescent="0.25">
      <c r="A1801">
        <v>1800</v>
      </c>
      <c r="B1801" t="s">
        <v>2695</v>
      </c>
      <c r="C1801">
        <v>4.0000000000000001E-3</v>
      </c>
    </row>
    <row r="1802" spans="1:3" x14ac:dyDescent="0.25">
      <c r="A1802">
        <v>1801</v>
      </c>
      <c r="B1802" t="s">
        <v>2696</v>
      </c>
      <c r="C1802">
        <v>4.0000000000000001E-3</v>
      </c>
    </row>
    <row r="1803" spans="1:3" x14ac:dyDescent="0.25">
      <c r="A1803">
        <v>1802</v>
      </c>
      <c r="B1803" t="s">
        <v>2697</v>
      </c>
      <c r="C1803">
        <v>4.0000000000000001E-3</v>
      </c>
    </row>
    <row r="1804" spans="1:3" x14ac:dyDescent="0.25">
      <c r="A1804">
        <v>1803</v>
      </c>
      <c r="B1804" t="s">
        <v>2698</v>
      </c>
      <c r="C1804">
        <v>4.0000000000000001E-3</v>
      </c>
    </row>
    <row r="1805" spans="1:3" x14ac:dyDescent="0.25">
      <c r="A1805">
        <v>1804</v>
      </c>
      <c r="B1805" t="s">
        <v>2699</v>
      </c>
      <c r="C1805">
        <v>4.0000000000000001E-3</v>
      </c>
    </row>
    <row r="1806" spans="1:3" x14ac:dyDescent="0.25">
      <c r="A1806">
        <v>1805</v>
      </c>
      <c r="B1806" t="s">
        <v>2700</v>
      </c>
      <c r="C1806">
        <v>4.0000000000000001E-3</v>
      </c>
    </row>
    <row r="1807" spans="1:3" x14ac:dyDescent="0.25">
      <c r="A1807">
        <v>1806</v>
      </c>
      <c r="B1807" t="s">
        <v>2701</v>
      </c>
      <c r="C1807">
        <v>4.0000000000000001E-3</v>
      </c>
    </row>
    <row r="1808" spans="1:3" x14ac:dyDescent="0.25">
      <c r="A1808">
        <v>1807</v>
      </c>
      <c r="B1808" t="s">
        <v>2702</v>
      </c>
      <c r="C1808">
        <v>4.0000000000000001E-3</v>
      </c>
    </row>
    <row r="1809" spans="1:3" x14ac:dyDescent="0.25">
      <c r="A1809">
        <v>1808</v>
      </c>
      <c r="B1809" t="s">
        <v>2703</v>
      </c>
      <c r="C1809">
        <v>4.0000000000000001E-3</v>
      </c>
    </row>
    <row r="1810" spans="1:3" x14ac:dyDescent="0.25">
      <c r="A1810">
        <v>1809</v>
      </c>
      <c r="B1810" t="s">
        <v>2704</v>
      </c>
      <c r="C1810">
        <v>4.0000000000000001E-3</v>
      </c>
    </row>
    <row r="1811" spans="1:3" x14ac:dyDescent="0.25">
      <c r="A1811">
        <v>1810</v>
      </c>
      <c r="B1811" t="s">
        <v>2705</v>
      </c>
      <c r="C1811">
        <v>4.0000000000000001E-3</v>
      </c>
    </row>
    <row r="1812" spans="1:3" x14ac:dyDescent="0.25">
      <c r="A1812">
        <v>1811</v>
      </c>
      <c r="B1812" t="s">
        <v>2706</v>
      </c>
      <c r="C1812">
        <v>4.0000000000000001E-3</v>
      </c>
    </row>
    <row r="1813" spans="1:3" x14ac:dyDescent="0.25">
      <c r="A1813">
        <v>1812</v>
      </c>
      <c r="B1813" t="s">
        <v>2707</v>
      </c>
      <c r="C1813">
        <v>4.0000000000000001E-3</v>
      </c>
    </row>
    <row r="1814" spans="1:3" x14ac:dyDescent="0.25">
      <c r="A1814">
        <v>1813</v>
      </c>
      <c r="B1814" t="s">
        <v>2708</v>
      </c>
      <c r="C1814">
        <v>3.0000000000000001E-3</v>
      </c>
    </row>
    <row r="1815" spans="1:3" x14ac:dyDescent="0.25">
      <c r="A1815">
        <v>1814</v>
      </c>
      <c r="B1815" t="s">
        <v>2709</v>
      </c>
      <c r="C1815">
        <v>3.0000000000000001E-3</v>
      </c>
    </row>
    <row r="1816" spans="1:3" x14ac:dyDescent="0.25">
      <c r="A1816">
        <v>1815</v>
      </c>
      <c r="B1816" t="s">
        <v>2710</v>
      </c>
      <c r="C1816">
        <v>3.0000000000000001E-3</v>
      </c>
    </row>
    <row r="1817" spans="1:3" x14ac:dyDescent="0.25">
      <c r="A1817">
        <v>1816</v>
      </c>
      <c r="B1817" t="s">
        <v>2711</v>
      </c>
      <c r="C1817">
        <v>3.0000000000000001E-3</v>
      </c>
    </row>
    <row r="1818" spans="1:3" x14ac:dyDescent="0.25">
      <c r="A1818">
        <v>1817</v>
      </c>
      <c r="B1818" t="s">
        <v>2712</v>
      </c>
      <c r="C1818">
        <v>3.0000000000000001E-3</v>
      </c>
    </row>
    <row r="1819" spans="1:3" x14ac:dyDescent="0.25">
      <c r="A1819">
        <v>1818</v>
      </c>
      <c r="B1819" t="s">
        <v>2713</v>
      </c>
      <c r="C1819">
        <v>3.0000000000000001E-3</v>
      </c>
    </row>
    <row r="1820" spans="1:3" x14ac:dyDescent="0.25">
      <c r="A1820">
        <v>1819</v>
      </c>
      <c r="B1820" t="s">
        <v>2714</v>
      </c>
      <c r="C1820">
        <v>3.0000000000000001E-3</v>
      </c>
    </row>
    <row r="1821" spans="1:3" x14ac:dyDescent="0.25">
      <c r="A1821">
        <v>1820</v>
      </c>
      <c r="B1821" t="s">
        <v>2715</v>
      </c>
      <c r="C1821">
        <v>3.0000000000000001E-3</v>
      </c>
    </row>
    <row r="1822" spans="1:3" x14ac:dyDescent="0.25">
      <c r="A1822">
        <v>1821</v>
      </c>
      <c r="B1822" t="s">
        <v>2716</v>
      </c>
      <c r="C1822">
        <v>3.0000000000000001E-3</v>
      </c>
    </row>
    <row r="1823" spans="1:3" x14ac:dyDescent="0.25">
      <c r="A1823">
        <v>1822</v>
      </c>
      <c r="B1823" t="s">
        <v>2717</v>
      </c>
      <c r="C1823">
        <v>3.0000000000000001E-3</v>
      </c>
    </row>
    <row r="1824" spans="1:3" x14ac:dyDescent="0.25">
      <c r="A1824">
        <v>1823</v>
      </c>
      <c r="B1824" t="s">
        <v>2718</v>
      </c>
      <c r="C1824">
        <v>3.0000000000000001E-3</v>
      </c>
    </row>
    <row r="1825" spans="1:3" x14ac:dyDescent="0.25">
      <c r="A1825">
        <v>1824</v>
      </c>
      <c r="B1825" t="s">
        <v>2719</v>
      </c>
      <c r="C1825">
        <v>3.0000000000000001E-3</v>
      </c>
    </row>
    <row r="1826" spans="1:3" x14ac:dyDescent="0.25">
      <c r="A1826">
        <v>1825</v>
      </c>
      <c r="B1826" t="s">
        <v>2720</v>
      </c>
      <c r="C1826">
        <v>3.0000000000000001E-3</v>
      </c>
    </row>
    <row r="1827" spans="1:3" x14ac:dyDescent="0.25">
      <c r="A1827">
        <v>1826</v>
      </c>
      <c r="B1827" t="s">
        <v>2721</v>
      </c>
      <c r="C1827">
        <v>3.0000000000000001E-3</v>
      </c>
    </row>
    <row r="1828" spans="1:3" x14ac:dyDescent="0.25">
      <c r="A1828">
        <v>1827</v>
      </c>
      <c r="B1828" t="s">
        <v>2722</v>
      </c>
      <c r="C1828">
        <v>3.0000000000000001E-3</v>
      </c>
    </row>
    <row r="1829" spans="1:3" x14ac:dyDescent="0.25">
      <c r="A1829">
        <v>1828</v>
      </c>
      <c r="B1829" t="s">
        <v>2723</v>
      </c>
      <c r="C1829">
        <v>3.0000000000000001E-3</v>
      </c>
    </row>
    <row r="1830" spans="1:3" x14ac:dyDescent="0.25">
      <c r="A1830">
        <v>1829</v>
      </c>
      <c r="B1830" t="s">
        <v>2724</v>
      </c>
      <c r="C1830">
        <v>3.0000000000000001E-3</v>
      </c>
    </row>
    <row r="1831" spans="1:3" x14ac:dyDescent="0.25">
      <c r="A1831">
        <v>1830</v>
      </c>
      <c r="B1831" t="s">
        <v>2725</v>
      </c>
      <c r="C1831">
        <v>3.0000000000000001E-3</v>
      </c>
    </row>
    <row r="1832" spans="1:3" x14ac:dyDescent="0.25">
      <c r="A1832">
        <v>1831</v>
      </c>
      <c r="B1832" t="s">
        <v>2726</v>
      </c>
      <c r="C1832">
        <v>3.0000000000000001E-3</v>
      </c>
    </row>
    <row r="1833" spans="1:3" x14ac:dyDescent="0.25">
      <c r="A1833">
        <v>1832</v>
      </c>
      <c r="B1833" t="s">
        <v>2727</v>
      </c>
      <c r="C1833">
        <v>3.0000000000000001E-3</v>
      </c>
    </row>
    <row r="1834" spans="1:3" x14ac:dyDescent="0.25">
      <c r="A1834">
        <v>1833</v>
      </c>
      <c r="B1834" t="s">
        <v>2728</v>
      </c>
      <c r="C1834">
        <v>3.0000000000000001E-3</v>
      </c>
    </row>
    <row r="1835" spans="1:3" x14ac:dyDescent="0.25">
      <c r="A1835">
        <v>1834</v>
      </c>
      <c r="B1835" t="s">
        <v>2729</v>
      </c>
      <c r="C1835">
        <v>3.0000000000000001E-3</v>
      </c>
    </row>
    <row r="1836" spans="1:3" x14ac:dyDescent="0.25">
      <c r="A1836">
        <v>1835</v>
      </c>
      <c r="B1836" t="s">
        <v>2730</v>
      </c>
      <c r="C1836">
        <v>3.0000000000000001E-3</v>
      </c>
    </row>
    <row r="1837" spans="1:3" x14ac:dyDescent="0.25">
      <c r="A1837">
        <v>1836</v>
      </c>
      <c r="B1837" t="s">
        <v>2731</v>
      </c>
      <c r="C1837">
        <v>3.0000000000000001E-3</v>
      </c>
    </row>
    <row r="1838" spans="1:3" x14ac:dyDescent="0.25">
      <c r="A1838">
        <v>1837</v>
      </c>
      <c r="B1838" t="s">
        <v>2732</v>
      </c>
      <c r="C1838">
        <v>3.0000000000000001E-3</v>
      </c>
    </row>
    <row r="1839" spans="1:3" x14ac:dyDescent="0.25">
      <c r="A1839">
        <v>1838</v>
      </c>
      <c r="B1839" t="s">
        <v>2733</v>
      </c>
      <c r="C1839">
        <v>3.0000000000000001E-3</v>
      </c>
    </row>
    <row r="1840" spans="1:3" x14ac:dyDescent="0.25">
      <c r="A1840">
        <v>1839</v>
      </c>
      <c r="B1840" t="s">
        <v>2734</v>
      </c>
      <c r="C1840">
        <v>3.0000000000000001E-3</v>
      </c>
    </row>
    <row r="1841" spans="1:3" x14ac:dyDescent="0.25">
      <c r="A1841">
        <v>1840</v>
      </c>
      <c r="B1841" t="s">
        <v>2735</v>
      </c>
      <c r="C1841">
        <v>3.0000000000000001E-3</v>
      </c>
    </row>
    <row r="1842" spans="1:3" x14ac:dyDescent="0.25">
      <c r="A1842">
        <v>1841</v>
      </c>
      <c r="B1842" t="s">
        <v>2736</v>
      </c>
      <c r="C1842">
        <v>3.0000000000000001E-3</v>
      </c>
    </row>
    <row r="1843" spans="1:3" x14ac:dyDescent="0.25">
      <c r="A1843">
        <v>1842</v>
      </c>
      <c r="B1843" t="s">
        <v>2737</v>
      </c>
      <c r="C1843">
        <v>3.0000000000000001E-3</v>
      </c>
    </row>
    <row r="1844" spans="1:3" x14ac:dyDescent="0.25">
      <c r="A1844">
        <v>1843</v>
      </c>
      <c r="B1844" t="s">
        <v>2738</v>
      </c>
      <c r="C1844">
        <v>3.0000000000000001E-3</v>
      </c>
    </row>
    <row r="1845" spans="1:3" x14ac:dyDescent="0.25">
      <c r="A1845">
        <v>1844</v>
      </c>
      <c r="B1845" t="s">
        <v>2739</v>
      </c>
      <c r="C1845">
        <v>3.0000000000000001E-3</v>
      </c>
    </row>
    <row r="1846" spans="1:3" x14ac:dyDescent="0.25">
      <c r="A1846">
        <v>1845</v>
      </c>
      <c r="B1846" t="s">
        <v>2740</v>
      </c>
      <c r="C1846">
        <v>3.0000000000000001E-3</v>
      </c>
    </row>
    <row r="1847" spans="1:3" x14ac:dyDescent="0.25">
      <c r="A1847">
        <v>1846</v>
      </c>
      <c r="B1847" t="s">
        <v>2741</v>
      </c>
      <c r="C1847">
        <v>3.0000000000000001E-3</v>
      </c>
    </row>
    <row r="1848" spans="1:3" x14ac:dyDescent="0.25">
      <c r="A1848">
        <v>1847</v>
      </c>
      <c r="B1848" t="s">
        <v>2742</v>
      </c>
      <c r="C1848">
        <v>3.0000000000000001E-3</v>
      </c>
    </row>
    <row r="1849" spans="1:3" x14ac:dyDescent="0.25">
      <c r="A1849">
        <v>1848</v>
      </c>
      <c r="B1849" t="s">
        <v>2743</v>
      </c>
      <c r="C1849">
        <v>3.0000000000000001E-3</v>
      </c>
    </row>
    <row r="1850" spans="1:3" x14ac:dyDescent="0.25">
      <c r="A1850">
        <v>1849</v>
      </c>
      <c r="B1850" t="s">
        <v>2744</v>
      </c>
      <c r="C1850">
        <v>3.0000000000000001E-3</v>
      </c>
    </row>
    <row r="1851" spans="1:3" x14ac:dyDescent="0.25">
      <c r="A1851">
        <v>1850</v>
      </c>
      <c r="B1851" t="s">
        <v>2745</v>
      </c>
      <c r="C1851">
        <v>3.0000000000000001E-3</v>
      </c>
    </row>
    <row r="1852" spans="1:3" x14ac:dyDescent="0.25">
      <c r="A1852">
        <v>1851</v>
      </c>
      <c r="B1852" t="s">
        <v>2746</v>
      </c>
      <c r="C1852">
        <v>3.0000000000000001E-3</v>
      </c>
    </row>
    <row r="1853" spans="1:3" x14ac:dyDescent="0.25">
      <c r="A1853">
        <v>1852</v>
      </c>
      <c r="B1853" t="s">
        <v>2747</v>
      </c>
      <c r="C1853">
        <v>3.0000000000000001E-3</v>
      </c>
    </row>
    <row r="1854" spans="1:3" x14ac:dyDescent="0.25">
      <c r="A1854">
        <v>1853</v>
      </c>
      <c r="B1854" t="s">
        <v>2748</v>
      </c>
      <c r="C1854">
        <v>3.0000000000000001E-3</v>
      </c>
    </row>
    <row r="1855" spans="1:3" x14ac:dyDescent="0.25">
      <c r="A1855">
        <v>1854</v>
      </c>
      <c r="B1855" t="s">
        <v>2749</v>
      </c>
      <c r="C1855">
        <v>3.0000000000000001E-3</v>
      </c>
    </row>
    <row r="1856" spans="1:3" x14ac:dyDescent="0.25">
      <c r="A1856">
        <v>1855</v>
      </c>
      <c r="B1856" t="s">
        <v>2750</v>
      </c>
      <c r="C1856">
        <v>3.0000000000000001E-3</v>
      </c>
    </row>
    <row r="1857" spans="1:3" x14ac:dyDescent="0.25">
      <c r="A1857">
        <v>1856</v>
      </c>
      <c r="B1857" t="s">
        <v>2751</v>
      </c>
      <c r="C1857">
        <v>3.0000000000000001E-3</v>
      </c>
    </row>
    <row r="1858" spans="1:3" x14ac:dyDescent="0.25">
      <c r="A1858">
        <v>1857</v>
      </c>
      <c r="B1858" t="s">
        <v>2752</v>
      </c>
      <c r="C1858">
        <v>3.0000000000000001E-3</v>
      </c>
    </row>
    <row r="1859" spans="1:3" x14ac:dyDescent="0.25">
      <c r="A1859">
        <v>1858</v>
      </c>
      <c r="B1859" t="s">
        <v>2753</v>
      </c>
      <c r="C1859">
        <v>3.0000000000000001E-3</v>
      </c>
    </row>
    <row r="1860" spans="1:3" x14ac:dyDescent="0.25">
      <c r="A1860">
        <v>1859</v>
      </c>
      <c r="B1860" t="s">
        <v>2754</v>
      </c>
      <c r="C1860">
        <v>3.0000000000000001E-3</v>
      </c>
    </row>
    <row r="1861" spans="1:3" x14ac:dyDescent="0.25">
      <c r="A1861">
        <v>1860</v>
      </c>
      <c r="B1861" t="s">
        <v>2755</v>
      </c>
      <c r="C1861">
        <v>3.0000000000000001E-3</v>
      </c>
    </row>
    <row r="1862" spans="1:3" x14ac:dyDescent="0.25">
      <c r="A1862">
        <v>1861</v>
      </c>
      <c r="B1862" t="s">
        <v>2756</v>
      </c>
      <c r="C1862">
        <v>3.0000000000000001E-3</v>
      </c>
    </row>
    <row r="1863" spans="1:3" x14ac:dyDescent="0.25">
      <c r="A1863">
        <v>1862</v>
      </c>
      <c r="B1863" t="s">
        <v>2757</v>
      </c>
      <c r="C1863">
        <v>3.0000000000000001E-3</v>
      </c>
    </row>
    <row r="1864" spans="1:3" x14ac:dyDescent="0.25">
      <c r="A1864">
        <v>1863</v>
      </c>
      <c r="B1864" t="s">
        <v>2758</v>
      </c>
      <c r="C1864">
        <v>3.0000000000000001E-3</v>
      </c>
    </row>
    <row r="1865" spans="1:3" x14ac:dyDescent="0.25">
      <c r="A1865">
        <v>1864</v>
      </c>
      <c r="B1865" t="s">
        <v>2759</v>
      </c>
      <c r="C1865">
        <v>3.0000000000000001E-3</v>
      </c>
    </row>
    <row r="1866" spans="1:3" x14ac:dyDescent="0.25">
      <c r="A1866">
        <v>1865</v>
      </c>
      <c r="B1866" t="s">
        <v>2760</v>
      </c>
      <c r="C1866">
        <v>3.0000000000000001E-3</v>
      </c>
    </row>
    <row r="1867" spans="1:3" x14ac:dyDescent="0.25">
      <c r="A1867">
        <v>1866</v>
      </c>
      <c r="B1867" t="s">
        <v>2761</v>
      </c>
      <c r="C1867">
        <v>3.0000000000000001E-3</v>
      </c>
    </row>
    <row r="1868" spans="1:3" x14ac:dyDescent="0.25">
      <c r="A1868">
        <v>1867</v>
      </c>
      <c r="B1868" t="s">
        <v>2762</v>
      </c>
      <c r="C1868">
        <v>3.0000000000000001E-3</v>
      </c>
    </row>
    <row r="1869" spans="1:3" x14ac:dyDescent="0.25">
      <c r="A1869">
        <v>1868</v>
      </c>
      <c r="B1869" t="s">
        <v>2763</v>
      </c>
      <c r="C1869">
        <v>3.0000000000000001E-3</v>
      </c>
    </row>
    <row r="1870" spans="1:3" x14ac:dyDescent="0.25">
      <c r="A1870">
        <v>1869</v>
      </c>
      <c r="B1870" t="s">
        <v>2764</v>
      </c>
      <c r="C1870">
        <v>3.0000000000000001E-3</v>
      </c>
    </row>
    <row r="1871" spans="1:3" x14ac:dyDescent="0.25">
      <c r="A1871">
        <v>1870</v>
      </c>
      <c r="B1871" t="s">
        <v>2765</v>
      </c>
      <c r="C1871">
        <v>3.0000000000000001E-3</v>
      </c>
    </row>
    <row r="1872" spans="1:3" x14ac:dyDescent="0.25">
      <c r="A1872">
        <v>1871</v>
      </c>
      <c r="B1872" t="s">
        <v>2766</v>
      </c>
      <c r="C1872">
        <v>3.0000000000000001E-3</v>
      </c>
    </row>
    <row r="1873" spans="1:3" x14ac:dyDescent="0.25">
      <c r="A1873">
        <v>1872</v>
      </c>
      <c r="B1873" t="s">
        <v>2767</v>
      </c>
      <c r="C1873">
        <v>3.0000000000000001E-3</v>
      </c>
    </row>
    <row r="1874" spans="1:3" x14ac:dyDescent="0.25">
      <c r="A1874">
        <v>1873</v>
      </c>
      <c r="B1874" t="s">
        <v>2768</v>
      </c>
      <c r="C1874">
        <v>3.0000000000000001E-3</v>
      </c>
    </row>
    <row r="1875" spans="1:3" x14ac:dyDescent="0.25">
      <c r="A1875">
        <v>1874</v>
      </c>
      <c r="B1875" t="s">
        <v>2769</v>
      </c>
      <c r="C1875">
        <v>3.0000000000000001E-3</v>
      </c>
    </row>
    <row r="1876" spans="1:3" x14ac:dyDescent="0.25">
      <c r="A1876">
        <v>1875</v>
      </c>
      <c r="B1876" t="s">
        <v>2770</v>
      </c>
      <c r="C1876">
        <v>3.0000000000000001E-3</v>
      </c>
    </row>
    <row r="1877" spans="1:3" x14ac:dyDescent="0.25">
      <c r="A1877">
        <v>1876</v>
      </c>
      <c r="B1877" t="s">
        <v>2771</v>
      </c>
      <c r="C1877">
        <v>3.0000000000000001E-3</v>
      </c>
    </row>
    <row r="1878" spans="1:3" x14ac:dyDescent="0.25">
      <c r="A1878">
        <v>1877</v>
      </c>
      <c r="B1878" t="s">
        <v>2772</v>
      </c>
      <c r="C1878">
        <v>3.0000000000000001E-3</v>
      </c>
    </row>
    <row r="1879" spans="1:3" x14ac:dyDescent="0.25">
      <c r="A1879">
        <v>1878</v>
      </c>
      <c r="B1879" t="s">
        <v>2773</v>
      </c>
      <c r="C1879">
        <v>3.0000000000000001E-3</v>
      </c>
    </row>
    <row r="1880" spans="1:3" x14ac:dyDescent="0.25">
      <c r="A1880">
        <v>1879</v>
      </c>
      <c r="B1880" t="s">
        <v>2774</v>
      </c>
      <c r="C1880">
        <v>3.0000000000000001E-3</v>
      </c>
    </row>
    <row r="1881" spans="1:3" x14ac:dyDescent="0.25">
      <c r="A1881">
        <v>1880</v>
      </c>
      <c r="B1881" t="s">
        <v>2775</v>
      </c>
      <c r="C1881">
        <v>3.0000000000000001E-3</v>
      </c>
    </row>
    <row r="1882" spans="1:3" x14ac:dyDescent="0.25">
      <c r="A1882">
        <v>1881</v>
      </c>
      <c r="B1882" t="s">
        <v>2776</v>
      </c>
      <c r="C1882">
        <v>3.0000000000000001E-3</v>
      </c>
    </row>
    <row r="1883" spans="1:3" x14ac:dyDescent="0.25">
      <c r="A1883">
        <v>1882</v>
      </c>
      <c r="B1883" t="s">
        <v>2777</v>
      </c>
      <c r="C1883">
        <v>3.0000000000000001E-3</v>
      </c>
    </row>
    <row r="1884" spans="1:3" x14ac:dyDescent="0.25">
      <c r="A1884">
        <v>1883</v>
      </c>
      <c r="B1884" t="s">
        <v>2778</v>
      </c>
      <c r="C1884">
        <v>3.0000000000000001E-3</v>
      </c>
    </row>
    <row r="1885" spans="1:3" x14ac:dyDescent="0.25">
      <c r="A1885">
        <v>1884</v>
      </c>
      <c r="B1885" t="s">
        <v>2779</v>
      </c>
      <c r="C1885">
        <v>3.0000000000000001E-3</v>
      </c>
    </row>
    <row r="1886" spans="1:3" x14ac:dyDescent="0.25">
      <c r="A1886">
        <v>1885</v>
      </c>
      <c r="B1886" t="s">
        <v>2780</v>
      </c>
      <c r="C1886">
        <v>3.0000000000000001E-3</v>
      </c>
    </row>
    <row r="1887" spans="1:3" x14ac:dyDescent="0.25">
      <c r="A1887">
        <v>1886</v>
      </c>
      <c r="B1887" t="s">
        <v>2781</v>
      </c>
      <c r="C1887">
        <v>3.0000000000000001E-3</v>
      </c>
    </row>
    <row r="1888" spans="1:3" x14ac:dyDescent="0.25">
      <c r="A1888">
        <v>1887</v>
      </c>
      <c r="B1888" t="s">
        <v>2782</v>
      </c>
      <c r="C1888">
        <v>3.0000000000000001E-3</v>
      </c>
    </row>
    <row r="1889" spans="1:3" x14ac:dyDescent="0.25">
      <c r="A1889">
        <v>1888</v>
      </c>
      <c r="B1889" t="s">
        <v>2783</v>
      </c>
      <c r="C1889">
        <v>3.0000000000000001E-3</v>
      </c>
    </row>
    <row r="1890" spans="1:3" x14ac:dyDescent="0.25">
      <c r="A1890">
        <v>1889</v>
      </c>
      <c r="B1890" t="s">
        <v>2784</v>
      </c>
      <c r="C1890">
        <v>3.0000000000000001E-3</v>
      </c>
    </row>
    <row r="1891" spans="1:3" x14ac:dyDescent="0.25">
      <c r="A1891">
        <v>1890</v>
      </c>
      <c r="B1891" t="s">
        <v>2785</v>
      </c>
      <c r="C1891">
        <v>3.0000000000000001E-3</v>
      </c>
    </row>
    <row r="1892" spans="1:3" x14ac:dyDescent="0.25">
      <c r="A1892">
        <v>1891</v>
      </c>
      <c r="B1892" t="s">
        <v>2786</v>
      </c>
      <c r="C1892">
        <v>3.0000000000000001E-3</v>
      </c>
    </row>
    <row r="1893" spans="1:3" x14ac:dyDescent="0.25">
      <c r="A1893">
        <v>1892</v>
      </c>
      <c r="B1893" t="s">
        <v>2787</v>
      </c>
      <c r="C1893">
        <v>3.0000000000000001E-3</v>
      </c>
    </row>
    <row r="1894" spans="1:3" x14ac:dyDescent="0.25">
      <c r="A1894">
        <v>1893</v>
      </c>
      <c r="B1894" t="s">
        <v>2788</v>
      </c>
      <c r="C1894">
        <v>3.0000000000000001E-3</v>
      </c>
    </row>
    <row r="1895" spans="1:3" x14ac:dyDescent="0.25">
      <c r="A1895">
        <v>1894</v>
      </c>
      <c r="B1895" t="s">
        <v>2789</v>
      </c>
      <c r="C1895">
        <v>3.0000000000000001E-3</v>
      </c>
    </row>
    <row r="1896" spans="1:3" x14ac:dyDescent="0.25">
      <c r="A1896">
        <v>1895</v>
      </c>
      <c r="B1896" t="s">
        <v>2790</v>
      </c>
      <c r="C1896">
        <v>3.0000000000000001E-3</v>
      </c>
    </row>
    <row r="1897" spans="1:3" x14ac:dyDescent="0.25">
      <c r="A1897">
        <v>1896</v>
      </c>
      <c r="B1897" t="s">
        <v>2791</v>
      </c>
      <c r="C1897">
        <v>3.0000000000000001E-3</v>
      </c>
    </row>
    <row r="1898" spans="1:3" x14ac:dyDescent="0.25">
      <c r="A1898">
        <v>1897</v>
      </c>
      <c r="B1898" t="s">
        <v>2792</v>
      </c>
      <c r="C1898">
        <v>3.0000000000000001E-3</v>
      </c>
    </row>
    <row r="1899" spans="1:3" x14ac:dyDescent="0.25">
      <c r="A1899">
        <v>1898</v>
      </c>
      <c r="B1899" t="s">
        <v>2793</v>
      </c>
      <c r="C1899">
        <v>3.0000000000000001E-3</v>
      </c>
    </row>
    <row r="1900" spans="1:3" x14ac:dyDescent="0.25">
      <c r="A1900">
        <v>1899</v>
      </c>
      <c r="B1900" t="s">
        <v>2794</v>
      </c>
      <c r="C1900">
        <v>3.0000000000000001E-3</v>
      </c>
    </row>
    <row r="1901" spans="1:3" x14ac:dyDescent="0.25">
      <c r="A1901">
        <v>1900</v>
      </c>
      <c r="B1901" t="s">
        <v>2795</v>
      </c>
      <c r="C1901">
        <v>3.0000000000000001E-3</v>
      </c>
    </row>
    <row r="1902" spans="1:3" x14ac:dyDescent="0.25">
      <c r="A1902">
        <v>1901</v>
      </c>
      <c r="B1902" t="s">
        <v>2796</v>
      </c>
      <c r="C1902">
        <v>3.0000000000000001E-3</v>
      </c>
    </row>
    <row r="1903" spans="1:3" x14ac:dyDescent="0.25">
      <c r="A1903">
        <v>1902</v>
      </c>
      <c r="B1903" t="s">
        <v>2797</v>
      </c>
      <c r="C1903">
        <v>3.0000000000000001E-3</v>
      </c>
    </row>
    <row r="1904" spans="1:3" x14ac:dyDescent="0.25">
      <c r="A1904">
        <v>1903</v>
      </c>
      <c r="B1904" t="s">
        <v>2798</v>
      </c>
      <c r="C1904">
        <v>3.0000000000000001E-3</v>
      </c>
    </row>
    <row r="1905" spans="1:3" x14ac:dyDescent="0.25">
      <c r="A1905">
        <v>1904</v>
      </c>
      <c r="B1905" t="s">
        <v>2799</v>
      </c>
      <c r="C1905">
        <v>3.0000000000000001E-3</v>
      </c>
    </row>
    <row r="1906" spans="1:3" x14ac:dyDescent="0.25">
      <c r="A1906">
        <v>1905</v>
      </c>
      <c r="B1906" t="s">
        <v>2800</v>
      </c>
      <c r="C1906">
        <v>3.0000000000000001E-3</v>
      </c>
    </row>
    <row r="1907" spans="1:3" x14ac:dyDescent="0.25">
      <c r="A1907">
        <v>1906</v>
      </c>
      <c r="B1907" t="s">
        <v>2801</v>
      </c>
      <c r="C1907">
        <v>3.0000000000000001E-3</v>
      </c>
    </row>
    <row r="1908" spans="1:3" x14ac:dyDescent="0.25">
      <c r="A1908">
        <v>1907</v>
      </c>
      <c r="B1908" t="s">
        <v>2802</v>
      </c>
      <c r="C1908">
        <v>3.0000000000000001E-3</v>
      </c>
    </row>
    <row r="1909" spans="1:3" x14ac:dyDescent="0.25">
      <c r="A1909">
        <v>1908</v>
      </c>
      <c r="B1909" t="s">
        <v>2803</v>
      </c>
      <c r="C1909">
        <v>3.0000000000000001E-3</v>
      </c>
    </row>
    <row r="1910" spans="1:3" x14ac:dyDescent="0.25">
      <c r="A1910">
        <v>1909</v>
      </c>
      <c r="B1910" t="s">
        <v>2804</v>
      </c>
      <c r="C1910">
        <v>3.0000000000000001E-3</v>
      </c>
    </row>
    <row r="1911" spans="1:3" x14ac:dyDescent="0.25">
      <c r="A1911">
        <v>1910</v>
      </c>
      <c r="B1911" t="s">
        <v>2805</v>
      </c>
      <c r="C1911">
        <v>3.0000000000000001E-3</v>
      </c>
    </row>
    <row r="1912" spans="1:3" x14ac:dyDescent="0.25">
      <c r="A1912">
        <v>1911</v>
      </c>
      <c r="B1912" t="s">
        <v>2806</v>
      </c>
      <c r="C1912">
        <v>3.0000000000000001E-3</v>
      </c>
    </row>
    <row r="1913" spans="1:3" x14ac:dyDescent="0.25">
      <c r="A1913">
        <v>1912</v>
      </c>
      <c r="B1913" t="s">
        <v>2807</v>
      </c>
      <c r="C1913">
        <v>3.0000000000000001E-3</v>
      </c>
    </row>
    <row r="1914" spans="1:3" x14ac:dyDescent="0.25">
      <c r="A1914">
        <v>1913</v>
      </c>
      <c r="B1914" t="s">
        <v>2808</v>
      </c>
      <c r="C1914">
        <v>3.0000000000000001E-3</v>
      </c>
    </row>
    <row r="1915" spans="1:3" x14ac:dyDescent="0.25">
      <c r="A1915">
        <v>1914</v>
      </c>
      <c r="B1915" t="s">
        <v>2809</v>
      </c>
      <c r="C1915">
        <v>3.0000000000000001E-3</v>
      </c>
    </row>
    <row r="1916" spans="1:3" x14ac:dyDescent="0.25">
      <c r="A1916">
        <v>1915</v>
      </c>
      <c r="B1916" t="s">
        <v>2810</v>
      </c>
      <c r="C1916">
        <v>3.0000000000000001E-3</v>
      </c>
    </row>
    <row r="1917" spans="1:3" x14ac:dyDescent="0.25">
      <c r="A1917">
        <v>1916</v>
      </c>
      <c r="B1917" t="s">
        <v>2811</v>
      </c>
      <c r="C1917">
        <v>3.0000000000000001E-3</v>
      </c>
    </row>
    <row r="1918" spans="1:3" x14ac:dyDescent="0.25">
      <c r="A1918">
        <v>1917</v>
      </c>
      <c r="B1918" t="s">
        <v>2812</v>
      </c>
      <c r="C1918">
        <v>3.0000000000000001E-3</v>
      </c>
    </row>
    <row r="1919" spans="1:3" x14ac:dyDescent="0.25">
      <c r="A1919">
        <v>1918</v>
      </c>
      <c r="B1919" t="s">
        <v>2813</v>
      </c>
      <c r="C1919">
        <v>3.0000000000000001E-3</v>
      </c>
    </row>
    <row r="1920" spans="1:3" x14ac:dyDescent="0.25">
      <c r="A1920">
        <v>1919</v>
      </c>
      <c r="B1920" t="s">
        <v>2814</v>
      </c>
      <c r="C1920">
        <v>3.0000000000000001E-3</v>
      </c>
    </row>
    <row r="1921" spans="1:3" x14ac:dyDescent="0.25">
      <c r="A1921">
        <v>1920</v>
      </c>
      <c r="B1921" t="s">
        <v>2815</v>
      </c>
      <c r="C1921">
        <v>3.0000000000000001E-3</v>
      </c>
    </row>
    <row r="1922" spans="1:3" x14ac:dyDescent="0.25">
      <c r="A1922">
        <v>1921</v>
      </c>
      <c r="B1922" t="s">
        <v>2816</v>
      </c>
      <c r="C1922">
        <v>3.0000000000000001E-3</v>
      </c>
    </row>
    <row r="1923" spans="1:3" x14ac:dyDescent="0.25">
      <c r="A1923">
        <v>1922</v>
      </c>
      <c r="B1923" t="s">
        <v>2817</v>
      </c>
      <c r="C1923">
        <v>3.0000000000000001E-3</v>
      </c>
    </row>
    <row r="1924" spans="1:3" x14ac:dyDescent="0.25">
      <c r="A1924">
        <v>1923</v>
      </c>
      <c r="B1924" t="s">
        <v>2818</v>
      </c>
      <c r="C1924">
        <v>3.0000000000000001E-3</v>
      </c>
    </row>
    <row r="1925" spans="1:3" x14ac:dyDescent="0.25">
      <c r="A1925">
        <v>1924</v>
      </c>
      <c r="B1925" t="s">
        <v>2819</v>
      </c>
      <c r="C1925">
        <v>3.0000000000000001E-3</v>
      </c>
    </row>
    <row r="1926" spans="1:3" x14ac:dyDescent="0.25">
      <c r="A1926">
        <v>1925</v>
      </c>
      <c r="B1926" t="s">
        <v>2820</v>
      </c>
      <c r="C1926">
        <v>3.0000000000000001E-3</v>
      </c>
    </row>
    <row r="1927" spans="1:3" x14ac:dyDescent="0.25">
      <c r="A1927">
        <v>1926</v>
      </c>
      <c r="B1927" t="s">
        <v>2821</v>
      </c>
      <c r="C1927">
        <v>3.0000000000000001E-3</v>
      </c>
    </row>
    <row r="1928" spans="1:3" x14ac:dyDescent="0.25">
      <c r="A1928">
        <v>1927</v>
      </c>
      <c r="B1928" t="s">
        <v>2822</v>
      </c>
      <c r="C1928">
        <v>3.0000000000000001E-3</v>
      </c>
    </row>
    <row r="1929" spans="1:3" x14ac:dyDescent="0.25">
      <c r="A1929">
        <v>1928</v>
      </c>
      <c r="B1929" t="s">
        <v>2823</v>
      </c>
      <c r="C1929">
        <v>3.0000000000000001E-3</v>
      </c>
    </row>
    <row r="1930" spans="1:3" x14ac:dyDescent="0.25">
      <c r="A1930">
        <v>1929</v>
      </c>
      <c r="B1930" t="s">
        <v>2824</v>
      </c>
      <c r="C1930">
        <v>3.0000000000000001E-3</v>
      </c>
    </row>
    <row r="1931" spans="1:3" x14ac:dyDescent="0.25">
      <c r="A1931">
        <v>1930</v>
      </c>
      <c r="B1931" t="s">
        <v>2825</v>
      </c>
      <c r="C1931">
        <v>3.0000000000000001E-3</v>
      </c>
    </row>
    <row r="1932" spans="1:3" x14ac:dyDescent="0.25">
      <c r="A1932">
        <v>1931</v>
      </c>
      <c r="B1932" t="s">
        <v>2826</v>
      </c>
      <c r="C1932">
        <v>3.0000000000000001E-3</v>
      </c>
    </row>
    <row r="1933" spans="1:3" x14ac:dyDescent="0.25">
      <c r="A1933">
        <v>1932</v>
      </c>
      <c r="B1933" t="s">
        <v>2827</v>
      </c>
      <c r="C1933">
        <v>3.0000000000000001E-3</v>
      </c>
    </row>
    <row r="1934" spans="1:3" x14ac:dyDescent="0.25">
      <c r="A1934">
        <v>1933</v>
      </c>
      <c r="B1934" t="s">
        <v>2828</v>
      </c>
      <c r="C1934">
        <v>3.0000000000000001E-3</v>
      </c>
    </row>
    <row r="1935" spans="1:3" x14ac:dyDescent="0.25">
      <c r="A1935">
        <v>1934</v>
      </c>
      <c r="B1935" t="s">
        <v>2829</v>
      </c>
      <c r="C1935">
        <v>3.0000000000000001E-3</v>
      </c>
    </row>
    <row r="1936" spans="1:3" x14ac:dyDescent="0.25">
      <c r="A1936">
        <v>1935</v>
      </c>
      <c r="B1936" t="s">
        <v>2830</v>
      </c>
      <c r="C1936">
        <v>3.0000000000000001E-3</v>
      </c>
    </row>
    <row r="1937" spans="1:3" x14ac:dyDescent="0.25">
      <c r="A1937">
        <v>1936</v>
      </c>
      <c r="B1937" t="s">
        <v>2831</v>
      </c>
      <c r="C1937">
        <v>3.0000000000000001E-3</v>
      </c>
    </row>
    <row r="1938" spans="1:3" x14ac:dyDescent="0.25">
      <c r="A1938">
        <v>1937</v>
      </c>
      <c r="B1938" t="s">
        <v>2832</v>
      </c>
      <c r="C1938">
        <v>3.0000000000000001E-3</v>
      </c>
    </row>
    <row r="1939" spans="1:3" x14ac:dyDescent="0.25">
      <c r="A1939">
        <v>1938</v>
      </c>
      <c r="B1939" t="s">
        <v>2833</v>
      </c>
      <c r="C1939">
        <v>3.0000000000000001E-3</v>
      </c>
    </row>
    <row r="1940" spans="1:3" x14ac:dyDescent="0.25">
      <c r="A1940">
        <v>1939</v>
      </c>
      <c r="B1940" t="s">
        <v>2834</v>
      </c>
      <c r="C1940">
        <v>3.0000000000000001E-3</v>
      </c>
    </row>
    <row r="1941" spans="1:3" x14ac:dyDescent="0.25">
      <c r="A1941">
        <v>1940</v>
      </c>
      <c r="B1941" t="s">
        <v>2835</v>
      </c>
      <c r="C1941">
        <v>3.0000000000000001E-3</v>
      </c>
    </row>
    <row r="1942" spans="1:3" x14ac:dyDescent="0.25">
      <c r="A1942">
        <v>1941</v>
      </c>
      <c r="B1942" t="s">
        <v>2836</v>
      </c>
      <c r="C1942">
        <v>3.0000000000000001E-3</v>
      </c>
    </row>
    <row r="1943" spans="1:3" x14ac:dyDescent="0.25">
      <c r="A1943">
        <v>1942</v>
      </c>
      <c r="B1943" t="s">
        <v>2837</v>
      </c>
      <c r="C1943">
        <v>3.0000000000000001E-3</v>
      </c>
    </row>
    <row r="1944" spans="1:3" x14ac:dyDescent="0.25">
      <c r="A1944">
        <v>1943</v>
      </c>
      <c r="B1944" t="s">
        <v>2838</v>
      </c>
      <c r="C1944">
        <v>3.0000000000000001E-3</v>
      </c>
    </row>
    <row r="1945" spans="1:3" x14ac:dyDescent="0.25">
      <c r="A1945">
        <v>1944</v>
      </c>
      <c r="B1945" t="s">
        <v>2839</v>
      </c>
      <c r="C1945">
        <v>3.0000000000000001E-3</v>
      </c>
    </row>
    <row r="1946" spans="1:3" x14ac:dyDescent="0.25">
      <c r="A1946">
        <v>1945</v>
      </c>
      <c r="B1946" t="s">
        <v>2840</v>
      </c>
      <c r="C1946">
        <v>3.0000000000000001E-3</v>
      </c>
    </row>
    <row r="1947" spans="1:3" x14ac:dyDescent="0.25">
      <c r="A1947">
        <v>1946</v>
      </c>
      <c r="B1947" t="s">
        <v>2841</v>
      </c>
      <c r="C1947">
        <v>3.0000000000000001E-3</v>
      </c>
    </row>
    <row r="1948" spans="1:3" x14ac:dyDescent="0.25">
      <c r="A1948">
        <v>1947</v>
      </c>
      <c r="B1948" t="s">
        <v>2842</v>
      </c>
      <c r="C1948">
        <v>3.0000000000000001E-3</v>
      </c>
    </row>
    <row r="1949" spans="1:3" x14ac:dyDescent="0.25">
      <c r="A1949">
        <v>1948</v>
      </c>
      <c r="B1949" t="s">
        <v>2843</v>
      </c>
      <c r="C1949">
        <v>3.0000000000000001E-3</v>
      </c>
    </row>
    <row r="1950" spans="1:3" x14ac:dyDescent="0.25">
      <c r="A1950">
        <v>1949</v>
      </c>
      <c r="B1950" t="s">
        <v>2844</v>
      </c>
      <c r="C1950">
        <v>3.0000000000000001E-3</v>
      </c>
    </row>
    <row r="1951" spans="1:3" x14ac:dyDescent="0.25">
      <c r="A1951">
        <v>1950</v>
      </c>
      <c r="B1951" t="s">
        <v>2845</v>
      </c>
      <c r="C1951">
        <v>3.0000000000000001E-3</v>
      </c>
    </row>
    <row r="1952" spans="1:3" x14ac:dyDescent="0.25">
      <c r="A1952">
        <v>1951</v>
      </c>
      <c r="B1952" t="s">
        <v>2846</v>
      </c>
      <c r="C1952">
        <v>3.0000000000000001E-3</v>
      </c>
    </row>
    <row r="1953" spans="1:3" x14ac:dyDescent="0.25">
      <c r="A1953">
        <v>1952</v>
      </c>
      <c r="B1953" t="s">
        <v>2847</v>
      </c>
      <c r="C1953">
        <v>3.0000000000000001E-3</v>
      </c>
    </row>
    <row r="1954" spans="1:3" x14ac:dyDescent="0.25">
      <c r="A1954">
        <v>1953</v>
      </c>
      <c r="B1954" t="s">
        <v>2848</v>
      </c>
      <c r="C1954">
        <v>3.0000000000000001E-3</v>
      </c>
    </row>
    <row r="1955" spans="1:3" x14ac:dyDescent="0.25">
      <c r="A1955">
        <v>1954</v>
      </c>
      <c r="B1955" t="s">
        <v>2849</v>
      </c>
      <c r="C1955">
        <v>3.0000000000000001E-3</v>
      </c>
    </row>
    <row r="1956" spans="1:3" x14ac:dyDescent="0.25">
      <c r="A1956">
        <v>1955</v>
      </c>
      <c r="B1956" t="s">
        <v>2850</v>
      </c>
      <c r="C1956">
        <v>3.0000000000000001E-3</v>
      </c>
    </row>
    <row r="1957" spans="1:3" x14ac:dyDescent="0.25">
      <c r="A1957">
        <v>1956</v>
      </c>
      <c r="B1957" t="s">
        <v>2851</v>
      </c>
      <c r="C1957">
        <v>3.0000000000000001E-3</v>
      </c>
    </row>
    <row r="1958" spans="1:3" x14ac:dyDescent="0.25">
      <c r="A1958">
        <v>1957</v>
      </c>
      <c r="B1958" t="s">
        <v>2852</v>
      </c>
      <c r="C1958">
        <v>3.0000000000000001E-3</v>
      </c>
    </row>
    <row r="1959" spans="1:3" x14ac:dyDescent="0.25">
      <c r="A1959">
        <v>1958</v>
      </c>
      <c r="B1959" t="s">
        <v>2853</v>
      </c>
      <c r="C1959">
        <v>3.0000000000000001E-3</v>
      </c>
    </row>
    <row r="1960" spans="1:3" x14ac:dyDescent="0.25">
      <c r="A1960">
        <v>1959</v>
      </c>
      <c r="B1960" t="s">
        <v>2854</v>
      </c>
      <c r="C1960">
        <v>3.0000000000000001E-3</v>
      </c>
    </row>
    <row r="1961" spans="1:3" x14ac:dyDescent="0.25">
      <c r="A1961">
        <v>1960</v>
      </c>
      <c r="B1961" t="s">
        <v>2855</v>
      </c>
      <c r="C1961">
        <v>3.0000000000000001E-3</v>
      </c>
    </row>
    <row r="1962" spans="1:3" x14ac:dyDescent="0.25">
      <c r="A1962">
        <v>1961</v>
      </c>
      <c r="B1962" t="s">
        <v>2856</v>
      </c>
      <c r="C1962">
        <v>3.0000000000000001E-3</v>
      </c>
    </row>
    <row r="1963" spans="1:3" x14ac:dyDescent="0.25">
      <c r="A1963">
        <v>1962</v>
      </c>
      <c r="B1963" t="s">
        <v>2857</v>
      </c>
      <c r="C1963">
        <v>3.0000000000000001E-3</v>
      </c>
    </row>
    <row r="1964" spans="1:3" x14ac:dyDescent="0.25">
      <c r="A1964">
        <v>1963</v>
      </c>
      <c r="B1964" t="s">
        <v>2858</v>
      </c>
      <c r="C1964">
        <v>3.0000000000000001E-3</v>
      </c>
    </row>
    <row r="1965" spans="1:3" x14ac:dyDescent="0.25">
      <c r="A1965">
        <v>1964</v>
      </c>
      <c r="B1965" t="s">
        <v>2859</v>
      </c>
      <c r="C1965">
        <v>3.0000000000000001E-3</v>
      </c>
    </row>
    <row r="1966" spans="1:3" x14ac:dyDescent="0.25">
      <c r="A1966">
        <v>1965</v>
      </c>
      <c r="B1966" t="s">
        <v>2860</v>
      </c>
      <c r="C1966">
        <v>3.0000000000000001E-3</v>
      </c>
    </row>
    <row r="1967" spans="1:3" x14ac:dyDescent="0.25">
      <c r="A1967">
        <v>1966</v>
      </c>
      <c r="B1967" t="s">
        <v>2861</v>
      </c>
      <c r="C1967">
        <v>3.0000000000000001E-3</v>
      </c>
    </row>
    <row r="1968" spans="1:3" x14ac:dyDescent="0.25">
      <c r="A1968">
        <v>1967</v>
      </c>
      <c r="B1968" t="s">
        <v>2862</v>
      </c>
      <c r="C1968">
        <v>3.0000000000000001E-3</v>
      </c>
    </row>
    <row r="1969" spans="1:3" x14ac:dyDescent="0.25">
      <c r="A1969">
        <v>1968</v>
      </c>
      <c r="B1969" t="s">
        <v>2863</v>
      </c>
      <c r="C1969">
        <v>3.0000000000000001E-3</v>
      </c>
    </row>
    <row r="1970" spans="1:3" x14ac:dyDescent="0.25">
      <c r="A1970">
        <v>1969</v>
      </c>
      <c r="B1970" t="s">
        <v>2864</v>
      </c>
      <c r="C1970">
        <v>3.0000000000000001E-3</v>
      </c>
    </row>
    <row r="1971" spans="1:3" x14ac:dyDescent="0.25">
      <c r="A1971">
        <v>1970</v>
      </c>
      <c r="B1971" t="s">
        <v>2865</v>
      </c>
      <c r="C1971">
        <v>3.0000000000000001E-3</v>
      </c>
    </row>
    <row r="1972" spans="1:3" x14ac:dyDescent="0.25">
      <c r="A1972">
        <v>1971</v>
      </c>
      <c r="B1972" t="s">
        <v>2866</v>
      </c>
      <c r="C1972">
        <v>3.0000000000000001E-3</v>
      </c>
    </row>
    <row r="1973" spans="1:3" x14ac:dyDescent="0.25">
      <c r="A1973">
        <v>1972</v>
      </c>
      <c r="B1973" t="s">
        <v>2867</v>
      </c>
      <c r="C1973">
        <v>3.0000000000000001E-3</v>
      </c>
    </row>
    <row r="1974" spans="1:3" x14ac:dyDescent="0.25">
      <c r="A1974">
        <v>1973</v>
      </c>
      <c r="B1974" t="s">
        <v>2868</v>
      </c>
      <c r="C1974">
        <v>3.0000000000000001E-3</v>
      </c>
    </row>
    <row r="1975" spans="1:3" x14ac:dyDescent="0.25">
      <c r="A1975">
        <v>1974</v>
      </c>
      <c r="B1975" t="s">
        <v>2869</v>
      </c>
      <c r="C1975">
        <v>3.0000000000000001E-3</v>
      </c>
    </row>
    <row r="1976" spans="1:3" x14ac:dyDescent="0.25">
      <c r="A1976">
        <v>1975</v>
      </c>
      <c r="B1976" t="s">
        <v>2870</v>
      </c>
      <c r="C1976">
        <v>3.0000000000000001E-3</v>
      </c>
    </row>
    <row r="1977" spans="1:3" x14ac:dyDescent="0.25">
      <c r="A1977">
        <v>1976</v>
      </c>
      <c r="B1977" t="s">
        <v>2871</v>
      </c>
      <c r="C1977">
        <v>3.0000000000000001E-3</v>
      </c>
    </row>
    <row r="1978" spans="1:3" x14ac:dyDescent="0.25">
      <c r="A1978">
        <v>1977</v>
      </c>
      <c r="B1978" t="s">
        <v>2872</v>
      </c>
      <c r="C1978">
        <v>3.0000000000000001E-3</v>
      </c>
    </row>
    <row r="1979" spans="1:3" x14ac:dyDescent="0.25">
      <c r="A1979">
        <v>1978</v>
      </c>
      <c r="B1979" t="s">
        <v>2873</v>
      </c>
      <c r="C1979">
        <v>3.0000000000000001E-3</v>
      </c>
    </row>
    <row r="1980" spans="1:3" x14ac:dyDescent="0.25">
      <c r="A1980">
        <v>1979</v>
      </c>
      <c r="B1980" t="s">
        <v>2874</v>
      </c>
      <c r="C1980">
        <v>3.0000000000000001E-3</v>
      </c>
    </row>
    <row r="1981" spans="1:3" x14ac:dyDescent="0.25">
      <c r="A1981">
        <v>1980</v>
      </c>
      <c r="B1981" t="s">
        <v>2875</v>
      </c>
      <c r="C1981">
        <v>3.0000000000000001E-3</v>
      </c>
    </row>
    <row r="1982" spans="1:3" x14ac:dyDescent="0.25">
      <c r="A1982">
        <v>1981</v>
      </c>
      <c r="B1982" t="s">
        <v>2876</v>
      </c>
      <c r="C1982">
        <v>3.0000000000000001E-3</v>
      </c>
    </row>
    <row r="1983" spans="1:3" x14ac:dyDescent="0.25">
      <c r="A1983">
        <v>1982</v>
      </c>
      <c r="B1983" t="s">
        <v>2877</v>
      </c>
      <c r="C1983">
        <v>3.0000000000000001E-3</v>
      </c>
    </row>
    <row r="1984" spans="1:3" x14ac:dyDescent="0.25">
      <c r="A1984">
        <v>1983</v>
      </c>
      <c r="B1984" t="s">
        <v>2878</v>
      </c>
      <c r="C1984">
        <v>3.0000000000000001E-3</v>
      </c>
    </row>
    <row r="1985" spans="1:3" x14ac:dyDescent="0.25">
      <c r="A1985">
        <v>1984</v>
      </c>
      <c r="B1985" t="s">
        <v>2879</v>
      </c>
      <c r="C1985">
        <v>3.0000000000000001E-3</v>
      </c>
    </row>
    <row r="1986" spans="1:3" x14ac:dyDescent="0.25">
      <c r="A1986">
        <v>1985</v>
      </c>
      <c r="B1986" t="s">
        <v>2880</v>
      </c>
      <c r="C1986">
        <v>3.0000000000000001E-3</v>
      </c>
    </row>
    <row r="1987" spans="1:3" x14ac:dyDescent="0.25">
      <c r="A1987">
        <v>1986</v>
      </c>
      <c r="B1987" t="s">
        <v>2881</v>
      </c>
      <c r="C1987">
        <v>3.0000000000000001E-3</v>
      </c>
    </row>
    <row r="1988" spans="1:3" x14ac:dyDescent="0.25">
      <c r="A1988">
        <v>1987</v>
      </c>
      <c r="B1988" t="s">
        <v>2882</v>
      </c>
      <c r="C1988">
        <v>3.0000000000000001E-3</v>
      </c>
    </row>
    <row r="1989" spans="1:3" x14ac:dyDescent="0.25">
      <c r="A1989">
        <v>1988</v>
      </c>
      <c r="B1989" t="s">
        <v>2883</v>
      </c>
      <c r="C1989">
        <v>3.0000000000000001E-3</v>
      </c>
    </row>
    <row r="1990" spans="1:3" x14ac:dyDescent="0.25">
      <c r="A1990">
        <v>1989</v>
      </c>
      <c r="B1990" t="s">
        <v>2884</v>
      </c>
      <c r="C1990">
        <v>3.0000000000000001E-3</v>
      </c>
    </row>
    <row r="1991" spans="1:3" x14ac:dyDescent="0.25">
      <c r="A1991">
        <v>1990</v>
      </c>
      <c r="B1991" t="s">
        <v>2885</v>
      </c>
      <c r="C1991">
        <v>3.0000000000000001E-3</v>
      </c>
    </row>
    <row r="1992" spans="1:3" x14ac:dyDescent="0.25">
      <c r="A1992">
        <v>1991</v>
      </c>
      <c r="B1992" t="s">
        <v>2886</v>
      </c>
      <c r="C1992">
        <v>3.0000000000000001E-3</v>
      </c>
    </row>
    <row r="1993" spans="1:3" x14ac:dyDescent="0.25">
      <c r="A1993">
        <v>1992</v>
      </c>
      <c r="B1993" t="s">
        <v>2887</v>
      </c>
      <c r="C1993">
        <v>3.0000000000000001E-3</v>
      </c>
    </row>
    <row r="1994" spans="1:3" x14ac:dyDescent="0.25">
      <c r="A1994">
        <v>1993</v>
      </c>
      <c r="B1994" t="s">
        <v>2888</v>
      </c>
      <c r="C1994">
        <v>3.0000000000000001E-3</v>
      </c>
    </row>
    <row r="1995" spans="1:3" x14ac:dyDescent="0.25">
      <c r="A1995">
        <v>1994</v>
      </c>
      <c r="B1995" t="s">
        <v>2889</v>
      </c>
      <c r="C1995">
        <v>3.0000000000000001E-3</v>
      </c>
    </row>
    <row r="1996" spans="1:3" x14ac:dyDescent="0.25">
      <c r="A1996">
        <v>1995</v>
      </c>
      <c r="B1996" t="s">
        <v>2890</v>
      </c>
      <c r="C1996">
        <v>3.0000000000000001E-3</v>
      </c>
    </row>
    <row r="1997" spans="1:3" x14ac:dyDescent="0.25">
      <c r="A1997">
        <v>1996</v>
      </c>
      <c r="B1997" t="s">
        <v>2891</v>
      </c>
      <c r="C1997">
        <v>3.0000000000000001E-3</v>
      </c>
    </row>
    <row r="1998" spans="1:3" x14ac:dyDescent="0.25">
      <c r="A1998">
        <v>1997</v>
      </c>
      <c r="B1998" t="s">
        <v>2892</v>
      </c>
      <c r="C1998">
        <v>3.0000000000000001E-3</v>
      </c>
    </row>
    <row r="1999" spans="1:3" x14ac:dyDescent="0.25">
      <c r="A1999">
        <v>1998</v>
      </c>
      <c r="B1999" t="s">
        <v>2893</v>
      </c>
      <c r="C1999">
        <v>3.0000000000000001E-3</v>
      </c>
    </row>
    <row r="2000" spans="1:3" x14ac:dyDescent="0.25">
      <c r="A2000">
        <v>1999</v>
      </c>
      <c r="B2000" t="s">
        <v>2894</v>
      </c>
      <c r="C2000">
        <v>3.0000000000000001E-3</v>
      </c>
    </row>
    <row r="2001" spans="1:3" x14ac:dyDescent="0.25">
      <c r="A2001">
        <v>2000</v>
      </c>
      <c r="B2001" t="s">
        <v>2895</v>
      </c>
      <c r="C2001">
        <v>3.0000000000000001E-3</v>
      </c>
    </row>
    <row r="2002" spans="1:3" x14ac:dyDescent="0.25">
      <c r="A2002">
        <v>2001</v>
      </c>
      <c r="B2002" t="s">
        <v>2896</v>
      </c>
      <c r="C2002">
        <v>3.0000000000000001E-3</v>
      </c>
    </row>
    <row r="2003" spans="1:3" x14ac:dyDescent="0.25">
      <c r="A2003">
        <v>2002</v>
      </c>
      <c r="B2003" t="s">
        <v>2897</v>
      </c>
      <c r="C2003">
        <v>3.0000000000000001E-3</v>
      </c>
    </row>
    <row r="2004" spans="1:3" x14ac:dyDescent="0.25">
      <c r="A2004">
        <v>2003</v>
      </c>
      <c r="B2004" t="s">
        <v>2898</v>
      </c>
      <c r="C2004">
        <v>3.0000000000000001E-3</v>
      </c>
    </row>
    <row r="2005" spans="1:3" x14ac:dyDescent="0.25">
      <c r="A2005">
        <v>2004</v>
      </c>
      <c r="B2005" t="s">
        <v>2899</v>
      </c>
      <c r="C2005">
        <v>3.0000000000000001E-3</v>
      </c>
    </row>
    <row r="2006" spans="1:3" x14ac:dyDescent="0.25">
      <c r="A2006">
        <v>2005</v>
      </c>
      <c r="B2006" t="s">
        <v>2900</v>
      </c>
      <c r="C2006">
        <v>3.0000000000000001E-3</v>
      </c>
    </row>
    <row r="2007" spans="1:3" x14ac:dyDescent="0.25">
      <c r="A2007">
        <v>2006</v>
      </c>
      <c r="B2007" t="s">
        <v>2901</v>
      </c>
      <c r="C2007">
        <v>3.0000000000000001E-3</v>
      </c>
    </row>
    <row r="2008" spans="1:3" x14ac:dyDescent="0.25">
      <c r="A2008">
        <v>2007</v>
      </c>
      <c r="B2008" t="s">
        <v>2902</v>
      </c>
      <c r="C2008">
        <v>3.0000000000000001E-3</v>
      </c>
    </row>
    <row r="2009" spans="1:3" x14ac:dyDescent="0.25">
      <c r="A2009">
        <v>2008</v>
      </c>
      <c r="B2009" t="s">
        <v>2903</v>
      </c>
      <c r="C2009">
        <v>3.0000000000000001E-3</v>
      </c>
    </row>
    <row r="2010" spans="1:3" x14ac:dyDescent="0.25">
      <c r="A2010">
        <v>2009</v>
      </c>
      <c r="B2010" t="s">
        <v>2904</v>
      </c>
      <c r="C2010">
        <v>3.0000000000000001E-3</v>
      </c>
    </row>
    <row r="2011" spans="1:3" x14ac:dyDescent="0.25">
      <c r="A2011">
        <v>2010</v>
      </c>
      <c r="B2011" t="s">
        <v>2905</v>
      </c>
      <c r="C2011">
        <v>3.0000000000000001E-3</v>
      </c>
    </row>
    <row r="2012" spans="1:3" x14ac:dyDescent="0.25">
      <c r="A2012">
        <v>2011</v>
      </c>
      <c r="B2012" t="s">
        <v>2906</v>
      </c>
      <c r="C2012">
        <v>3.0000000000000001E-3</v>
      </c>
    </row>
    <row r="2013" spans="1:3" x14ac:dyDescent="0.25">
      <c r="A2013">
        <v>2012</v>
      </c>
      <c r="B2013" t="s">
        <v>2907</v>
      </c>
      <c r="C2013">
        <v>3.0000000000000001E-3</v>
      </c>
    </row>
    <row r="2014" spans="1:3" x14ac:dyDescent="0.25">
      <c r="A2014">
        <v>2013</v>
      </c>
      <c r="B2014" t="s">
        <v>2908</v>
      </c>
      <c r="C2014">
        <v>3.0000000000000001E-3</v>
      </c>
    </row>
    <row r="2015" spans="1:3" x14ac:dyDescent="0.25">
      <c r="A2015">
        <v>2014</v>
      </c>
      <c r="B2015" t="s">
        <v>2909</v>
      </c>
      <c r="C2015">
        <v>3.0000000000000001E-3</v>
      </c>
    </row>
    <row r="2016" spans="1:3" x14ac:dyDescent="0.25">
      <c r="A2016">
        <v>2015</v>
      </c>
      <c r="B2016" t="s">
        <v>2910</v>
      </c>
      <c r="C2016">
        <v>3.0000000000000001E-3</v>
      </c>
    </row>
    <row r="2017" spans="1:3" x14ac:dyDescent="0.25">
      <c r="A2017">
        <v>2016</v>
      </c>
      <c r="B2017" t="s">
        <v>2911</v>
      </c>
      <c r="C2017">
        <v>3.0000000000000001E-3</v>
      </c>
    </row>
    <row r="2018" spans="1:3" x14ac:dyDescent="0.25">
      <c r="A2018">
        <v>2017</v>
      </c>
      <c r="B2018" t="s">
        <v>2912</v>
      </c>
      <c r="C2018">
        <v>3.0000000000000001E-3</v>
      </c>
    </row>
    <row r="2019" spans="1:3" x14ac:dyDescent="0.25">
      <c r="A2019">
        <v>2018</v>
      </c>
      <c r="B2019" t="s">
        <v>2913</v>
      </c>
      <c r="C2019">
        <v>3.0000000000000001E-3</v>
      </c>
    </row>
    <row r="2020" spans="1:3" x14ac:dyDescent="0.25">
      <c r="A2020">
        <v>2019</v>
      </c>
      <c r="B2020" t="s">
        <v>2914</v>
      </c>
      <c r="C2020">
        <v>3.0000000000000001E-3</v>
      </c>
    </row>
    <row r="2021" spans="1:3" x14ac:dyDescent="0.25">
      <c r="A2021">
        <v>2020</v>
      </c>
      <c r="B2021" t="s">
        <v>2915</v>
      </c>
      <c r="C2021">
        <v>3.0000000000000001E-3</v>
      </c>
    </row>
    <row r="2022" spans="1:3" x14ac:dyDescent="0.25">
      <c r="A2022">
        <v>2021</v>
      </c>
      <c r="B2022" t="s">
        <v>2916</v>
      </c>
      <c r="C2022">
        <v>3.0000000000000001E-3</v>
      </c>
    </row>
    <row r="2023" spans="1:3" x14ac:dyDescent="0.25">
      <c r="A2023">
        <v>2022</v>
      </c>
      <c r="B2023" t="s">
        <v>2917</v>
      </c>
      <c r="C2023">
        <v>3.0000000000000001E-3</v>
      </c>
    </row>
    <row r="2024" spans="1:3" x14ac:dyDescent="0.25">
      <c r="A2024">
        <v>2023</v>
      </c>
      <c r="B2024" t="s">
        <v>2918</v>
      </c>
      <c r="C2024">
        <v>3.0000000000000001E-3</v>
      </c>
    </row>
    <row r="2025" spans="1:3" x14ac:dyDescent="0.25">
      <c r="A2025">
        <v>2024</v>
      </c>
      <c r="B2025" t="s">
        <v>2919</v>
      </c>
      <c r="C2025">
        <v>3.0000000000000001E-3</v>
      </c>
    </row>
    <row r="2026" spans="1:3" x14ac:dyDescent="0.25">
      <c r="A2026">
        <v>2025</v>
      </c>
      <c r="B2026" t="s">
        <v>2920</v>
      </c>
      <c r="C2026">
        <v>2E-3</v>
      </c>
    </row>
    <row r="2027" spans="1:3" x14ac:dyDescent="0.25">
      <c r="A2027">
        <v>2026</v>
      </c>
      <c r="B2027" t="s">
        <v>2921</v>
      </c>
      <c r="C2027">
        <v>2E-3</v>
      </c>
    </row>
    <row r="2028" spans="1:3" x14ac:dyDescent="0.25">
      <c r="A2028">
        <v>2027</v>
      </c>
      <c r="B2028" t="s">
        <v>2922</v>
      </c>
      <c r="C2028">
        <v>2E-3</v>
      </c>
    </row>
    <row r="2029" spans="1:3" x14ac:dyDescent="0.25">
      <c r="A2029">
        <v>2028</v>
      </c>
      <c r="B2029" t="s">
        <v>2923</v>
      </c>
      <c r="C2029">
        <v>2E-3</v>
      </c>
    </row>
    <row r="2030" spans="1:3" x14ac:dyDescent="0.25">
      <c r="A2030">
        <v>2029</v>
      </c>
      <c r="B2030" t="s">
        <v>2924</v>
      </c>
      <c r="C2030">
        <v>2E-3</v>
      </c>
    </row>
    <row r="2031" spans="1:3" x14ac:dyDescent="0.25">
      <c r="A2031">
        <v>2030</v>
      </c>
      <c r="B2031" t="s">
        <v>2925</v>
      </c>
      <c r="C2031">
        <v>2E-3</v>
      </c>
    </row>
    <row r="2032" spans="1:3" x14ac:dyDescent="0.25">
      <c r="A2032">
        <v>2031</v>
      </c>
      <c r="B2032" t="s">
        <v>2926</v>
      </c>
      <c r="C2032">
        <v>2E-3</v>
      </c>
    </row>
    <row r="2033" spans="1:3" x14ac:dyDescent="0.25">
      <c r="A2033">
        <v>2032</v>
      </c>
      <c r="B2033" t="s">
        <v>2927</v>
      </c>
      <c r="C2033">
        <v>2E-3</v>
      </c>
    </row>
    <row r="2034" spans="1:3" x14ac:dyDescent="0.25">
      <c r="A2034">
        <v>2033</v>
      </c>
      <c r="B2034" t="s">
        <v>2928</v>
      </c>
      <c r="C2034">
        <v>2E-3</v>
      </c>
    </row>
    <row r="2035" spans="1:3" x14ac:dyDescent="0.25">
      <c r="A2035">
        <v>2034</v>
      </c>
      <c r="B2035" t="s">
        <v>2929</v>
      </c>
      <c r="C2035">
        <v>2E-3</v>
      </c>
    </row>
    <row r="2036" spans="1:3" x14ac:dyDescent="0.25">
      <c r="A2036">
        <v>2035</v>
      </c>
      <c r="B2036" t="s">
        <v>2930</v>
      </c>
      <c r="C2036">
        <v>2E-3</v>
      </c>
    </row>
    <row r="2037" spans="1:3" x14ac:dyDescent="0.25">
      <c r="A2037">
        <v>2036</v>
      </c>
      <c r="B2037" t="s">
        <v>2931</v>
      </c>
      <c r="C2037">
        <v>2E-3</v>
      </c>
    </row>
    <row r="2038" spans="1:3" x14ac:dyDescent="0.25">
      <c r="A2038">
        <v>2037</v>
      </c>
      <c r="B2038" t="s">
        <v>2932</v>
      </c>
      <c r="C2038">
        <v>2E-3</v>
      </c>
    </row>
    <row r="2039" spans="1:3" x14ac:dyDescent="0.25">
      <c r="A2039">
        <v>2038</v>
      </c>
      <c r="B2039" t="s">
        <v>2933</v>
      </c>
      <c r="C2039">
        <v>2E-3</v>
      </c>
    </row>
    <row r="2040" spans="1:3" x14ac:dyDescent="0.25">
      <c r="A2040">
        <v>2039</v>
      </c>
      <c r="B2040" t="s">
        <v>2934</v>
      </c>
      <c r="C2040">
        <v>2E-3</v>
      </c>
    </row>
    <row r="2041" spans="1:3" x14ac:dyDescent="0.25">
      <c r="A2041">
        <v>2040</v>
      </c>
      <c r="B2041" t="s">
        <v>2935</v>
      </c>
      <c r="C2041">
        <v>2E-3</v>
      </c>
    </row>
    <row r="2042" spans="1:3" x14ac:dyDescent="0.25">
      <c r="A2042">
        <v>2041</v>
      </c>
      <c r="B2042" t="s">
        <v>2936</v>
      </c>
      <c r="C2042">
        <v>2E-3</v>
      </c>
    </row>
    <row r="2043" spans="1:3" x14ac:dyDescent="0.25">
      <c r="A2043">
        <v>2042</v>
      </c>
      <c r="B2043" t="s">
        <v>2937</v>
      </c>
      <c r="C2043">
        <v>2E-3</v>
      </c>
    </row>
    <row r="2044" spans="1:3" x14ac:dyDescent="0.25">
      <c r="A2044">
        <v>2043</v>
      </c>
      <c r="B2044" t="s">
        <v>2938</v>
      </c>
      <c r="C2044">
        <v>2E-3</v>
      </c>
    </row>
    <row r="2045" spans="1:3" x14ac:dyDescent="0.25">
      <c r="A2045">
        <v>2044</v>
      </c>
      <c r="B2045" t="s">
        <v>2939</v>
      </c>
      <c r="C2045">
        <v>2E-3</v>
      </c>
    </row>
    <row r="2046" spans="1:3" x14ac:dyDescent="0.25">
      <c r="A2046">
        <v>2045</v>
      </c>
      <c r="B2046" t="s">
        <v>2940</v>
      </c>
      <c r="C2046">
        <v>2E-3</v>
      </c>
    </row>
    <row r="2047" spans="1:3" x14ac:dyDescent="0.25">
      <c r="A2047">
        <v>2046</v>
      </c>
      <c r="B2047" t="s">
        <v>2941</v>
      </c>
      <c r="C2047">
        <v>2E-3</v>
      </c>
    </row>
    <row r="2048" spans="1:3" x14ac:dyDescent="0.25">
      <c r="A2048">
        <v>2047</v>
      </c>
      <c r="B2048" t="s">
        <v>2942</v>
      </c>
      <c r="C2048">
        <v>2E-3</v>
      </c>
    </row>
    <row r="2049" spans="1:3" x14ac:dyDescent="0.25">
      <c r="A2049">
        <v>2048</v>
      </c>
      <c r="B2049" t="s">
        <v>2943</v>
      </c>
      <c r="C2049">
        <v>2E-3</v>
      </c>
    </row>
    <row r="2050" spans="1:3" x14ac:dyDescent="0.25">
      <c r="A2050">
        <v>2049</v>
      </c>
      <c r="B2050" t="s">
        <v>2944</v>
      </c>
      <c r="C2050">
        <v>2E-3</v>
      </c>
    </row>
    <row r="2051" spans="1:3" x14ac:dyDescent="0.25">
      <c r="A2051">
        <v>2050</v>
      </c>
      <c r="B2051" t="s">
        <v>2945</v>
      </c>
      <c r="C2051">
        <v>2E-3</v>
      </c>
    </row>
    <row r="2052" spans="1:3" x14ac:dyDescent="0.25">
      <c r="A2052">
        <v>2051</v>
      </c>
      <c r="B2052" t="s">
        <v>2946</v>
      </c>
      <c r="C2052">
        <v>2E-3</v>
      </c>
    </row>
    <row r="2053" spans="1:3" x14ac:dyDescent="0.25">
      <c r="A2053">
        <v>2052</v>
      </c>
      <c r="B2053" t="s">
        <v>2947</v>
      </c>
      <c r="C2053">
        <v>2E-3</v>
      </c>
    </row>
    <row r="2054" spans="1:3" x14ac:dyDescent="0.25">
      <c r="A2054">
        <v>2053</v>
      </c>
      <c r="B2054" t="s">
        <v>2948</v>
      </c>
      <c r="C2054">
        <v>2E-3</v>
      </c>
    </row>
    <row r="2055" spans="1:3" x14ac:dyDescent="0.25">
      <c r="A2055">
        <v>2054</v>
      </c>
      <c r="B2055" t="s">
        <v>2949</v>
      </c>
      <c r="C2055">
        <v>2E-3</v>
      </c>
    </row>
    <row r="2056" spans="1:3" x14ac:dyDescent="0.25">
      <c r="A2056">
        <v>2055</v>
      </c>
      <c r="B2056" t="s">
        <v>2950</v>
      </c>
      <c r="C2056">
        <v>2E-3</v>
      </c>
    </row>
    <row r="2057" spans="1:3" x14ac:dyDescent="0.25">
      <c r="A2057">
        <v>2056</v>
      </c>
      <c r="B2057" t="s">
        <v>2951</v>
      </c>
      <c r="C2057">
        <v>2E-3</v>
      </c>
    </row>
    <row r="2058" spans="1:3" x14ac:dyDescent="0.25">
      <c r="A2058">
        <v>2057</v>
      </c>
      <c r="B2058" t="s">
        <v>2952</v>
      </c>
      <c r="C2058">
        <v>2E-3</v>
      </c>
    </row>
    <row r="2059" spans="1:3" x14ac:dyDescent="0.25">
      <c r="A2059">
        <v>2058</v>
      </c>
      <c r="B2059" t="s">
        <v>2953</v>
      </c>
      <c r="C2059">
        <v>2E-3</v>
      </c>
    </row>
    <row r="2060" spans="1:3" x14ac:dyDescent="0.25">
      <c r="A2060">
        <v>2059</v>
      </c>
      <c r="B2060" t="s">
        <v>2954</v>
      </c>
      <c r="C2060">
        <v>2E-3</v>
      </c>
    </row>
    <row r="2061" spans="1:3" x14ac:dyDescent="0.25">
      <c r="A2061">
        <v>2060</v>
      </c>
      <c r="B2061" t="s">
        <v>2955</v>
      </c>
      <c r="C2061">
        <v>2E-3</v>
      </c>
    </row>
    <row r="2062" spans="1:3" x14ac:dyDescent="0.25">
      <c r="A2062">
        <v>2061</v>
      </c>
      <c r="B2062" t="s">
        <v>2956</v>
      </c>
      <c r="C2062">
        <v>2E-3</v>
      </c>
    </row>
    <row r="2063" spans="1:3" x14ac:dyDescent="0.25">
      <c r="A2063">
        <v>2062</v>
      </c>
      <c r="B2063" t="s">
        <v>2957</v>
      </c>
      <c r="C2063">
        <v>2E-3</v>
      </c>
    </row>
    <row r="2064" spans="1:3" x14ac:dyDescent="0.25">
      <c r="A2064">
        <v>2063</v>
      </c>
      <c r="B2064" t="s">
        <v>2958</v>
      </c>
      <c r="C2064">
        <v>2E-3</v>
      </c>
    </row>
    <row r="2065" spans="1:3" x14ac:dyDescent="0.25">
      <c r="A2065">
        <v>2064</v>
      </c>
      <c r="B2065" t="s">
        <v>2959</v>
      </c>
      <c r="C2065">
        <v>2E-3</v>
      </c>
    </row>
    <row r="2066" spans="1:3" x14ac:dyDescent="0.25">
      <c r="A2066">
        <v>2065</v>
      </c>
      <c r="B2066" t="s">
        <v>2960</v>
      </c>
      <c r="C2066">
        <v>2E-3</v>
      </c>
    </row>
    <row r="2067" spans="1:3" x14ac:dyDescent="0.25">
      <c r="A2067">
        <v>2066</v>
      </c>
      <c r="B2067" t="s">
        <v>2961</v>
      </c>
      <c r="C2067">
        <v>2E-3</v>
      </c>
    </row>
    <row r="2068" spans="1:3" x14ac:dyDescent="0.25">
      <c r="A2068">
        <v>2067</v>
      </c>
      <c r="B2068" t="s">
        <v>2962</v>
      </c>
      <c r="C2068">
        <v>2E-3</v>
      </c>
    </row>
    <row r="2069" spans="1:3" x14ac:dyDescent="0.25">
      <c r="A2069">
        <v>2068</v>
      </c>
      <c r="B2069" t="s">
        <v>2963</v>
      </c>
      <c r="C2069">
        <v>2E-3</v>
      </c>
    </row>
    <row r="2070" spans="1:3" x14ac:dyDescent="0.25">
      <c r="A2070">
        <v>2069</v>
      </c>
      <c r="B2070" t="s">
        <v>2964</v>
      </c>
      <c r="C2070">
        <v>2E-3</v>
      </c>
    </row>
    <row r="2071" spans="1:3" x14ac:dyDescent="0.25">
      <c r="A2071">
        <v>2070</v>
      </c>
      <c r="B2071" t="s">
        <v>2965</v>
      </c>
      <c r="C2071">
        <v>2E-3</v>
      </c>
    </row>
    <row r="2072" spans="1:3" x14ac:dyDescent="0.25">
      <c r="A2072">
        <v>2071</v>
      </c>
      <c r="B2072" t="s">
        <v>2966</v>
      </c>
      <c r="C2072">
        <v>2E-3</v>
      </c>
    </row>
    <row r="2073" spans="1:3" x14ac:dyDescent="0.25">
      <c r="A2073">
        <v>2072</v>
      </c>
      <c r="B2073" t="s">
        <v>2967</v>
      </c>
      <c r="C2073">
        <v>2E-3</v>
      </c>
    </row>
    <row r="2074" spans="1:3" x14ac:dyDescent="0.25">
      <c r="A2074">
        <v>2073</v>
      </c>
      <c r="B2074" t="s">
        <v>2968</v>
      </c>
      <c r="C2074">
        <v>2E-3</v>
      </c>
    </row>
    <row r="2075" spans="1:3" x14ac:dyDescent="0.25">
      <c r="A2075">
        <v>2074</v>
      </c>
      <c r="B2075" t="s">
        <v>2969</v>
      </c>
      <c r="C2075">
        <v>2E-3</v>
      </c>
    </row>
    <row r="2076" spans="1:3" x14ac:dyDescent="0.25">
      <c r="A2076">
        <v>2075</v>
      </c>
      <c r="B2076" t="s">
        <v>2970</v>
      </c>
      <c r="C2076">
        <v>2E-3</v>
      </c>
    </row>
    <row r="2077" spans="1:3" x14ac:dyDescent="0.25">
      <c r="A2077">
        <v>2076</v>
      </c>
      <c r="B2077" t="s">
        <v>2971</v>
      </c>
      <c r="C2077">
        <v>2E-3</v>
      </c>
    </row>
    <row r="2078" spans="1:3" x14ac:dyDescent="0.25">
      <c r="A2078">
        <v>2077</v>
      </c>
      <c r="B2078" t="s">
        <v>2972</v>
      </c>
      <c r="C2078">
        <v>2E-3</v>
      </c>
    </row>
    <row r="2079" spans="1:3" x14ac:dyDescent="0.25">
      <c r="A2079">
        <v>2078</v>
      </c>
      <c r="B2079" t="s">
        <v>2973</v>
      </c>
      <c r="C2079">
        <v>2E-3</v>
      </c>
    </row>
    <row r="2080" spans="1:3" x14ac:dyDescent="0.25">
      <c r="A2080">
        <v>2079</v>
      </c>
      <c r="B2080" t="s">
        <v>2974</v>
      </c>
      <c r="C2080">
        <v>2E-3</v>
      </c>
    </row>
    <row r="2081" spans="1:3" x14ac:dyDescent="0.25">
      <c r="A2081">
        <v>2080</v>
      </c>
      <c r="B2081" t="s">
        <v>2975</v>
      </c>
      <c r="C2081">
        <v>2E-3</v>
      </c>
    </row>
    <row r="2082" spans="1:3" x14ac:dyDescent="0.25">
      <c r="A2082">
        <v>2081</v>
      </c>
      <c r="B2082" t="s">
        <v>2976</v>
      </c>
      <c r="C2082">
        <v>2E-3</v>
      </c>
    </row>
    <row r="2083" spans="1:3" x14ac:dyDescent="0.25">
      <c r="A2083">
        <v>2082</v>
      </c>
      <c r="B2083" t="s">
        <v>2977</v>
      </c>
      <c r="C2083">
        <v>2E-3</v>
      </c>
    </row>
    <row r="2084" spans="1:3" x14ac:dyDescent="0.25">
      <c r="A2084">
        <v>2083</v>
      </c>
      <c r="B2084" t="s">
        <v>2978</v>
      </c>
      <c r="C2084">
        <v>2E-3</v>
      </c>
    </row>
    <row r="2085" spans="1:3" x14ac:dyDescent="0.25">
      <c r="A2085">
        <v>2084</v>
      </c>
      <c r="B2085" t="s">
        <v>2979</v>
      </c>
      <c r="C2085">
        <v>2E-3</v>
      </c>
    </row>
    <row r="2086" spans="1:3" x14ac:dyDescent="0.25">
      <c r="A2086">
        <v>2085</v>
      </c>
      <c r="B2086" t="s">
        <v>2980</v>
      </c>
      <c r="C2086">
        <v>2E-3</v>
      </c>
    </row>
    <row r="2087" spans="1:3" x14ac:dyDescent="0.25">
      <c r="A2087">
        <v>2086</v>
      </c>
      <c r="B2087" t="s">
        <v>2981</v>
      </c>
      <c r="C2087">
        <v>2E-3</v>
      </c>
    </row>
    <row r="2088" spans="1:3" x14ac:dyDescent="0.25">
      <c r="A2088">
        <v>2087</v>
      </c>
      <c r="B2088" t="s">
        <v>2982</v>
      </c>
      <c r="C2088">
        <v>2E-3</v>
      </c>
    </row>
    <row r="2089" spans="1:3" x14ac:dyDescent="0.25">
      <c r="A2089">
        <v>2088</v>
      </c>
      <c r="B2089" t="s">
        <v>2983</v>
      </c>
      <c r="C2089">
        <v>2E-3</v>
      </c>
    </row>
    <row r="2090" spans="1:3" x14ac:dyDescent="0.25">
      <c r="A2090">
        <v>2089</v>
      </c>
      <c r="B2090" t="s">
        <v>2984</v>
      </c>
      <c r="C2090">
        <v>2E-3</v>
      </c>
    </row>
    <row r="2091" spans="1:3" x14ac:dyDescent="0.25">
      <c r="A2091">
        <v>2090</v>
      </c>
      <c r="B2091" t="s">
        <v>2985</v>
      </c>
      <c r="C2091">
        <v>2E-3</v>
      </c>
    </row>
    <row r="2092" spans="1:3" x14ac:dyDescent="0.25">
      <c r="A2092">
        <v>2091</v>
      </c>
      <c r="B2092" t="s">
        <v>2986</v>
      </c>
      <c r="C2092">
        <v>2E-3</v>
      </c>
    </row>
    <row r="2093" spans="1:3" x14ac:dyDescent="0.25">
      <c r="A2093">
        <v>2092</v>
      </c>
      <c r="B2093" t="s">
        <v>2987</v>
      </c>
      <c r="C2093">
        <v>2E-3</v>
      </c>
    </row>
    <row r="2094" spans="1:3" x14ac:dyDescent="0.25">
      <c r="A2094">
        <v>2093</v>
      </c>
      <c r="B2094" t="s">
        <v>2988</v>
      </c>
      <c r="C2094">
        <v>2E-3</v>
      </c>
    </row>
    <row r="2095" spans="1:3" x14ac:dyDescent="0.25">
      <c r="A2095">
        <v>2094</v>
      </c>
      <c r="B2095" t="s">
        <v>2989</v>
      </c>
      <c r="C2095">
        <v>2E-3</v>
      </c>
    </row>
    <row r="2096" spans="1:3" x14ac:dyDescent="0.25">
      <c r="A2096">
        <v>2095</v>
      </c>
      <c r="B2096" t="s">
        <v>2990</v>
      </c>
      <c r="C2096">
        <v>2E-3</v>
      </c>
    </row>
    <row r="2097" spans="1:3" x14ac:dyDescent="0.25">
      <c r="A2097">
        <v>2096</v>
      </c>
      <c r="B2097" t="s">
        <v>2991</v>
      </c>
      <c r="C2097">
        <v>2E-3</v>
      </c>
    </row>
    <row r="2098" spans="1:3" x14ac:dyDescent="0.25">
      <c r="A2098">
        <v>2097</v>
      </c>
      <c r="B2098" t="s">
        <v>2992</v>
      </c>
      <c r="C2098">
        <v>2E-3</v>
      </c>
    </row>
    <row r="2099" spans="1:3" x14ac:dyDescent="0.25">
      <c r="A2099">
        <v>2098</v>
      </c>
      <c r="B2099" t="s">
        <v>2993</v>
      </c>
      <c r="C2099">
        <v>2E-3</v>
      </c>
    </row>
    <row r="2100" spans="1:3" x14ac:dyDescent="0.25">
      <c r="A2100">
        <v>2099</v>
      </c>
      <c r="B2100" t="s">
        <v>2994</v>
      </c>
      <c r="C2100">
        <v>2E-3</v>
      </c>
    </row>
    <row r="2101" spans="1:3" x14ac:dyDescent="0.25">
      <c r="A2101">
        <v>2100</v>
      </c>
      <c r="B2101" t="s">
        <v>2995</v>
      </c>
      <c r="C2101">
        <v>2E-3</v>
      </c>
    </row>
    <row r="2102" spans="1:3" x14ac:dyDescent="0.25">
      <c r="A2102">
        <v>2101</v>
      </c>
      <c r="B2102" t="s">
        <v>2996</v>
      </c>
      <c r="C2102">
        <v>2E-3</v>
      </c>
    </row>
    <row r="2103" spans="1:3" x14ac:dyDescent="0.25">
      <c r="A2103">
        <v>2102</v>
      </c>
      <c r="B2103" t="s">
        <v>2997</v>
      </c>
      <c r="C2103">
        <v>2E-3</v>
      </c>
    </row>
    <row r="2104" spans="1:3" x14ac:dyDescent="0.25">
      <c r="A2104">
        <v>2103</v>
      </c>
      <c r="B2104" t="s">
        <v>2998</v>
      </c>
      <c r="C2104">
        <v>2E-3</v>
      </c>
    </row>
    <row r="2105" spans="1:3" x14ac:dyDescent="0.25">
      <c r="A2105">
        <v>2104</v>
      </c>
      <c r="B2105" t="s">
        <v>2999</v>
      </c>
      <c r="C2105">
        <v>2E-3</v>
      </c>
    </row>
    <row r="2106" spans="1:3" x14ac:dyDescent="0.25">
      <c r="A2106">
        <v>2105</v>
      </c>
      <c r="B2106" t="s">
        <v>3000</v>
      </c>
      <c r="C2106">
        <v>2E-3</v>
      </c>
    </row>
    <row r="2107" spans="1:3" x14ac:dyDescent="0.25">
      <c r="A2107">
        <v>2106</v>
      </c>
      <c r="B2107" t="s">
        <v>3001</v>
      </c>
      <c r="C2107">
        <v>2E-3</v>
      </c>
    </row>
    <row r="2108" spans="1:3" x14ac:dyDescent="0.25">
      <c r="A2108">
        <v>2107</v>
      </c>
      <c r="B2108" t="s">
        <v>3002</v>
      </c>
      <c r="C2108">
        <v>2E-3</v>
      </c>
    </row>
    <row r="2109" spans="1:3" x14ac:dyDescent="0.25">
      <c r="A2109">
        <v>2108</v>
      </c>
      <c r="B2109" t="s">
        <v>3003</v>
      </c>
      <c r="C2109">
        <v>2E-3</v>
      </c>
    </row>
    <row r="2110" spans="1:3" x14ac:dyDescent="0.25">
      <c r="A2110">
        <v>2109</v>
      </c>
      <c r="B2110" t="s">
        <v>3004</v>
      </c>
      <c r="C2110">
        <v>2E-3</v>
      </c>
    </row>
    <row r="2111" spans="1:3" x14ac:dyDescent="0.25">
      <c r="A2111">
        <v>2110</v>
      </c>
      <c r="B2111" t="s">
        <v>3005</v>
      </c>
      <c r="C2111">
        <v>2E-3</v>
      </c>
    </row>
    <row r="2112" spans="1:3" x14ac:dyDescent="0.25">
      <c r="A2112">
        <v>2111</v>
      </c>
      <c r="B2112" t="s">
        <v>3006</v>
      </c>
      <c r="C2112">
        <v>2E-3</v>
      </c>
    </row>
    <row r="2113" spans="1:3" x14ac:dyDescent="0.25">
      <c r="A2113">
        <v>2112</v>
      </c>
      <c r="B2113" t="s">
        <v>3007</v>
      </c>
      <c r="C2113">
        <v>2E-3</v>
      </c>
    </row>
    <row r="2114" spans="1:3" x14ac:dyDescent="0.25">
      <c r="A2114">
        <v>2113</v>
      </c>
      <c r="B2114" t="s">
        <v>3008</v>
      </c>
      <c r="C2114">
        <v>2E-3</v>
      </c>
    </row>
    <row r="2115" spans="1:3" x14ac:dyDescent="0.25">
      <c r="A2115">
        <v>2114</v>
      </c>
      <c r="B2115" t="s">
        <v>3009</v>
      </c>
      <c r="C2115">
        <v>2E-3</v>
      </c>
    </row>
    <row r="2116" spans="1:3" x14ac:dyDescent="0.25">
      <c r="A2116">
        <v>2115</v>
      </c>
      <c r="B2116" t="s">
        <v>3010</v>
      </c>
      <c r="C2116">
        <v>2E-3</v>
      </c>
    </row>
    <row r="2117" spans="1:3" x14ac:dyDescent="0.25">
      <c r="A2117">
        <v>2116</v>
      </c>
      <c r="B2117" t="s">
        <v>3011</v>
      </c>
      <c r="C2117">
        <v>2E-3</v>
      </c>
    </row>
    <row r="2118" spans="1:3" x14ac:dyDescent="0.25">
      <c r="A2118">
        <v>2117</v>
      </c>
      <c r="B2118" t="s">
        <v>2894</v>
      </c>
      <c r="C2118">
        <v>2E-3</v>
      </c>
    </row>
    <row r="2119" spans="1:3" x14ac:dyDescent="0.25">
      <c r="A2119">
        <v>2118</v>
      </c>
      <c r="B2119" t="s">
        <v>3012</v>
      </c>
      <c r="C2119">
        <v>2E-3</v>
      </c>
    </row>
    <row r="2120" spans="1:3" x14ac:dyDescent="0.25">
      <c r="A2120">
        <v>2119</v>
      </c>
      <c r="B2120" t="s">
        <v>3013</v>
      </c>
      <c r="C2120">
        <v>2E-3</v>
      </c>
    </row>
    <row r="2121" spans="1:3" x14ac:dyDescent="0.25">
      <c r="A2121">
        <v>2120</v>
      </c>
      <c r="B2121" t="s">
        <v>3014</v>
      </c>
      <c r="C2121">
        <v>2E-3</v>
      </c>
    </row>
    <row r="2122" spans="1:3" x14ac:dyDescent="0.25">
      <c r="A2122">
        <v>2121</v>
      </c>
      <c r="B2122" t="s">
        <v>3015</v>
      </c>
      <c r="C2122">
        <v>2E-3</v>
      </c>
    </row>
    <row r="2123" spans="1:3" x14ac:dyDescent="0.25">
      <c r="A2123">
        <v>2122</v>
      </c>
      <c r="B2123" t="s">
        <v>3016</v>
      </c>
      <c r="C2123">
        <v>2E-3</v>
      </c>
    </row>
    <row r="2124" spans="1:3" x14ac:dyDescent="0.25">
      <c r="A2124">
        <v>2123</v>
      </c>
      <c r="B2124" t="s">
        <v>3017</v>
      </c>
      <c r="C2124">
        <v>2E-3</v>
      </c>
    </row>
    <row r="2125" spans="1:3" x14ac:dyDescent="0.25">
      <c r="A2125">
        <v>2124</v>
      </c>
      <c r="B2125" t="s">
        <v>3018</v>
      </c>
      <c r="C2125">
        <v>2E-3</v>
      </c>
    </row>
    <row r="2126" spans="1:3" x14ac:dyDescent="0.25">
      <c r="A2126">
        <v>2125</v>
      </c>
      <c r="B2126" t="s">
        <v>3019</v>
      </c>
      <c r="C2126">
        <v>2E-3</v>
      </c>
    </row>
    <row r="2127" spans="1:3" x14ac:dyDescent="0.25">
      <c r="A2127">
        <v>2126</v>
      </c>
      <c r="B2127" t="s">
        <v>3020</v>
      </c>
      <c r="C2127">
        <v>2E-3</v>
      </c>
    </row>
    <row r="2128" spans="1:3" x14ac:dyDescent="0.25">
      <c r="A2128">
        <v>2127</v>
      </c>
      <c r="B2128" t="s">
        <v>3021</v>
      </c>
      <c r="C2128">
        <v>2E-3</v>
      </c>
    </row>
    <row r="2129" spans="1:3" x14ac:dyDescent="0.25">
      <c r="A2129">
        <v>2128</v>
      </c>
      <c r="B2129" t="s">
        <v>3022</v>
      </c>
      <c r="C2129">
        <v>2E-3</v>
      </c>
    </row>
    <row r="2130" spans="1:3" x14ac:dyDescent="0.25">
      <c r="A2130">
        <v>2129</v>
      </c>
      <c r="B2130" t="s">
        <v>3023</v>
      </c>
      <c r="C2130">
        <v>2E-3</v>
      </c>
    </row>
    <row r="2131" spans="1:3" x14ac:dyDescent="0.25">
      <c r="A2131">
        <v>2130</v>
      </c>
      <c r="B2131" t="s">
        <v>3024</v>
      </c>
      <c r="C2131">
        <v>2E-3</v>
      </c>
    </row>
    <row r="2132" spans="1:3" x14ac:dyDescent="0.25">
      <c r="A2132">
        <v>2131</v>
      </c>
      <c r="B2132" t="s">
        <v>3025</v>
      </c>
      <c r="C2132">
        <v>2E-3</v>
      </c>
    </row>
    <row r="2133" spans="1:3" x14ac:dyDescent="0.25">
      <c r="A2133">
        <v>2132</v>
      </c>
      <c r="B2133" t="s">
        <v>3026</v>
      </c>
      <c r="C2133">
        <v>2E-3</v>
      </c>
    </row>
    <row r="2134" spans="1:3" x14ac:dyDescent="0.25">
      <c r="A2134">
        <v>2133</v>
      </c>
      <c r="B2134" t="s">
        <v>3027</v>
      </c>
      <c r="C2134">
        <v>2E-3</v>
      </c>
    </row>
    <row r="2135" spans="1:3" x14ac:dyDescent="0.25">
      <c r="A2135">
        <v>2134</v>
      </c>
      <c r="B2135" t="s">
        <v>3028</v>
      </c>
      <c r="C2135">
        <v>2E-3</v>
      </c>
    </row>
    <row r="2136" spans="1:3" x14ac:dyDescent="0.25">
      <c r="A2136">
        <v>2135</v>
      </c>
      <c r="B2136" t="s">
        <v>3029</v>
      </c>
      <c r="C2136">
        <v>2E-3</v>
      </c>
    </row>
    <row r="2137" spans="1:3" x14ac:dyDescent="0.25">
      <c r="A2137">
        <v>2136</v>
      </c>
      <c r="B2137" t="s">
        <v>3030</v>
      </c>
      <c r="C2137">
        <v>2E-3</v>
      </c>
    </row>
    <row r="2138" spans="1:3" x14ac:dyDescent="0.25">
      <c r="A2138">
        <v>2137</v>
      </c>
      <c r="B2138" t="s">
        <v>3031</v>
      </c>
      <c r="C2138">
        <v>2E-3</v>
      </c>
    </row>
    <row r="2139" spans="1:3" x14ac:dyDescent="0.25">
      <c r="A2139">
        <v>2138</v>
      </c>
      <c r="B2139" t="s">
        <v>3032</v>
      </c>
      <c r="C2139">
        <v>2E-3</v>
      </c>
    </row>
    <row r="2140" spans="1:3" x14ac:dyDescent="0.25">
      <c r="A2140">
        <v>2139</v>
      </c>
      <c r="B2140" t="s">
        <v>3033</v>
      </c>
      <c r="C2140">
        <v>2E-3</v>
      </c>
    </row>
    <row r="2141" spans="1:3" x14ac:dyDescent="0.25">
      <c r="A2141">
        <v>2140</v>
      </c>
      <c r="B2141" t="s">
        <v>3034</v>
      </c>
      <c r="C2141">
        <v>2E-3</v>
      </c>
    </row>
    <row r="2142" spans="1:3" x14ac:dyDescent="0.25">
      <c r="A2142">
        <v>2141</v>
      </c>
      <c r="B2142" t="s">
        <v>3035</v>
      </c>
      <c r="C2142">
        <v>2E-3</v>
      </c>
    </row>
    <row r="2143" spans="1:3" x14ac:dyDescent="0.25">
      <c r="A2143">
        <v>2142</v>
      </c>
      <c r="B2143" t="s">
        <v>3036</v>
      </c>
      <c r="C2143">
        <v>2E-3</v>
      </c>
    </row>
    <row r="2144" spans="1:3" x14ac:dyDescent="0.25">
      <c r="A2144">
        <v>2143</v>
      </c>
      <c r="B2144" t="s">
        <v>3037</v>
      </c>
      <c r="C2144">
        <v>2E-3</v>
      </c>
    </row>
    <row r="2145" spans="1:3" x14ac:dyDescent="0.25">
      <c r="A2145">
        <v>2144</v>
      </c>
      <c r="B2145" t="s">
        <v>3038</v>
      </c>
      <c r="C2145">
        <v>2E-3</v>
      </c>
    </row>
    <row r="2146" spans="1:3" x14ac:dyDescent="0.25">
      <c r="A2146">
        <v>2145</v>
      </c>
      <c r="B2146" t="s">
        <v>3039</v>
      </c>
      <c r="C2146">
        <v>2E-3</v>
      </c>
    </row>
    <row r="2147" spans="1:3" x14ac:dyDescent="0.25">
      <c r="A2147">
        <v>2146</v>
      </c>
      <c r="B2147" t="s">
        <v>3040</v>
      </c>
      <c r="C2147">
        <v>2E-3</v>
      </c>
    </row>
    <row r="2148" spans="1:3" x14ac:dyDescent="0.25">
      <c r="A2148">
        <v>2147</v>
      </c>
      <c r="B2148" t="s">
        <v>3041</v>
      </c>
      <c r="C2148">
        <v>2E-3</v>
      </c>
    </row>
    <row r="2149" spans="1:3" x14ac:dyDescent="0.25">
      <c r="A2149">
        <v>2148</v>
      </c>
      <c r="B2149" t="s">
        <v>3042</v>
      </c>
      <c r="C2149">
        <v>2E-3</v>
      </c>
    </row>
    <row r="2150" spans="1:3" x14ac:dyDescent="0.25">
      <c r="A2150">
        <v>2149</v>
      </c>
      <c r="B2150" t="s">
        <v>3043</v>
      </c>
      <c r="C2150">
        <v>2E-3</v>
      </c>
    </row>
    <row r="2151" spans="1:3" x14ac:dyDescent="0.25">
      <c r="A2151">
        <v>2150</v>
      </c>
      <c r="B2151" t="s">
        <v>3044</v>
      </c>
      <c r="C2151">
        <v>2E-3</v>
      </c>
    </row>
    <row r="2152" spans="1:3" x14ac:dyDescent="0.25">
      <c r="A2152">
        <v>2151</v>
      </c>
      <c r="B2152" t="s">
        <v>3045</v>
      </c>
      <c r="C2152">
        <v>2E-3</v>
      </c>
    </row>
    <row r="2153" spans="1:3" x14ac:dyDescent="0.25">
      <c r="A2153">
        <v>2152</v>
      </c>
      <c r="B2153" t="s">
        <v>3046</v>
      </c>
      <c r="C2153">
        <v>2E-3</v>
      </c>
    </row>
    <row r="2154" spans="1:3" x14ac:dyDescent="0.25">
      <c r="A2154">
        <v>2153</v>
      </c>
      <c r="B2154" t="s">
        <v>3047</v>
      </c>
      <c r="C2154">
        <v>2E-3</v>
      </c>
    </row>
    <row r="2155" spans="1:3" x14ac:dyDescent="0.25">
      <c r="A2155">
        <v>2154</v>
      </c>
      <c r="B2155" t="s">
        <v>3048</v>
      </c>
      <c r="C2155">
        <v>2E-3</v>
      </c>
    </row>
    <row r="2156" spans="1:3" x14ac:dyDescent="0.25">
      <c r="A2156">
        <v>2155</v>
      </c>
      <c r="B2156" t="s">
        <v>3049</v>
      </c>
      <c r="C2156">
        <v>2E-3</v>
      </c>
    </row>
    <row r="2157" spans="1:3" x14ac:dyDescent="0.25">
      <c r="A2157">
        <v>2156</v>
      </c>
      <c r="B2157" t="s">
        <v>3050</v>
      </c>
      <c r="C2157">
        <v>2E-3</v>
      </c>
    </row>
    <row r="2158" spans="1:3" x14ac:dyDescent="0.25">
      <c r="A2158">
        <v>2157</v>
      </c>
      <c r="B2158" t="s">
        <v>3051</v>
      </c>
      <c r="C2158">
        <v>2E-3</v>
      </c>
    </row>
    <row r="2159" spans="1:3" x14ac:dyDescent="0.25">
      <c r="A2159">
        <v>2158</v>
      </c>
      <c r="B2159" t="s">
        <v>3052</v>
      </c>
      <c r="C2159">
        <v>2E-3</v>
      </c>
    </row>
    <row r="2160" spans="1:3" x14ac:dyDescent="0.25">
      <c r="A2160">
        <v>2159</v>
      </c>
      <c r="B2160" t="s">
        <v>3053</v>
      </c>
      <c r="C2160">
        <v>2E-3</v>
      </c>
    </row>
    <row r="2161" spans="1:3" x14ac:dyDescent="0.25">
      <c r="A2161">
        <v>2160</v>
      </c>
      <c r="B2161" t="s">
        <v>3054</v>
      </c>
      <c r="C2161">
        <v>2E-3</v>
      </c>
    </row>
    <row r="2162" spans="1:3" x14ac:dyDescent="0.25">
      <c r="A2162">
        <v>2161</v>
      </c>
      <c r="B2162" t="s">
        <v>3055</v>
      </c>
      <c r="C2162">
        <v>2E-3</v>
      </c>
    </row>
    <row r="2163" spans="1:3" x14ac:dyDescent="0.25">
      <c r="A2163">
        <v>2162</v>
      </c>
      <c r="B2163" t="s">
        <v>3056</v>
      </c>
      <c r="C2163">
        <v>2E-3</v>
      </c>
    </row>
    <row r="2164" spans="1:3" x14ac:dyDescent="0.25">
      <c r="A2164">
        <v>2163</v>
      </c>
      <c r="B2164" t="s">
        <v>3057</v>
      </c>
      <c r="C2164">
        <v>2E-3</v>
      </c>
    </row>
    <row r="2165" spans="1:3" x14ac:dyDescent="0.25">
      <c r="A2165">
        <v>2164</v>
      </c>
      <c r="B2165" t="s">
        <v>3058</v>
      </c>
      <c r="C2165">
        <v>2E-3</v>
      </c>
    </row>
    <row r="2166" spans="1:3" x14ac:dyDescent="0.25">
      <c r="A2166">
        <v>2165</v>
      </c>
      <c r="B2166" t="s">
        <v>3059</v>
      </c>
      <c r="C2166">
        <v>2E-3</v>
      </c>
    </row>
    <row r="2167" spans="1:3" x14ac:dyDescent="0.25">
      <c r="A2167">
        <v>2166</v>
      </c>
      <c r="B2167" t="s">
        <v>3060</v>
      </c>
      <c r="C2167">
        <v>2E-3</v>
      </c>
    </row>
    <row r="2168" spans="1:3" x14ac:dyDescent="0.25">
      <c r="A2168">
        <v>2167</v>
      </c>
      <c r="B2168" t="s">
        <v>3061</v>
      </c>
      <c r="C2168">
        <v>2E-3</v>
      </c>
    </row>
    <row r="2169" spans="1:3" x14ac:dyDescent="0.25">
      <c r="A2169">
        <v>2168</v>
      </c>
      <c r="B2169" t="s">
        <v>3062</v>
      </c>
      <c r="C2169">
        <v>2E-3</v>
      </c>
    </row>
    <row r="2170" spans="1:3" x14ac:dyDescent="0.25">
      <c r="A2170">
        <v>2169</v>
      </c>
      <c r="B2170" t="s">
        <v>3063</v>
      </c>
      <c r="C2170">
        <v>2E-3</v>
      </c>
    </row>
    <row r="2171" spans="1:3" x14ac:dyDescent="0.25">
      <c r="A2171">
        <v>2170</v>
      </c>
      <c r="B2171" t="s">
        <v>3064</v>
      </c>
      <c r="C2171">
        <v>2E-3</v>
      </c>
    </row>
    <row r="2172" spans="1:3" x14ac:dyDescent="0.25">
      <c r="A2172">
        <v>2171</v>
      </c>
      <c r="B2172" t="s">
        <v>3065</v>
      </c>
      <c r="C2172">
        <v>2E-3</v>
      </c>
    </row>
    <row r="2173" spans="1:3" x14ac:dyDescent="0.25">
      <c r="A2173">
        <v>2172</v>
      </c>
      <c r="B2173" t="s">
        <v>3066</v>
      </c>
      <c r="C2173">
        <v>2E-3</v>
      </c>
    </row>
    <row r="2174" spans="1:3" x14ac:dyDescent="0.25">
      <c r="A2174">
        <v>2173</v>
      </c>
      <c r="B2174" t="s">
        <v>3067</v>
      </c>
      <c r="C2174">
        <v>2E-3</v>
      </c>
    </row>
    <row r="2175" spans="1:3" x14ac:dyDescent="0.25">
      <c r="A2175">
        <v>2174</v>
      </c>
      <c r="B2175" t="s">
        <v>3068</v>
      </c>
      <c r="C2175">
        <v>2E-3</v>
      </c>
    </row>
    <row r="2176" spans="1:3" x14ac:dyDescent="0.25">
      <c r="A2176">
        <v>2175</v>
      </c>
      <c r="B2176" t="s">
        <v>3069</v>
      </c>
      <c r="C2176">
        <v>2E-3</v>
      </c>
    </row>
    <row r="2177" spans="1:3" x14ac:dyDescent="0.25">
      <c r="A2177">
        <v>2176</v>
      </c>
      <c r="B2177" t="s">
        <v>3070</v>
      </c>
      <c r="C2177">
        <v>2E-3</v>
      </c>
    </row>
    <row r="2178" spans="1:3" x14ac:dyDescent="0.25">
      <c r="A2178">
        <v>2177</v>
      </c>
      <c r="B2178" t="s">
        <v>3071</v>
      </c>
      <c r="C2178">
        <v>2E-3</v>
      </c>
    </row>
    <row r="2179" spans="1:3" x14ac:dyDescent="0.25">
      <c r="A2179">
        <v>2178</v>
      </c>
      <c r="B2179" t="s">
        <v>3072</v>
      </c>
      <c r="C2179">
        <v>2E-3</v>
      </c>
    </row>
    <row r="2180" spans="1:3" x14ac:dyDescent="0.25">
      <c r="A2180">
        <v>2179</v>
      </c>
      <c r="B2180" t="s">
        <v>3073</v>
      </c>
      <c r="C2180">
        <v>2E-3</v>
      </c>
    </row>
    <row r="2181" spans="1:3" x14ac:dyDescent="0.25">
      <c r="A2181">
        <v>2180</v>
      </c>
      <c r="B2181" t="s">
        <v>3074</v>
      </c>
      <c r="C2181">
        <v>2E-3</v>
      </c>
    </row>
    <row r="2182" spans="1:3" x14ac:dyDescent="0.25">
      <c r="A2182">
        <v>2181</v>
      </c>
      <c r="B2182" t="s">
        <v>3075</v>
      </c>
      <c r="C2182">
        <v>2E-3</v>
      </c>
    </row>
    <row r="2183" spans="1:3" x14ac:dyDescent="0.25">
      <c r="A2183">
        <v>2182</v>
      </c>
      <c r="B2183" t="s">
        <v>3076</v>
      </c>
      <c r="C2183">
        <v>2E-3</v>
      </c>
    </row>
    <row r="2184" spans="1:3" x14ac:dyDescent="0.25">
      <c r="A2184">
        <v>2183</v>
      </c>
      <c r="B2184" t="s">
        <v>3077</v>
      </c>
      <c r="C2184">
        <v>2E-3</v>
      </c>
    </row>
    <row r="2185" spans="1:3" x14ac:dyDescent="0.25">
      <c r="A2185">
        <v>2184</v>
      </c>
      <c r="B2185" t="s">
        <v>3078</v>
      </c>
      <c r="C2185">
        <v>2E-3</v>
      </c>
    </row>
    <row r="2186" spans="1:3" x14ac:dyDescent="0.25">
      <c r="A2186">
        <v>2185</v>
      </c>
      <c r="B2186" t="s">
        <v>3079</v>
      </c>
      <c r="C2186">
        <v>2E-3</v>
      </c>
    </row>
    <row r="2187" spans="1:3" x14ac:dyDescent="0.25">
      <c r="A2187">
        <v>2186</v>
      </c>
      <c r="B2187" t="s">
        <v>3080</v>
      </c>
      <c r="C2187">
        <v>2E-3</v>
      </c>
    </row>
    <row r="2188" spans="1:3" x14ac:dyDescent="0.25">
      <c r="A2188">
        <v>2187</v>
      </c>
      <c r="B2188" t="s">
        <v>3081</v>
      </c>
      <c r="C2188">
        <v>2E-3</v>
      </c>
    </row>
    <row r="2189" spans="1:3" x14ac:dyDescent="0.25">
      <c r="A2189">
        <v>2188</v>
      </c>
      <c r="B2189" t="s">
        <v>3082</v>
      </c>
      <c r="C2189">
        <v>2E-3</v>
      </c>
    </row>
    <row r="2190" spans="1:3" x14ac:dyDescent="0.25">
      <c r="A2190">
        <v>2189</v>
      </c>
      <c r="B2190" t="s">
        <v>3083</v>
      </c>
      <c r="C2190">
        <v>2E-3</v>
      </c>
    </row>
    <row r="2191" spans="1:3" x14ac:dyDescent="0.25">
      <c r="A2191">
        <v>2190</v>
      </c>
      <c r="B2191" t="s">
        <v>3084</v>
      </c>
      <c r="C2191">
        <v>2E-3</v>
      </c>
    </row>
    <row r="2192" spans="1:3" x14ac:dyDescent="0.25">
      <c r="A2192">
        <v>2191</v>
      </c>
      <c r="B2192" t="s">
        <v>3085</v>
      </c>
      <c r="C2192">
        <v>2E-3</v>
      </c>
    </row>
    <row r="2193" spans="1:3" x14ac:dyDescent="0.25">
      <c r="A2193">
        <v>2192</v>
      </c>
      <c r="B2193" t="s">
        <v>3086</v>
      </c>
      <c r="C2193">
        <v>2E-3</v>
      </c>
    </row>
    <row r="2194" spans="1:3" x14ac:dyDescent="0.25">
      <c r="A2194">
        <v>2193</v>
      </c>
      <c r="B2194" t="s">
        <v>3087</v>
      </c>
      <c r="C2194">
        <v>2E-3</v>
      </c>
    </row>
    <row r="2195" spans="1:3" x14ac:dyDescent="0.25">
      <c r="A2195">
        <v>2194</v>
      </c>
      <c r="B2195" t="s">
        <v>3088</v>
      </c>
      <c r="C2195">
        <v>2E-3</v>
      </c>
    </row>
    <row r="2196" spans="1:3" x14ac:dyDescent="0.25">
      <c r="A2196">
        <v>2195</v>
      </c>
      <c r="B2196" t="s">
        <v>3089</v>
      </c>
      <c r="C2196">
        <v>2E-3</v>
      </c>
    </row>
    <row r="2197" spans="1:3" x14ac:dyDescent="0.25">
      <c r="A2197">
        <v>2196</v>
      </c>
      <c r="B2197" t="s">
        <v>3090</v>
      </c>
      <c r="C2197">
        <v>2E-3</v>
      </c>
    </row>
    <row r="2198" spans="1:3" x14ac:dyDescent="0.25">
      <c r="A2198">
        <v>2197</v>
      </c>
      <c r="B2198" t="s">
        <v>3091</v>
      </c>
      <c r="C2198">
        <v>2E-3</v>
      </c>
    </row>
    <row r="2199" spans="1:3" x14ac:dyDescent="0.25">
      <c r="A2199">
        <v>2198</v>
      </c>
      <c r="B2199" t="s">
        <v>3092</v>
      </c>
      <c r="C2199">
        <v>2E-3</v>
      </c>
    </row>
    <row r="2200" spans="1:3" x14ac:dyDescent="0.25">
      <c r="A2200">
        <v>2199</v>
      </c>
      <c r="B2200" t="s">
        <v>3093</v>
      </c>
      <c r="C2200">
        <v>2E-3</v>
      </c>
    </row>
    <row r="2201" spans="1:3" x14ac:dyDescent="0.25">
      <c r="A2201">
        <v>2200</v>
      </c>
      <c r="B2201" t="s">
        <v>3094</v>
      </c>
      <c r="C2201">
        <v>2E-3</v>
      </c>
    </row>
    <row r="2202" spans="1:3" x14ac:dyDescent="0.25">
      <c r="A2202">
        <v>2201</v>
      </c>
      <c r="B2202" t="s">
        <v>3095</v>
      </c>
      <c r="C2202">
        <v>2E-3</v>
      </c>
    </row>
    <row r="2203" spans="1:3" x14ac:dyDescent="0.25">
      <c r="A2203">
        <v>2202</v>
      </c>
      <c r="B2203" t="s">
        <v>3096</v>
      </c>
      <c r="C2203">
        <v>2E-3</v>
      </c>
    </row>
    <row r="2204" spans="1:3" x14ac:dyDescent="0.25">
      <c r="A2204">
        <v>2203</v>
      </c>
      <c r="B2204" t="s">
        <v>3097</v>
      </c>
      <c r="C2204">
        <v>2E-3</v>
      </c>
    </row>
    <row r="2205" spans="1:3" x14ac:dyDescent="0.25">
      <c r="A2205">
        <v>2204</v>
      </c>
      <c r="B2205" t="s">
        <v>3098</v>
      </c>
      <c r="C2205">
        <v>2E-3</v>
      </c>
    </row>
    <row r="2206" spans="1:3" x14ac:dyDescent="0.25">
      <c r="A2206">
        <v>2205</v>
      </c>
      <c r="B2206" t="s">
        <v>3099</v>
      </c>
      <c r="C2206">
        <v>2E-3</v>
      </c>
    </row>
    <row r="2207" spans="1:3" x14ac:dyDescent="0.25">
      <c r="A2207">
        <v>2206</v>
      </c>
      <c r="B2207" t="s">
        <v>3100</v>
      </c>
      <c r="C2207">
        <v>2E-3</v>
      </c>
    </row>
    <row r="2208" spans="1:3" x14ac:dyDescent="0.25">
      <c r="A2208">
        <v>2207</v>
      </c>
      <c r="B2208" t="s">
        <v>3101</v>
      </c>
      <c r="C2208">
        <v>2E-3</v>
      </c>
    </row>
    <row r="2209" spans="1:3" x14ac:dyDescent="0.25">
      <c r="A2209">
        <v>2208</v>
      </c>
      <c r="B2209" t="s">
        <v>3102</v>
      </c>
      <c r="C2209">
        <v>2E-3</v>
      </c>
    </row>
    <row r="2210" spans="1:3" x14ac:dyDescent="0.25">
      <c r="A2210">
        <v>2209</v>
      </c>
      <c r="B2210" t="s">
        <v>3103</v>
      </c>
      <c r="C2210">
        <v>2E-3</v>
      </c>
    </row>
    <row r="2211" spans="1:3" x14ac:dyDescent="0.25">
      <c r="A2211">
        <v>2210</v>
      </c>
      <c r="B2211" t="s">
        <v>3104</v>
      </c>
      <c r="C2211">
        <v>2E-3</v>
      </c>
    </row>
    <row r="2212" spans="1:3" x14ac:dyDescent="0.25">
      <c r="A2212">
        <v>2211</v>
      </c>
      <c r="B2212" t="s">
        <v>3105</v>
      </c>
      <c r="C2212">
        <v>2E-3</v>
      </c>
    </row>
    <row r="2213" spans="1:3" x14ac:dyDescent="0.25">
      <c r="A2213">
        <v>2212</v>
      </c>
      <c r="B2213" t="s">
        <v>3106</v>
      </c>
      <c r="C2213">
        <v>2E-3</v>
      </c>
    </row>
    <row r="2214" spans="1:3" x14ac:dyDescent="0.25">
      <c r="A2214">
        <v>2213</v>
      </c>
      <c r="B2214" t="s">
        <v>3107</v>
      </c>
      <c r="C2214">
        <v>2E-3</v>
      </c>
    </row>
    <row r="2215" spans="1:3" x14ac:dyDescent="0.25">
      <c r="A2215">
        <v>2214</v>
      </c>
      <c r="B2215" t="s">
        <v>3108</v>
      </c>
      <c r="C2215">
        <v>2E-3</v>
      </c>
    </row>
    <row r="2216" spans="1:3" x14ac:dyDescent="0.25">
      <c r="A2216">
        <v>2215</v>
      </c>
      <c r="B2216" t="s">
        <v>3109</v>
      </c>
      <c r="C2216">
        <v>2E-3</v>
      </c>
    </row>
    <row r="2217" spans="1:3" x14ac:dyDescent="0.25">
      <c r="A2217">
        <v>2216</v>
      </c>
      <c r="B2217" t="s">
        <v>3110</v>
      </c>
      <c r="C2217">
        <v>2E-3</v>
      </c>
    </row>
    <row r="2218" spans="1:3" x14ac:dyDescent="0.25">
      <c r="A2218">
        <v>2217</v>
      </c>
      <c r="B2218" t="s">
        <v>3111</v>
      </c>
      <c r="C2218">
        <v>2E-3</v>
      </c>
    </row>
    <row r="2219" spans="1:3" x14ac:dyDescent="0.25">
      <c r="A2219">
        <v>2218</v>
      </c>
      <c r="B2219" t="s">
        <v>3112</v>
      </c>
      <c r="C2219">
        <v>2E-3</v>
      </c>
    </row>
    <row r="2220" spans="1:3" x14ac:dyDescent="0.25">
      <c r="A2220">
        <v>2219</v>
      </c>
      <c r="B2220" t="s">
        <v>3113</v>
      </c>
      <c r="C2220">
        <v>2E-3</v>
      </c>
    </row>
    <row r="2221" spans="1:3" x14ac:dyDescent="0.25">
      <c r="A2221">
        <v>2220</v>
      </c>
      <c r="B2221" t="s">
        <v>3114</v>
      </c>
      <c r="C2221">
        <v>2E-3</v>
      </c>
    </row>
    <row r="2222" spans="1:3" x14ac:dyDescent="0.25">
      <c r="A2222">
        <v>2221</v>
      </c>
      <c r="B2222" t="s">
        <v>3115</v>
      </c>
      <c r="C2222">
        <v>2E-3</v>
      </c>
    </row>
    <row r="2223" spans="1:3" x14ac:dyDescent="0.25">
      <c r="A2223">
        <v>2222</v>
      </c>
      <c r="B2223" t="s">
        <v>3116</v>
      </c>
      <c r="C2223">
        <v>2E-3</v>
      </c>
    </row>
    <row r="2224" spans="1:3" x14ac:dyDescent="0.25">
      <c r="A2224">
        <v>2223</v>
      </c>
      <c r="B2224" t="s">
        <v>3117</v>
      </c>
      <c r="C2224">
        <v>2E-3</v>
      </c>
    </row>
    <row r="2225" spans="1:3" x14ac:dyDescent="0.25">
      <c r="A2225">
        <v>2224</v>
      </c>
      <c r="B2225" t="s">
        <v>3118</v>
      </c>
      <c r="C2225">
        <v>2E-3</v>
      </c>
    </row>
    <row r="2226" spans="1:3" x14ac:dyDescent="0.25">
      <c r="A2226">
        <v>2225</v>
      </c>
      <c r="B2226" t="s">
        <v>3119</v>
      </c>
      <c r="C2226">
        <v>2E-3</v>
      </c>
    </row>
    <row r="2227" spans="1:3" x14ac:dyDescent="0.25">
      <c r="A2227">
        <v>2226</v>
      </c>
      <c r="B2227" t="s">
        <v>3120</v>
      </c>
      <c r="C2227">
        <v>2E-3</v>
      </c>
    </row>
    <row r="2228" spans="1:3" x14ac:dyDescent="0.25">
      <c r="A2228">
        <v>2227</v>
      </c>
      <c r="B2228" t="s">
        <v>3121</v>
      </c>
      <c r="C2228">
        <v>2E-3</v>
      </c>
    </row>
    <row r="2229" spans="1:3" x14ac:dyDescent="0.25">
      <c r="A2229">
        <v>2228</v>
      </c>
      <c r="B2229" t="s">
        <v>3122</v>
      </c>
      <c r="C2229">
        <v>2E-3</v>
      </c>
    </row>
    <row r="2230" spans="1:3" x14ac:dyDescent="0.25">
      <c r="A2230">
        <v>2229</v>
      </c>
      <c r="B2230" t="s">
        <v>3123</v>
      </c>
      <c r="C2230">
        <v>2E-3</v>
      </c>
    </row>
    <row r="2231" spans="1:3" x14ac:dyDescent="0.25">
      <c r="A2231">
        <v>2230</v>
      </c>
      <c r="B2231" t="s">
        <v>3124</v>
      </c>
      <c r="C2231">
        <v>2E-3</v>
      </c>
    </row>
    <row r="2232" spans="1:3" x14ac:dyDescent="0.25">
      <c r="A2232">
        <v>2231</v>
      </c>
      <c r="B2232" t="s">
        <v>3125</v>
      </c>
      <c r="C2232">
        <v>2E-3</v>
      </c>
    </row>
    <row r="2233" spans="1:3" x14ac:dyDescent="0.25">
      <c r="A2233">
        <v>2232</v>
      </c>
      <c r="B2233" t="s">
        <v>3126</v>
      </c>
      <c r="C2233">
        <v>2E-3</v>
      </c>
    </row>
    <row r="2234" spans="1:3" x14ac:dyDescent="0.25">
      <c r="A2234">
        <v>2233</v>
      </c>
      <c r="B2234" t="s">
        <v>3127</v>
      </c>
      <c r="C2234">
        <v>2E-3</v>
      </c>
    </row>
    <row r="2235" spans="1:3" x14ac:dyDescent="0.25">
      <c r="A2235">
        <v>2234</v>
      </c>
      <c r="B2235" t="s">
        <v>3128</v>
      </c>
      <c r="C2235">
        <v>2E-3</v>
      </c>
    </row>
    <row r="2236" spans="1:3" x14ac:dyDescent="0.25">
      <c r="A2236">
        <v>2235</v>
      </c>
      <c r="B2236" t="s">
        <v>3129</v>
      </c>
      <c r="C2236">
        <v>2E-3</v>
      </c>
    </row>
    <row r="2237" spans="1:3" x14ac:dyDescent="0.25">
      <c r="A2237">
        <v>2236</v>
      </c>
      <c r="B2237" t="s">
        <v>3130</v>
      </c>
      <c r="C2237">
        <v>2E-3</v>
      </c>
    </row>
    <row r="2238" spans="1:3" x14ac:dyDescent="0.25">
      <c r="A2238">
        <v>2237</v>
      </c>
      <c r="B2238" t="s">
        <v>3131</v>
      </c>
      <c r="C2238">
        <v>2E-3</v>
      </c>
    </row>
    <row r="2239" spans="1:3" x14ac:dyDescent="0.25">
      <c r="A2239">
        <v>2238</v>
      </c>
      <c r="B2239" t="s">
        <v>3132</v>
      </c>
      <c r="C2239">
        <v>2E-3</v>
      </c>
    </row>
    <row r="2240" spans="1:3" x14ac:dyDescent="0.25">
      <c r="A2240">
        <v>2239</v>
      </c>
      <c r="B2240" t="s">
        <v>3133</v>
      </c>
      <c r="C2240">
        <v>2E-3</v>
      </c>
    </row>
    <row r="2241" spans="1:3" x14ac:dyDescent="0.25">
      <c r="A2241">
        <v>2240</v>
      </c>
      <c r="B2241" t="s">
        <v>3134</v>
      </c>
      <c r="C2241">
        <v>2E-3</v>
      </c>
    </row>
    <row r="2242" spans="1:3" x14ac:dyDescent="0.25">
      <c r="A2242">
        <v>2241</v>
      </c>
      <c r="B2242" t="s">
        <v>3135</v>
      </c>
      <c r="C2242">
        <v>2E-3</v>
      </c>
    </row>
    <row r="2243" spans="1:3" x14ac:dyDescent="0.25">
      <c r="A2243">
        <v>2242</v>
      </c>
      <c r="B2243" t="s">
        <v>3136</v>
      </c>
      <c r="C2243">
        <v>2E-3</v>
      </c>
    </row>
    <row r="2244" spans="1:3" x14ac:dyDescent="0.25">
      <c r="A2244">
        <v>2243</v>
      </c>
      <c r="B2244" t="s">
        <v>3137</v>
      </c>
      <c r="C2244">
        <v>2E-3</v>
      </c>
    </row>
    <row r="2245" spans="1:3" x14ac:dyDescent="0.25">
      <c r="A2245">
        <v>2244</v>
      </c>
      <c r="B2245" t="s">
        <v>3138</v>
      </c>
      <c r="C2245">
        <v>2E-3</v>
      </c>
    </row>
    <row r="2246" spans="1:3" x14ac:dyDescent="0.25">
      <c r="A2246">
        <v>2245</v>
      </c>
      <c r="B2246" t="s">
        <v>3139</v>
      </c>
      <c r="C2246">
        <v>2E-3</v>
      </c>
    </row>
    <row r="2247" spans="1:3" x14ac:dyDescent="0.25">
      <c r="A2247">
        <v>2246</v>
      </c>
      <c r="B2247" t="s">
        <v>3140</v>
      </c>
      <c r="C2247">
        <v>2E-3</v>
      </c>
    </row>
    <row r="2248" spans="1:3" x14ac:dyDescent="0.25">
      <c r="A2248">
        <v>2247</v>
      </c>
      <c r="B2248" t="s">
        <v>3141</v>
      </c>
      <c r="C2248">
        <v>2E-3</v>
      </c>
    </row>
    <row r="2249" spans="1:3" x14ac:dyDescent="0.25">
      <c r="A2249">
        <v>2248</v>
      </c>
      <c r="B2249" t="s">
        <v>3142</v>
      </c>
      <c r="C2249">
        <v>2E-3</v>
      </c>
    </row>
    <row r="2250" spans="1:3" x14ac:dyDescent="0.25">
      <c r="A2250">
        <v>2249</v>
      </c>
      <c r="B2250" t="s">
        <v>3143</v>
      </c>
      <c r="C2250">
        <v>2E-3</v>
      </c>
    </row>
    <row r="2251" spans="1:3" x14ac:dyDescent="0.25">
      <c r="A2251">
        <v>2250</v>
      </c>
      <c r="B2251" t="s">
        <v>3144</v>
      </c>
      <c r="C2251">
        <v>2E-3</v>
      </c>
    </row>
    <row r="2252" spans="1:3" x14ac:dyDescent="0.25">
      <c r="A2252">
        <v>2251</v>
      </c>
      <c r="B2252" t="s">
        <v>3145</v>
      </c>
      <c r="C2252">
        <v>2E-3</v>
      </c>
    </row>
    <row r="2253" spans="1:3" x14ac:dyDescent="0.25">
      <c r="A2253">
        <v>2252</v>
      </c>
      <c r="B2253" t="s">
        <v>3146</v>
      </c>
      <c r="C2253">
        <v>2E-3</v>
      </c>
    </row>
    <row r="2254" spans="1:3" x14ac:dyDescent="0.25">
      <c r="A2254">
        <v>2253</v>
      </c>
      <c r="B2254" t="s">
        <v>3147</v>
      </c>
      <c r="C2254">
        <v>2E-3</v>
      </c>
    </row>
    <row r="2255" spans="1:3" x14ac:dyDescent="0.25">
      <c r="A2255">
        <v>2254</v>
      </c>
      <c r="B2255" t="s">
        <v>3148</v>
      </c>
      <c r="C2255">
        <v>2E-3</v>
      </c>
    </row>
    <row r="2256" spans="1:3" x14ac:dyDescent="0.25">
      <c r="A2256">
        <v>2255</v>
      </c>
      <c r="B2256" t="s">
        <v>3149</v>
      </c>
      <c r="C2256">
        <v>2E-3</v>
      </c>
    </row>
    <row r="2257" spans="1:3" x14ac:dyDescent="0.25">
      <c r="A2257">
        <v>2256</v>
      </c>
      <c r="B2257" t="s">
        <v>3150</v>
      </c>
      <c r="C2257">
        <v>2E-3</v>
      </c>
    </row>
    <row r="2258" spans="1:3" x14ac:dyDescent="0.25">
      <c r="A2258">
        <v>2257</v>
      </c>
      <c r="B2258" t="s">
        <v>3151</v>
      </c>
      <c r="C2258">
        <v>2E-3</v>
      </c>
    </row>
    <row r="2259" spans="1:3" x14ac:dyDescent="0.25">
      <c r="A2259">
        <v>2258</v>
      </c>
      <c r="B2259" t="s">
        <v>3152</v>
      </c>
      <c r="C2259">
        <v>2E-3</v>
      </c>
    </row>
    <row r="2260" spans="1:3" x14ac:dyDescent="0.25">
      <c r="A2260">
        <v>2259</v>
      </c>
      <c r="B2260" t="s">
        <v>3153</v>
      </c>
      <c r="C2260">
        <v>2E-3</v>
      </c>
    </row>
    <row r="2261" spans="1:3" x14ac:dyDescent="0.25">
      <c r="A2261">
        <v>2260</v>
      </c>
      <c r="B2261" t="s">
        <v>3154</v>
      </c>
      <c r="C2261">
        <v>2E-3</v>
      </c>
    </row>
    <row r="2262" spans="1:3" x14ac:dyDescent="0.25">
      <c r="A2262">
        <v>2261</v>
      </c>
      <c r="B2262" t="s">
        <v>3155</v>
      </c>
      <c r="C2262">
        <v>2E-3</v>
      </c>
    </row>
    <row r="2263" spans="1:3" x14ac:dyDescent="0.25">
      <c r="A2263">
        <v>2262</v>
      </c>
      <c r="B2263" t="s">
        <v>3156</v>
      </c>
      <c r="C2263">
        <v>2E-3</v>
      </c>
    </row>
    <row r="2264" spans="1:3" x14ac:dyDescent="0.25">
      <c r="A2264">
        <v>2263</v>
      </c>
      <c r="B2264" t="s">
        <v>3157</v>
      </c>
      <c r="C2264">
        <v>2E-3</v>
      </c>
    </row>
    <row r="2265" spans="1:3" x14ac:dyDescent="0.25">
      <c r="A2265">
        <v>2264</v>
      </c>
      <c r="B2265" t="s">
        <v>3158</v>
      </c>
      <c r="C2265">
        <v>2E-3</v>
      </c>
    </row>
    <row r="2266" spans="1:3" x14ac:dyDescent="0.25">
      <c r="A2266">
        <v>2265</v>
      </c>
      <c r="B2266" t="s">
        <v>3159</v>
      </c>
      <c r="C2266">
        <v>2E-3</v>
      </c>
    </row>
    <row r="2267" spans="1:3" x14ac:dyDescent="0.25">
      <c r="A2267">
        <v>2266</v>
      </c>
      <c r="B2267" t="s">
        <v>3160</v>
      </c>
      <c r="C2267">
        <v>2E-3</v>
      </c>
    </row>
    <row r="2268" spans="1:3" x14ac:dyDescent="0.25">
      <c r="A2268">
        <v>2267</v>
      </c>
      <c r="B2268" t="s">
        <v>3161</v>
      </c>
      <c r="C2268">
        <v>2E-3</v>
      </c>
    </row>
    <row r="2269" spans="1:3" x14ac:dyDescent="0.25">
      <c r="A2269">
        <v>2268</v>
      </c>
      <c r="B2269" t="s">
        <v>3162</v>
      </c>
      <c r="C2269">
        <v>2E-3</v>
      </c>
    </row>
    <row r="2270" spans="1:3" x14ac:dyDescent="0.25">
      <c r="A2270">
        <v>2269</v>
      </c>
      <c r="B2270" t="s">
        <v>3163</v>
      </c>
      <c r="C2270">
        <v>2E-3</v>
      </c>
    </row>
    <row r="2271" spans="1:3" x14ac:dyDescent="0.25">
      <c r="A2271">
        <v>2270</v>
      </c>
      <c r="B2271" t="s">
        <v>3164</v>
      </c>
      <c r="C2271">
        <v>2E-3</v>
      </c>
    </row>
    <row r="2272" spans="1:3" x14ac:dyDescent="0.25">
      <c r="A2272">
        <v>2271</v>
      </c>
      <c r="B2272" t="s">
        <v>3165</v>
      </c>
      <c r="C2272">
        <v>2E-3</v>
      </c>
    </row>
    <row r="2273" spans="1:3" x14ac:dyDescent="0.25">
      <c r="A2273">
        <v>2272</v>
      </c>
      <c r="B2273" t="s">
        <v>3166</v>
      </c>
      <c r="C2273">
        <v>2E-3</v>
      </c>
    </row>
    <row r="2274" spans="1:3" x14ac:dyDescent="0.25">
      <c r="A2274">
        <v>2273</v>
      </c>
      <c r="B2274" t="s">
        <v>3167</v>
      </c>
      <c r="C2274">
        <v>2E-3</v>
      </c>
    </row>
    <row r="2275" spans="1:3" x14ac:dyDescent="0.25">
      <c r="A2275">
        <v>2274</v>
      </c>
      <c r="B2275" t="s">
        <v>3168</v>
      </c>
      <c r="C2275">
        <v>2E-3</v>
      </c>
    </row>
    <row r="2276" spans="1:3" x14ac:dyDescent="0.25">
      <c r="A2276">
        <v>2275</v>
      </c>
      <c r="B2276" t="s">
        <v>3169</v>
      </c>
      <c r="C2276">
        <v>2E-3</v>
      </c>
    </row>
    <row r="2277" spans="1:3" x14ac:dyDescent="0.25">
      <c r="A2277">
        <v>2276</v>
      </c>
      <c r="B2277" t="s">
        <v>3170</v>
      </c>
      <c r="C2277">
        <v>2E-3</v>
      </c>
    </row>
    <row r="2278" spans="1:3" x14ac:dyDescent="0.25">
      <c r="A2278">
        <v>2277</v>
      </c>
      <c r="B2278" t="s">
        <v>3171</v>
      </c>
      <c r="C2278">
        <v>2E-3</v>
      </c>
    </row>
    <row r="2279" spans="1:3" x14ac:dyDescent="0.25">
      <c r="A2279">
        <v>2278</v>
      </c>
      <c r="B2279" t="s">
        <v>3172</v>
      </c>
      <c r="C2279">
        <v>2E-3</v>
      </c>
    </row>
    <row r="2280" spans="1:3" x14ac:dyDescent="0.25">
      <c r="A2280">
        <v>2279</v>
      </c>
      <c r="B2280" t="s">
        <v>3173</v>
      </c>
      <c r="C2280">
        <v>2E-3</v>
      </c>
    </row>
    <row r="2281" spans="1:3" x14ac:dyDescent="0.25">
      <c r="A2281">
        <v>2280</v>
      </c>
      <c r="B2281" t="s">
        <v>3174</v>
      </c>
      <c r="C2281">
        <v>2E-3</v>
      </c>
    </row>
    <row r="2282" spans="1:3" x14ac:dyDescent="0.25">
      <c r="A2282">
        <v>2281</v>
      </c>
      <c r="B2282" t="s">
        <v>3175</v>
      </c>
      <c r="C2282">
        <v>2E-3</v>
      </c>
    </row>
    <row r="2283" spans="1:3" x14ac:dyDescent="0.25">
      <c r="A2283">
        <v>2282</v>
      </c>
      <c r="B2283" t="s">
        <v>3176</v>
      </c>
      <c r="C2283">
        <v>2E-3</v>
      </c>
    </row>
    <row r="2284" spans="1:3" x14ac:dyDescent="0.25">
      <c r="A2284">
        <v>2283</v>
      </c>
      <c r="B2284" t="s">
        <v>3177</v>
      </c>
      <c r="C2284">
        <v>2E-3</v>
      </c>
    </row>
    <row r="2285" spans="1:3" x14ac:dyDescent="0.25">
      <c r="A2285">
        <v>2284</v>
      </c>
      <c r="B2285" t="s">
        <v>3178</v>
      </c>
      <c r="C2285">
        <v>2E-3</v>
      </c>
    </row>
    <row r="2286" spans="1:3" x14ac:dyDescent="0.25">
      <c r="A2286">
        <v>2285</v>
      </c>
      <c r="B2286" t="s">
        <v>3179</v>
      </c>
      <c r="C2286">
        <v>2E-3</v>
      </c>
    </row>
    <row r="2287" spans="1:3" x14ac:dyDescent="0.25">
      <c r="A2287">
        <v>2286</v>
      </c>
      <c r="B2287" t="s">
        <v>3180</v>
      </c>
      <c r="C2287">
        <v>2E-3</v>
      </c>
    </row>
    <row r="2288" spans="1:3" x14ac:dyDescent="0.25">
      <c r="A2288">
        <v>2287</v>
      </c>
      <c r="B2288" t="s">
        <v>3181</v>
      </c>
      <c r="C2288">
        <v>2E-3</v>
      </c>
    </row>
    <row r="2289" spans="1:3" x14ac:dyDescent="0.25">
      <c r="A2289">
        <v>2288</v>
      </c>
      <c r="B2289" t="s">
        <v>3182</v>
      </c>
      <c r="C2289">
        <v>2E-3</v>
      </c>
    </row>
    <row r="2290" spans="1:3" x14ac:dyDescent="0.25">
      <c r="A2290">
        <v>2289</v>
      </c>
      <c r="B2290" t="s">
        <v>3183</v>
      </c>
      <c r="C2290">
        <v>2E-3</v>
      </c>
    </row>
    <row r="2291" spans="1:3" x14ac:dyDescent="0.25">
      <c r="A2291">
        <v>2290</v>
      </c>
      <c r="B2291" t="s">
        <v>3184</v>
      </c>
      <c r="C2291">
        <v>2E-3</v>
      </c>
    </row>
    <row r="2292" spans="1:3" x14ac:dyDescent="0.25">
      <c r="A2292">
        <v>2291</v>
      </c>
      <c r="B2292" t="s">
        <v>3185</v>
      </c>
      <c r="C2292">
        <v>1E-3</v>
      </c>
    </row>
    <row r="2293" spans="1:3" x14ac:dyDescent="0.25">
      <c r="A2293">
        <v>2292</v>
      </c>
      <c r="B2293" t="s">
        <v>3186</v>
      </c>
      <c r="C2293">
        <v>1E-3</v>
      </c>
    </row>
    <row r="2294" spans="1:3" x14ac:dyDescent="0.25">
      <c r="A2294">
        <v>2293</v>
      </c>
      <c r="B2294" t="s">
        <v>3187</v>
      </c>
      <c r="C2294">
        <v>1E-3</v>
      </c>
    </row>
    <row r="2295" spans="1:3" x14ac:dyDescent="0.25">
      <c r="A2295">
        <v>2294</v>
      </c>
      <c r="B2295" t="s">
        <v>3188</v>
      </c>
      <c r="C2295">
        <v>1E-3</v>
      </c>
    </row>
    <row r="2296" spans="1:3" x14ac:dyDescent="0.25">
      <c r="A2296">
        <v>2295</v>
      </c>
      <c r="B2296" t="s">
        <v>3189</v>
      </c>
      <c r="C2296">
        <v>1E-3</v>
      </c>
    </row>
    <row r="2297" spans="1:3" x14ac:dyDescent="0.25">
      <c r="A2297">
        <v>2296</v>
      </c>
      <c r="B2297" t="s">
        <v>3190</v>
      </c>
      <c r="C2297">
        <v>1E-3</v>
      </c>
    </row>
    <row r="2298" spans="1:3" x14ac:dyDescent="0.25">
      <c r="A2298">
        <v>2297</v>
      </c>
      <c r="B2298" t="s">
        <v>3191</v>
      </c>
      <c r="C2298">
        <v>1E-3</v>
      </c>
    </row>
    <row r="2299" spans="1:3" x14ac:dyDescent="0.25">
      <c r="A2299">
        <v>2298</v>
      </c>
      <c r="B2299" t="s">
        <v>3192</v>
      </c>
      <c r="C2299">
        <v>1E-3</v>
      </c>
    </row>
    <row r="2300" spans="1:3" x14ac:dyDescent="0.25">
      <c r="A2300">
        <v>2299</v>
      </c>
      <c r="B2300" t="s">
        <v>3193</v>
      </c>
      <c r="C2300">
        <v>1E-3</v>
      </c>
    </row>
    <row r="2301" spans="1:3" x14ac:dyDescent="0.25">
      <c r="A2301">
        <v>2300</v>
      </c>
      <c r="B2301" t="s">
        <v>3194</v>
      </c>
      <c r="C2301">
        <v>1E-3</v>
      </c>
    </row>
    <row r="2302" spans="1:3" x14ac:dyDescent="0.25">
      <c r="A2302">
        <v>2301</v>
      </c>
      <c r="B2302" t="s">
        <v>3195</v>
      </c>
      <c r="C2302">
        <v>1E-3</v>
      </c>
    </row>
    <row r="2303" spans="1:3" x14ac:dyDescent="0.25">
      <c r="A2303">
        <v>2302</v>
      </c>
      <c r="B2303" t="s">
        <v>3196</v>
      </c>
      <c r="C2303">
        <v>1E-3</v>
      </c>
    </row>
    <row r="2304" spans="1:3" x14ac:dyDescent="0.25">
      <c r="A2304">
        <v>2303</v>
      </c>
      <c r="B2304" t="s">
        <v>3197</v>
      </c>
      <c r="C2304">
        <v>1E-3</v>
      </c>
    </row>
    <row r="2305" spans="1:3" x14ac:dyDescent="0.25">
      <c r="A2305">
        <v>2304</v>
      </c>
      <c r="B2305" t="s">
        <v>3198</v>
      </c>
      <c r="C2305">
        <v>1E-3</v>
      </c>
    </row>
    <row r="2306" spans="1:3" x14ac:dyDescent="0.25">
      <c r="A2306">
        <v>2305</v>
      </c>
      <c r="B2306" t="s">
        <v>3199</v>
      </c>
      <c r="C2306">
        <v>1E-3</v>
      </c>
    </row>
    <row r="2307" spans="1:3" x14ac:dyDescent="0.25">
      <c r="A2307">
        <v>2306</v>
      </c>
      <c r="B2307" t="s">
        <v>3200</v>
      </c>
      <c r="C2307">
        <v>1E-3</v>
      </c>
    </row>
    <row r="2308" spans="1:3" x14ac:dyDescent="0.25">
      <c r="A2308">
        <v>2307</v>
      </c>
      <c r="B2308" t="s">
        <v>3201</v>
      </c>
      <c r="C2308">
        <v>1E-3</v>
      </c>
    </row>
    <row r="2309" spans="1:3" x14ac:dyDescent="0.25">
      <c r="A2309">
        <v>2308</v>
      </c>
      <c r="B2309" t="s">
        <v>3202</v>
      </c>
      <c r="C2309">
        <v>1E-3</v>
      </c>
    </row>
    <row r="2310" spans="1:3" x14ac:dyDescent="0.25">
      <c r="A2310">
        <v>2309</v>
      </c>
      <c r="B2310" t="s">
        <v>3203</v>
      </c>
      <c r="C2310">
        <v>1E-3</v>
      </c>
    </row>
    <row r="2311" spans="1:3" x14ac:dyDescent="0.25">
      <c r="A2311">
        <v>2310</v>
      </c>
      <c r="B2311" t="s">
        <v>3204</v>
      </c>
      <c r="C2311">
        <v>1E-3</v>
      </c>
    </row>
    <row r="2312" spans="1:3" x14ac:dyDescent="0.25">
      <c r="A2312">
        <v>2311</v>
      </c>
      <c r="B2312" t="s">
        <v>3205</v>
      </c>
      <c r="C2312">
        <v>1E-3</v>
      </c>
    </row>
    <row r="2313" spans="1:3" x14ac:dyDescent="0.25">
      <c r="A2313">
        <v>2312</v>
      </c>
      <c r="B2313" t="s">
        <v>3206</v>
      </c>
      <c r="C2313">
        <v>1E-3</v>
      </c>
    </row>
    <row r="2314" spans="1:3" x14ac:dyDescent="0.25">
      <c r="A2314">
        <v>2313</v>
      </c>
      <c r="B2314" t="s">
        <v>3207</v>
      </c>
      <c r="C2314">
        <v>1E-3</v>
      </c>
    </row>
    <row r="2315" spans="1:3" x14ac:dyDescent="0.25">
      <c r="A2315">
        <v>2314</v>
      </c>
      <c r="B2315" t="s">
        <v>3208</v>
      </c>
      <c r="C2315">
        <v>1E-3</v>
      </c>
    </row>
    <row r="2316" spans="1:3" x14ac:dyDescent="0.25">
      <c r="A2316">
        <v>2315</v>
      </c>
      <c r="B2316" t="s">
        <v>3209</v>
      </c>
      <c r="C2316">
        <v>1E-3</v>
      </c>
    </row>
    <row r="2317" spans="1:3" x14ac:dyDescent="0.25">
      <c r="A2317">
        <v>2316</v>
      </c>
      <c r="B2317" t="s">
        <v>3210</v>
      </c>
      <c r="C2317">
        <v>1E-3</v>
      </c>
    </row>
    <row r="2318" spans="1:3" x14ac:dyDescent="0.25">
      <c r="A2318">
        <v>2317</v>
      </c>
      <c r="B2318" t="s">
        <v>3211</v>
      </c>
      <c r="C2318">
        <v>1E-3</v>
      </c>
    </row>
    <row r="2319" spans="1:3" x14ac:dyDescent="0.25">
      <c r="A2319">
        <v>2318</v>
      </c>
      <c r="B2319" t="s">
        <v>3212</v>
      </c>
      <c r="C2319">
        <v>1E-3</v>
      </c>
    </row>
    <row r="2320" spans="1:3" x14ac:dyDescent="0.25">
      <c r="A2320">
        <v>2319</v>
      </c>
      <c r="B2320" t="s">
        <v>3213</v>
      </c>
      <c r="C2320">
        <v>1E-3</v>
      </c>
    </row>
    <row r="2321" spans="1:3" x14ac:dyDescent="0.25">
      <c r="A2321">
        <v>2320</v>
      </c>
      <c r="B2321" t="s">
        <v>3214</v>
      </c>
      <c r="C2321">
        <v>1E-3</v>
      </c>
    </row>
    <row r="2322" spans="1:3" x14ac:dyDescent="0.25">
      <c r="A2322">
        <v>2321</v>
      </c>
      <c r="B2322" t="s">
        <v>3215</v>
      </c>
      <c r="C2322">
        <v>1E-3</v>
      </c>
    </row>
    <row r="2323" spans="1:3" x14ac:dyDescent="0.25">
      <c r="A2323">
        <v>2322</v>
      </c>
      <c r="B2323" t="s">
        <v>3216</v>
      </c>
      <c r="C2323">
        <v>1E-3</v>
      </c>
    </row>
    <row r="2324" spans="1:3" x14ac:dyDescent="0.25">
      <c r="A2324">
        <v>2323</v>
      </c>
      <c r="B2324" t="s">
        <v>3217</v>
      </c>
      <c r="C2324">
        <v>1E-3</v>
      </c>
    </row>
    <row r="2325" spans="1:3" x14ac:dyDescent="0.25">
      <c r="A2325">
        <v>2324</v>
      </c>
      <c r="B2325" t="s">
        <v>3218</v>
      </c>
      <c r="C2325">
        <v>1E-3</v>
      </c>
    </row>
    <row r="2326" spans="1:3" x14ac:dyDescent="0.25">
      <c r="A2326">
        <v>2325</v>
      </c>
      <c r="B2326" t="s">
        <v>3219</v>
      </c>
      <c r="C2326">
        <v>1E-3</v>
      </c>
    </row>
    <row r="2327" spans="1:3" x14ac:dyDescent="0.25">
      <c r="A2327">
        <v>2326</v>
      </c>
      <c r="B2327" t="s">
        <v>3220</v>
      </c>
      <c r="C2327">
        <v>1E-3</v>
      </c>
    </row>
    <row r="2328" spans="1:3" x14ac:dyDescent="0.25">
      <c r="A2328">
        <v>2327</v>
      </c>
      <c r="B2328" t="s">
        <v>3221</v>
      </c>
      <c r="C2328">
        <v>1E-3</v>
      </c>
    </row>
    <row r="2329" spans="1:3" x14ac:dyDescent="0.25">
      <c r="A2329">
        <v>2328</v>
      </c>
      <c r="B2329" t="s">
        <v>3222</v>
      </c>
      <c r="C2329">
        <v>1E-3</v>
      </c>
    </row>
    <row r="2330" spans="1:3" x14ac:dyDescent="0.25">
      <c r="A2330">
        <v>2329</v>
      </c>
      <c r="B2330" t="s">
        <v>3223</v>
      </c>
      <c r="C2330">
        <v>1E-3</v>
      </c>
    </row>
    <row r="2331" spans="1:3" x14ac:dyDescent="0.25">
      <c r="A2331">
        <v>2330</v>
      </c>
      <c r="B2331" t="s">
        <v>3224</v>
      </c>
      <c r="C2331">
        <v>1E-3</v>
      </c>
    </row>
    <row r="2332" spans="1:3" x14ac:dyDescent="0.25">
      <c r="A2332">
        <v>2331</v>
      </c>
      <c r="B2332" t="s">
        <v>3225</v>
      </c>
      <c r="C2332">
        <v>1E-3</v>
      </c>
    </row>
    <row r="2333" spans="1:3" x14ac:dyDescent="0.25">
      <c r="A2333">
        <v>2332</v>
      </c>
      <c r="B2333" t="s">
        <v>3226</v>
      </c>
      <c r="C2333">
        <v>1E-3</v>
      </c>
    </row>
    <row r="2334" spans="1:3" x14ac:dyDescent="0.25">
      <c r="A2334">
        <v>2333</v>
      </c>
      <c r="B2334" t="s">
        <v>3227</v>
      </c>
      <c r="C2334">
        <v>1E-3</v>
      </c>
    </row>
    <row r="2335" spans="1:3" x14ac:dyDescent="0.25">
      <c r="A2335">
        <v>2334</v>
      </c>
      <c r="B2335" t="s">
        <v>3228</v>
      </c>
      <c r="C2335">
        <v>1E-3</v>
      </c>
    </row>
    <row r="2336" spans="1:3" x14ac:dyDescent="0.25">
      <c r="A2336">
        <v>2335</v>
      </c>
      <c r="B2336" t="s">
        <v>3229</v>
      </c>
      <c r="C2336">
        <v>1E-3</v>
      </c>
    </row>
    <row r="2337" spans="1:3" x14ac:dyDescent="0.25">
      <c r="A2337">
        <v>2336</v>
      </c>
      <c r="B2337" t="s">
        <v>3230</v>
      </c>
      <c r="C2337">
        <v>1E-3</v>
      </c>
    </row>
    <row r="2338" spans="1:3" x14ac:dyDescent="0.25">
      <c r="A2338">
        <v>2337</v>
      </c>
      <c r="B2338" t="s">
        <v>3231</v>
      </c>
      <c r="C2338">
        <v>1E-3</v>
      </c>
    </row>
    <row r="2339" spans="1:3" x14ac:dyDescent="0.25">
      <c r="A2339">
        <v>2338</v>
      </c>
      <c r="B2339" t="s">
        <v>3232</v>
      </c>
      <c r="C2339">
        <v>1E-3</v>
      </c>
    </row>
    <row r="2340" spans="1:3" x14ac:dyDescent="0.25">
      <c r="A2340">
        <v>2339</v>
      </c>
      <c r="B2340" t="s">
        <v>3233</v>
      </c>
      <c r="C2340">
        <v>1E-3</v>
      </c>
    </row>
    <row r="2341" spans="1:3" x14ac:dyDescent="0.25">
      <c r="A2341">
        <v>2340</v>
      </c>
      <c r="B2341" t="s">
        <v>3234</v>
      </c>
      <c r="C2341">
        <v>1E-3</v>
      </c>
    </row>
    <row r="2342" spans="1:3" x14ac:dyDescent="0.25">
      <c r="A2342">
        <v>2341</v>
      </c>
      <c r="B2342" t="s">
        <v>3235</v>
      </c>
      <c r="C2342">
        <v>1E-3</v>
      </c>
    </row>
    <row r="2343" spans="1:3" x14ac:dyDescent="0.25">
      <c r="A2343">
        <v>2342</v>
      </c>
      <c r="B2343" t="s">
        <v>3236</v>
      </c>
      <c r="C2343">
        <v>1E-3</v>
      </c>
    </row>
    <row r="2344" spans="1:3" x14ac:dyDescent="0.25">
      <c r="A2344">
        <v>2343</v>
      </c>
      <c r="B2344" t="s">
        <v>3237</v>
      </c>
      <c r="C2344">
        <v>1E-3</v>
      </c>
    </row>
    <row r="2345" spans="1:3" x14ac:dyDescent="0.25">
      <c r="A2345">
        <v>2344</v>
      </c>
      <c r="B2345" t="s">
        <v>3238</v>
      </c>
      <c r="C2345">
        <v>1E-3</v>
      </c>
    </row>
    <row r="2346" spans="1:3" x14ac:dyDescent="0.25">
      <c r="A2346">
        <v>2345</v>
      </c>
      <c r="B2346" t="s">
        <v>3239</v>
      </c>
      <c r="C2346">
        <v>1E-3</v>
      </c>
    </row>
    <row r="2347" spans="1:3" x14ac:dyDescent="0.25">
      <c r="A2347">
        <v>2346</v>
      </c>
      <c r="B2347" t="s">
        <v>3240</v>
      </c>
      <c r="C2347">
        <v>1E-3</v>
      </c>
    </row>
    <row r="2348" spans="1:3" x14ac:dyDescent="0.25">
      <c r="A2348">
        <v>2347</v>
      </c>
      <c r="B2348" t="s">
        <v>3241</v>
      </c>
      <c r="C2348">
        <v>1E-3</v>
      </c>
    </row>
    <row r="2349" spans="1:3" x14ac:dyDescent="0.25">
      <c r="A2349">
        <v>2348</v>
      </c>
      <c r="B2349" t="s">
        <v>3242</v>
      </c>
      <c r="C2349">
        <v>1E-3</v>
      </c>
    </row>
    <row r="2350" spans="1:3" x14ac:dyDescent="0.25">
      <c r="A2350">
        <v>2349</v>
      </c>
      <c r="B2350" t="s">
        <v>3243</v>
      </c>
      <c r="C2350">
        <v>1E-3</v>
      </c>
    </row>
    <row r="2351" spans="1:3" x14ac:dyDescent="0.25">
      <c r="A2351">
        <v>2350</v>
      </c>
      <c r="B2351" t="s">
        <v>3244</v>
      </c>
      <c r="C2351">
        <v>1E-3</v>
      </c>
    </row>
    <row r="2352" spans="1:3" x14ac:dyDescent="0.25">
      <c r="A2352">
        <v>2351</v>
      </c>
      <c r="B2352" t="s">
        <v>3245</v>
      </c>
      <c r="C2352">
        <v>1E-3</v>
      </c>
    </row>
    <row r="2353" spans="1:3" x14ac:dyDescent="0.25">
      <c r="A2353">
        <v>2352</v>
      </c>
      <c r="B2353" t="s">
        <v>3246</v>
      </c>
      <c r="C2353">
        <v>1E-3</v>
      </c>
    </row>
    <row r="2354" spans="1:3" x14ac:dyDescent="0.25">
      <c r="A2354">
        <v>2353</v>
      </c>
      <c r="B2354" t="s">
        <v>3247</v>
      </c>
      <c r="C2354">
        <v>1E-3</v>
      </c>
    </row>
    <row r="2355" spans="1:3" x14ac:dyDescent="0.25">
      <c r="A2355">
        <v>2354</v>
      </c>
      <c r="B2355" t="s">
        <v>3248</v>
      </c>
      <c r="C2355">
        <v>1E-3</v>
      </c>
    </row>
    <row r="2356" spans="1:3" x14ac:dyDescent="0.25">
      <c r="A2356">
        <v>2355</v>
      </c>
      <c r="B2356" t="s">
        <v>3249</v>
      </c>
      <c r="C2356">
        <v>1E-3</v>
      </c>
    </row>
    <row r="2357" spans="1:3" x14ac:dyDescent="0.25">
      <c r="A2357">
        <v>2356</v>
      </c>
      <c r="B2357" t="s">
        <v>3250</v>
      </c>
      <c r="C2357">
        <v>1E-3</v>
      </c>
    </row>
    <row r="2358" spans="1:3" x14ac:dyDescent="0.25">
      <c r="A2358">
        <v>2357</v>
      </c>
      <c r="B2358" t="s">
        <v>3251</v>
      </c>
      <c r="C2358">
        <v>1E-3</v>
      </c>
    </row>
    <row r="2359" spans="1:3" x14ac:dyDescent="0.25">
      <c r="A2359">
        <v>2358</v>
      </c>
      <c r="B2359" t="s">
        <v>3252</v>
      </c>
      <c r="C2359">
        <v>1E-3</v>
      </c>
    </row>
    <row r="2360" spans="1:3" x14ac:dyDescent="0.25">
      <c r="A2360">
        <v>2359</v>
      </c>
      <c r="B2360" t="s">
        <v>3253</v>
      </c>
      <c r="C2360">
        <v>1E-3</v>
      </c>
    </row>
    <row r="2361" spans="1:3" x14ac:dyDescent="0.25">
      <c r="A2361">
        <v>2360</v>
      </c>
      <c r="B2361" t="s">
        <v>3254</v>
      </c>
      <c r="C2361">
        <v>1E-3</v>
      </c>
    </row>
    <row r="2362" spans="1:3" x14ac:dyDescent="0.25">
      <c r="A2362">
        <v>2361</v>
      </c>
      <c r="B2362" t="s">
        <v>3255</v>
      </c>
      <c r="C2362">
        <v>1E-3</v>
      </c>
    </row>
    <row r="2363" spans="1:3" x14ac:dyDescent="0.25">
      <c r="A2363">
        <v>2362</v>
      </c>
      <c r="B2363" t="s">
        <v>3256</v>
      </c>
      <c r="C2363">
        <v>1E-3</v>
      </c>
    </row>
    <row r="2364" spans="1:3" x14ac:dyDescent="0.25">
      <c r="A2364">
        <v>2363</v>
      </c>
      <c r="B2364" t="s">
        <v>3257</v>
      </c>
      <c r="C2364">
        <v>1E-3</v>
      </c>
    </row>
    <row r="2365" spans="1:3" x14ac:dyDescent="0.25">
      <c r="A2365">
        <v>2364</v>
      </c>
      <c r="B2365" t="s">
        <v>3258</v>
      </c>
      <c r="C2365">
        <v>1E-3</v>
      </c>
    </row>
    <row r="2366" spans="1:3" x14ac:dyDescent="0.25">
      <c r="A2366">
        <v>2365</v>
      </c>
      <c r="B2366" t="s">
        <v>3259</v>
      </c>
      <c r="C2366">
        <v>1E-3</v>
      </c>
    </row>
    <row r="2367" spans="1:3" x14ac:dyDescent="0.25">
      <c r="A2367">
        <v>2366</v>
      </c>
      <c r="B2367" t="s">
        <v>3260</v>
      </c>
      <c r="C2367">
        <v>1E-3</v>
      </c>
    </row>
    <row r="2368" spans="1:3" x14ac:dyDescent="0.25">
      <c r="A2368">
        <v>2367</v>
      </c>
      <c r="B2368" t="s">
        <v>3261</v>
      </c>
      <c r="C2368">
        <v>1E-3</v>
      </c>
    </row>
    <row r="2369" spans="1:3" x14ac:dyDescent="0.25">
      <c r="A2369">
        <v>2368</v>
      </c>
      <c r="B2369" t="s">
        <v>3262</v>
      </c>
      <c r="C2369">
        <v>1E-3</v>
      </c>
    </row>
    <row r="2370" spans="1:3" x14ac:dyDescent="0.25">
      <c r="A2370">
        <v>2369</v>
      </c>
      <c r="B2370" t="s">
        <v>3263</v>
      </c>
      <c r="C2370">
        <v>1E-3</v>
      </c>
    </row>
    <row r="2371" spans="1:3" x14ac:dyDescent="0.25">
      <c r="A2371">
        <v>2370</v>
      </c>
      <c r="B2371" t="s">
        <v>3264</v>
      </c>
      <c r="C2371">
        <v>1E-3</v>
      </c>
    </row>
    <row r="2372" spans="1:3" x14ac:dyDescent="0.25">
      <c r="A2372">
        <v>2371</v>
      </c>
      <c r="B2372" t="s">
        <v>3265</v>
      </c>
      <c r="C2372">
        <v>1E-3</v>
      </c>
    </row>
    <row r="2373" spans="1:3" x14ac:dyDescent="0.25">
      <c r="A2373">
        <v>2372</v>
      </c>
      <c r="B2373" t="s">
        <v>3266</v>
      </c>
      <c r="C2373">
        <v>1E-3</v>
      </c>
    </row>
    <row r="2374" spans="1:3" x14ac:dyDescent="0.25">
      <c r="A2374">
        <v>2373</v>
      </c>
      <c r="B2374" t="s">
        <v>3267</v>
      </c>
      <c r="C2374">
        <v>1E-3</v>
      </c>
    </row>
    <row r="2375" spans="1:3" x14ac:dyDescent="0.25">
      <c r="A2375">
        <v>2374</v>
      </c>
      <c r="B2375" t="s">
        <v>3268</v>
      </c>
      <c r="C2375">
        <v>1E-3</v>
      </c>
    </row>
    <row r="2376" spans="1:3" x14ac:dyDescent="0.25">
      <c r="A2376">
        <v>2375</v>
      </c>
      <c r="B2376" t="s">
        <v>3269</v>
      </c>
      <c r="C2376">
        <v>1E-3</v>
      </c>
    </row>
    <row r="2377" spans="1:3" x14ac:dyDescent="0.25">
      <c r="A2377">
        <v>2376</v>
      </c>
      <c r="B2377" t="s">
        <v>3270</v>
      </c>
      <c r="C2377">
        <v>1E-3</v>
      </c>
    </row>
    <row r="2378" spans="1:3" x14ac:dyDescent="0.25">
      <c r="A2378">
        <v>2377</v>
      </c>
      <c r="B2378" t="s">
        <v>3271</v>
      </c>
      <c r="C2378">
        <v>1E-3</v>
      </c>
    </row>
    <row r="2379" spans="1:3" x14ac:dyDescent="0.25">
      <c r="A2379">
        <v>2378</v>
      </c>
      <c r="B2379" t="s">
        <v>3272</v>
      </c>
      <c r="C2379">
        <v>1E-3</v>
      </c>
    </row>
    <row r="2380" spans="1:3" x14ac:dyDescent="0.25">
      <c r="A2380">
        <v>2379</v>
      </c>
      <c r="B2380" t="s">
        <v>3273</v>
      </c>
      <c r="C2380">
        <v>1E-3</v>
      </c>
    </row>
    <row r="2381" spans="1:3" x14ac:dyDescent="0.25">
      <c r="A2381">
        <v>2380</v>
      </c>
      <c r="B2381" t="s">
        <v>3274</v>
      </c>
      <c r="C2381">
        <v>1E-3</v>
      </c>
    </row>
    <row r="2382" spans="1:3" x14ac:dyDescent="0.25">
      <c r="A2382">
        <v>2381</v>
      </c>
      <c r="B2382" t="s">
        <v>3275</v>
      </c>
      <c r="C2382">
        <v>1E-3</v>
      </c>
    </row>
    <row r="2383" spans="1:3" x14ac:dyDescent="0.25">
      <c r="A2383">
        <v>2382</v>
      </c>
      <c r="B2383" t="s">
        <v>3276</v>
      </c>
      <c r="C2383">
        <v>1E-3</v>
      </c>
    </row>
    <row r="2384" spans="1:3" x14ac:dyDescent="0.25">
      <c r="A2384">
        <v>2383</v>
      </c>
      <c r="B2384" t="s">
        <v>3277</v>
      </c>
      <c r="C2384">
        <v>1E-3</v>
      </c>
    </row>
    <row r="2385" spans="1:3" x14ac:dyDescent="0.25">
      <c r="A2385">
        <v>2384</v>
      </c>
      <c r="B2385" t="s">
        <v>3278</v>
      </c>
      <c r="C2385">
        <v>1E-3</v>
      </c>
    </row>
    <row r="2386" spans="1:3" x14ac:dyDescent="0.25">
      <c r="A2386">
        <v>2385</v>
      </c>
      <c r="B2386" t="s">
        <v>3279</v>
      </c>
      <c r="C2386">
        <v>1E-3</v>
      </c>
    </row>
    <row r="2387" spans="1:3" x14ac:dyDescent="0.25">
      <c r="A2387">
        <v>2386</v>
      </c>
      <c r="B2387" t="s">
        <v>3280</v>
      </c>
      <c r="C2387">
        <v>1E-3</v>
      </c>
    </row>
    <row r="2388" spans="1:3" x14ac:dyDescent="0.25">
      <c r="A2388">
        <v>2387</v>
      </c>
      <c r="B2388" t="s">
        <v>3281</v>
      </c>
      <c r="C2388">
        <v>1E-3</v>
      </c>
    </row>
    <row r="2389" spans="1:3" x14ac:dyDescent="0.25">
      <c r="A2389">
        <v>2388</v>
      </c>
      <c r="B2389" t="s">
        <v>3282</v>
      </c>
      <c r="C2389">
        <v>1E-3</v>
      </c>
    </row>
    <row r="2390" spans="1:3" x14ac:dyDescent="0.25">
      <c r="A2390">
        <v>2389</v>
      </c>
      <c r="B2390" t="s">
        <v>3283</v>
      </c>
      <c r="C2390">
        <v>1E-3</v>
      </c>
    </row>
    <row r="2391" spans="1:3" x14ac:dyDescent="0.25">
      <c r="A2391">
        <v>2390</v>
      </c>
      <c r="B2391" t="s">
        <v>3284</v>
      </c>
      <c r="C2391">
        <v>1E-3</v>
      </c>
    </row>
    <row r="2392" spans="1:3" x14ac:dyDescent="0.25">
      <c r="A2392">
        <v>2391</v>
      </c>
      <c r="B2392" t="s">
        <v>3285</v>
      </c>
      <c r="C2392">
        <v>1E-3</v>
      </c>
    </row>
    <row r="2393" spans="1:3" x14ac:dyDescent="0.25">
      <c r="A2393">
        <v>2392</v>
      </c>
      <c r="B2393" t="s">
        <v>3286</v>
      </c>
      <c r="C2393">
        <v>1E-3</v>
      </c>
    </row>
    <row r="2394" spans="1:3" x14ac:dyDescent="0.25">
      <c r="A2394">
        <v>2393</v>
      </c>
      <c r="B2394" t="s">
        <v>3287</v>
      </c>
      <c r="C2394">
        <v>1E-3</v>
      </c>
    </row>
    <row r="2395" spans="1:3" x14ac:dyDescent="0.25">
      <c r="A2395">
        <v>2394</v>
      </c>
      <c r="B2395" t="s">
        <v>3288</v>
      </c>
      <c r="C2395">
        <v>1E-3</v>
      </c>
    </row>
    <row r="2396" spans="1:3" x14ac:dyDescent="0.25">
      <c r="A2396">
        <v>2395</v>
      </c>
      <c r="B2396" t="s">
        <v>3289</v>
      </c>
      <c r="C2396">
        <v>1E-3</v>
      </c>
    </row>
    <row r="2397" spans="1:3" x14ac:dyDescent="0.25">
      <c r="A2397">
        <v>2396</v>
      </c>
      <c r="B2397" t="s">
        <v>3290</v>
      </c>
      <c r="C2397">
        <v>1E-3</v>
      </c>
    </row>
    <row r="2398" spans="1:3" x14ac:dyDescent="0.25">
      <c r="A2398">
        <v>2397</v>
      </c>
      <c r="B2398" t="s">
        <v>3291</v>
      </c>
      <c r="C2398">
        <v>1E-3</v>
      </c>
    </row>
    <row r="2399" spans="1:3" x14ac:dyDescent="0.25">
      <c r="A2399">
        <v>2398</v>
      </c>
      <c r="B2399" t="s">
        <v>3292</v>
      </c>
      <c r="C2399">
        <v>1E-3</v>
      </c>
    </row>
    <row r="2400" spans="1:3" x14ac:dyDescent="0.25">
      <c r="A2400">
        <v>2399</v>
      </c>
      <c r="B2400" t="s">
        <v>3293</v>
      </c>
      <c r="C2400">
        <v>1E-3</v>
      </c>
    </row>
    <row r="2401" spans="1:3" x14ac:dyDescent="0.25">
      <c r="A2401">
        <v>2400</v>
      </c>
      <c r="B2401" t="s">
        <v>3294</v>
      </c>
      <c r="C2401">
        <v>1E-3</v>
      </c>
    </row>
    <row r="2402" spans="1:3" x14ac:dyDescent="0.25">
      <c r="A2402">
        <v>2401</v>
      </c>
      <c r="B2402" t="s">
        <v>3295</v>
      </c>
      <c r="C2402">
        <v>1E-3</v>
      </c>
    </row>
    <row r="2403" spans="1:3" x14ac:dyDescent="0.25">
      <c r="A2403">
        <v>2402</v>
      </c>
      <c r="B2403" t="s">
        <v>3296</v>
      </c>
      <c r="C2403">
        <v>1E-3</v>
      </c>
    </row>
    <row r="2404" spans="1:3" x14ac:dyDescent="0.25">
      <c r="A2404">
        <v>2403</v>
      </c>
      <c r="B2404" t="s">
        <v>3297</v>
      </c>
      <c r="C2404">
        <v>1E-3</v>
      </c>
    </row>
    <row r="2405" spans="1:3" x14ac:dyDescent="0.25">
      <c r="A2405">
        <v>2404</v>
      </c>
      <c r="B2405" t="s">
        <v>3298</v>
      </c>
      <c r="C2405">
        <v>1E-3</v>
      </c>
    </row>
    <row r="2406" spans="1:3" x14ac:dyDescent="0.25">
      <c r="A2406">
        <v>2405</v>
      </c>
      <c r="B2406" t="s">
        <v>3299</v>
      </c>
      <c r="C2406">
        <v>1E-3</v>
      </c>
    </row>
    <row r="2407" spans="1:3" x14ac:dyDescent="0.25">
      <c r="A2407">
        <v>2406</v>
      </c>
      <c r="B2407" t="s">
        <v>3300</v>
      </c>
      <c r="C2407">
        <v>1E-3</v>
      </c>
    </row>
    <row r="2408" spans="1:3" x14ac:dyDescent="0.25">
      <c r="A2408">
        <v>2407</v>
      </c>
      <c r="B2408" t="s">
        <v>3301</v>
      </c>
      <c r="C2408">
        <v>1E-3</v>
      </c>
    </row>
    <row r="2409" spans="1:3" x14ac:dyDescent="0.25">
      <c r="A2409">
        <v>2408</v>
      </c>
      <c r="B2409" t="s">
        <v>3302</v>
      </c>
      <c r="C2409">
        <v>1E-3</v>
      </c>
    </row>
    <row r="2410" spans="1:3" x14ac:dyDescent="0.25">
      <c r="A2410">
        <v>2409</v>
      </c>
      <c r="B2410" t="s">
        <v>3303</v>
      </c>
      <c r="C2410">
        <v>1E-3</v>
      </c>
    </row>
    <row r="2411" spans="1:3" x14ac:dyDescent="0.25">
      <c r="A2411">
        <v>2410</v>
      </c>
      <c r="B2411" t="s">
        <v>3304</v>
      </c>
      <c r="C2411">
        <v>1E-3</v>
      </c>
    </row>
    <row r="2412" spans="1:3" x14ac:dyDescent="0.25">
      <c r="A2412">
        <v>2411</v>
      </c>
      <c r="B2412" t="s">
        <v>3305</v>
      </c>
      <c r="C2412">
        <v>1E-3</v>
      </c>
    </row>
    <row r="2413" spans="1:3" x14ac:dyDescent="0.25">
      <c r="A2413">
        <v>2412</v>
      </c>
      <c r="B2413" t="s">
        <v>3306</v>
      </c>
      <c r="C2413">
        <v>1E-3</v>
      </c>
    </row>
    <row r="2414" spans="1:3" x14ac:dyDescent="0.25">
      <c r="A2414">
        <v>2413</v>
      </c>
      <c r="B2414" t="s">
        <v>3307</v>
      </c>
      <c r="C2414">
        <v>1E-3</v>
      </c>
    </row>
    <row r="2415" spans="1:3" x14ac:dyDescent="0.25">
      <c r="A2415">
        <v>2414</v>
      </c>
      <c r="B2415" t="s">
        <v>3308</v>
      </c>
      <c r="C2415">
        <v>1E-3</v>
      </c>
    </row>
    <row r="2416" spans="1:3" x14ac:dyDescent="0.25">
      <c r="A2416">
        <v>2415</v>
      </c>
      <c r="B2416" t="s">
        <v>3309</v>
      </c>
      <c r="C2416">
        <v>1E-3</v>
      </c>
    </row>
    <row r="2417" spans="1:3" x14ac:dyDescent="0.25">
      <c r="A2417">
        <v>2416</v>
      </c>
      <c r="B2417" t="s">
        <v>3310</v>
      </c>
      <c r="C2417">
        <v>1E-3</v>
      </c>
    </row>
    <row r="2418" spans="1:3" x14ac:dyDescent="0.25">
      <c r="A2418">
        <v>2417</v>
      </c>
      <c r="B2418" t="s">
        <v>3311</v>
      </c>
      <c r="C2418">
        <v>1E-3</v>
      </c>
    </row>
    <row r="2419" spans="1:3" x14ac:dyDescent="0.25">
      <c r="A2419">
        <v>2418</v>
      </c>
      <c r="B2419" t="s">
        <v>3312</v>
      </c>
      <c r="C2419">
        <v>1E-3</v>
      </c>
    </row>
    <row r="2420" spans="1:3" x14ac:dyDescent="0.25">
      <c r="A2420">
        <v>2419</v>
      </c>
      <c r="B2420" t="s">
        <v>3313</v>
      </c>
      <c r="C2420">
        <v>1E-3</v>
      </c>
    </row>
    <row r="2421" spans="1:3" x14ac:dyDescent="0.25">
      <c r="A2421">
        <v>2420</v>
      </c>
      <c r="B2421" t="s">
        <v>3314</v>
      </c>
      <c r="C2421">
        <v>1E-3</v>
      </c>
    </row>
    <row r="2422" spans="1:3" x14ac:dyDescent="0.25">
      <c r="A2422">
        <v>2421</v>
      </c>
      <c r="B2422" t="s">
        <v>3315</v>
      </c>
      <c r="C2422">
        <v>1E-3</v>
      </c>
    </row>
    <row r="2423" spans="1:3" x14ac:dyDescent="0.25">
      <c r="A2423">
        <v>2422</v>
      </c>
      <c r="B2423" t="s">
        <v>3316</v>
      </c>
      <c r="C2423">
        <v>1E-3</v>
      </c>
    </row>
    <row r="2424" spans="1:3" x14ac:dyDescent="0.25">
      <c r="A2424">
        <v>2423</v>
      </c>
      <c r="B2424" t="s">
        <v>3317</v>
      </c>
      <c r="C2424">
        <v>1E-3</v>
      </c>
    </row>
    <row r="2425" spans="1:3" x14ac:dyDescent="0.25">
      <c r="A2425">
        <v>2424</v>
      </c>
      <c r="B2425" t="s">
        <v>3318</v>
      </c>
      <c r="C2425">
        <v>1E-3</v>
      </c>
    </row>
    <row r="2426" spans="1:3" x14ac:dyDescent="0.25">
      <c r="A2426">
        <v>2425</v>
      </c>
      <c r="B2426" t="s">
        <v>3319</v>
      </c>
      <c r="C2426">
        <v>1E-3</v>
      </c>
    </row>
    <row r="2427" spans="1:3" x14ac:dyDescent="0.25">
      <c r="A2427">
        <v>2426</v>
      </c>
      <c r="B2427" t="s">
        <v>3320</v>
      </c>
      <c r="C2427">
        <v>1E-3</v>
      </c>
    </row>
    <row r="2428" spans="1:3" x14ac:dyDescent="0.25">
      <c r="A2428">
        <v>2427</v>
      </c>
      <c r="B2428" t="s">
        <v>3321</v>
      </c>
      <c r="C2428">
        <v>1E-3</v>
      </c>
    </row>
    <row r="2429" spans="1:3" x14ac:dyDescent="0.25">
      <c r="A2429">
        <v>2428</v>
      </c>
      <c r="B2429" t="s">
        <v>3322</v>
      </c>
      <c r="C2429">
        <v>1E-3</v>
      </c>
    </row>
    <row r="2430" spans="1:3" x14ac:dyDescent="0.25">
      <c r="A2430">
        <v>2429</v>
      </c>
      <c r="B2430" t="s">
        <v>3323</v>
      </c>
      <c r="C2430">
        <v>1E-3</v>
      </c>
    </row>
    <row r="2431" spans="1:3" x14ac:dyDescent="0.25">
      <c r="A2431">
        <v>2430</v>
      </c>
      <c r="B2431" t="s">
        <v>3324</v>
      </c>
      <c r="C2431">
        <v>1E-3</v>
      </c>
    </row>
    <row r="2432" spans="1:3" x14ac:dyDescent="0.25">
      <c r="A2432">
        <v>2431</v>
      </c>
      <c r="B2432" t="s">
        <v>3325</v>
      </c>
      <c r="C2432">
        <v>1E-3</v>
      </c>
    </row>
    <row r="2433" spans="1:3" x14ac:dyDescent="0.25">
      <c r="A2433">
        <v>2432</v>
      </c>
      <c r="B2433" t="s">
        <v>3326</v>
      </c>
      <c r="C2433">
        <v>1E-3</v>
      </c>
    </row>
    <row r="2434" spans="1:3" x14ac:dyDescent="0.25">
      <c r="A2434">
        <v>2433</v>
      </c>
      <c r="B2434" t="s">
        <v>3327</v>
      </c>
      <c r="C2434">
        <v>1E-3</v>
      </c>
    </row>
    <row r="2435" spans="1:3" x14ac:dyDescent="0.25">
      <c r="A2435">
        <v>2434</v>
      </c>
      <c r="B2435" t="s">
        <v>3328</v>
      </c>
      <c r="C2435">
        <v>1E-3</v>
      </c>
    </row>
    <row r="2436" spans="1:3" x14ac:dyDescent="0.25">
      <c r="A2436">
        <v>2435</v>
      </c>
      <c r="B2436" t="s">
        <v>3329</v>
      </c>
      <c r="C2436">
        <v>1E-3</v>
      </c>
    </row>
    <row r="2437" spans="1:3" x14ac:dyDescent="0.25">
      <c r="A2437">
        <v>2436</v>
      </c>
      <c r="B2437" t="s">
        <v>3330</v>
      </c>
      <c r="C2437">
        <v>1E-3</v>
      </c>
    </row>
    <row r="2438" spans="1:3" x14ac:dyDescent="0.25">
      <c r="A2438">
        <v>2437</v>
      </c>
      <c r="B2438" t="s">
        <v>3331</v>
      </c>
      <c r="C2438">
        <v>1E-3</v>
      </c>
    </row>
    <row r="2439" spans="1:3" x14ac:dyDescent="0.25">
      <c r="A2439">
        <v>2438</v>
      </c>
      <c r="B2439" t="s">
        <v>3332</v>
      </c>
      <c r="C2439">
        <v>1E-3</v>
      </c>
    </row>
    <row r="2440" spans="1:3" x14ac:dyDescent="0.25">
      <c r="A2440">
        <v>2439</v>
      </c>
      <c r="B2440" t="s">
        <v>3333</v>
      </c>
      <c r="C2440">
        <v>1E-3</v>
      </c>
    </row>
    <row r="2441" spans="1:3" x14ac:dyDescent="0.25">
      <c r="A2441">
        <v>2440</v>
      </c>
      <c r="B2441" t="s">
        <v>3334</v>
      </c>
      <c r="C2441">
        <v>1E-3</v>
      </c>
    </row>
    <row r="2442" spans="1:3" x14ac:dyDescent="0.25">
      <c r="A2442">
        <v>2441</v>
      </c>
      <c r="B2442" t="s">
        <v>3335</v>
      </c>
      <c r="C2442">
        <v>1E-3</v>
      </c>
    </row>
    <row r="2443" spans="1:3" x14ac:dyDescent="0.25">
      <c r="A2443">
        <v>2442</v>
      </c>
      <c r="B2443" t="s">
        <v>3336</v>
      </c>
      <c r="C2443">
        <v>1E-3</v>
      </c>
    </row>
    <row r="2444" spans="1:3" x14ac:dyDescent="0.25">
      <c r="A2444">
        <v>2443</v>
      </c>
      <c r="B2444" t="s">
        <v>3337</v>
      </c>
      <c r="C2444">
        <v>1E-3</v>
      </c>
    </row>
    <row r="2445" spans="1:3" x14ac:dyDescent="0.25">
      <c r="A2445">
        <v>2444</v>
      </c>
      <c r="B2445" t="s">
        <v>3338</v>
      </c>
      <c r="C2445">
        <v>1E-3</v>
      </c>
    </row>
    <row r="2446" spans="1:3" x14ac:dyDescent="0.25">
      <c r="A2446">
        <v>2445</v>
      </c>
      <c r="B2446" t="s">
        <v>3339</v>
      </c>
      <c r="C2446">
        <v>1E-3</v>
      </c>
    </row>
    <row r="2447" spans="1:3" x14ac:dyDescent="0.25">
      <c r="A2447">
        <v>2446</v>
      </c>
      <c r="B2447" t="s">
        <v>3340</v>
      </c>
      <c r="C2447">
        <v>1E-3</v>
      </c>
    </row>
    <row r="2448" spans="1:3" x14ac:dyDescent="0.25">
      <c r="A2448">
        <v>2447</v>
      </c>
      <c r="B2448" t="s">
        <v>3341</v>
      </c>
      <c r="C2448">
        <v>1E-3</v>
      </c>
    </row>
    <row r="2449" spans="1:3" x14ac:dyDescent="0.25">
      <c r="A2449">
        <v>2448</v>
      </c>
      <c r="B2449" t="s">
        <v>3342</v>
      </c>
      <c r="C2449">
        <v>1E-3</v>
      </c>
    </row>
    <row r="2450" spans="1:3" x14ac:dyDescent="0.25">
      <c r="A2450">
        <v>2449</v>
      </c>
      <c r="B2450" t="s">
        <v>3343</v>
      </c>
      <c r="C2450">
        <v>1E-3</v>
      </c>
    </row>
    <row r="2451" spans="1:3" x14ac:dyDescent="0.25">
      <c r="A2451">
        <v>2450</v>
      </c>
      <c r="B2451" t="s">
        <v>3344</v>
      </c>
      <c r="C2451">
        <v>1E-3</v>
      </c>
    </row>
    <row r="2452" spans="1:3" x14ac:dyDescent="0.25">
      <c r="A2452">
        <v>2451</v>
      </c>
      <c r="B2452" t="s">
        <v>3345</v>
      </c>
      <c r="C2452">
        <v>1E-3</v>
      </c>
    </row>
    <row r="2453" spans="1:3" x14ac:dyDescent="0.25">
      <c r="A2453">
        <v>2452</v>
      </c>
      <c r="B2453" t="s">
        <v>3346</v>
      </c>
      <c r="C2453">
        <v>1E-3</v>
      </c>
    </row>
    <row r="2454" spans="1:3" x14ac:dyDescent="0.25">
      <c r="A2454">
        <v>2453</v>
      </c>
      <c r="B2454" t="s">
        <v>3347</v>
      </c>
      <c r="C2454">
        <v>1E-3</v>
      </c>
    </row>
    <row r="2455" spans="1:3" x14ac:dyDescent="0.25">
      <c r="A2455">
        <v>2454</v>
      </c>
      <c r="B2455" t="s">
        <v>3348</v>
      </c>
      <c r="C2455">
        <v>1E-3</v>
      </c>
    </row>
    <row r="2456" spans="1:3" x14ac:dyDescent="0.25">
      <c r="A2456">
        <v>2455</v>
      </c>
      <c r="B2456" t="s">
        <v>3349</v>
      </c>
      <c r="C2456">
        <v>1E-3</v>
      </c>
    </row>
    <row r="2457" spans="1:3" x14ac:dyDescent="0.25">
      <c r="A2457">
        <v>2456</v>
      </c>
      <c r="B2457" t="s">
        <v>3350</v>
      </c>
      <c r="C2457">
        <v>1E-3</v>
      </c>
    </row>
    <row r="2458" spans="1:3" x14ac:dyDescent="0.25">
      <c r="A2458">
        <v>2457</v>
      </c>
      <c r="B2458" t="s">
        <v>3351</v>
      </c>
      <c r="C2458">
        <v>1E-3</v>
      </c>
    </row>
    <row r="2459" spans="1:3" x14ac:dyDescent="0.25">
      <c r="A2459">
        <v>2458</v>
      </c>
      <c r="B2459" t="s">
        <v>3352</v>
      </c>
      <c r="C2459">
        <v>1E-3</v>
      </c>
    </row>
    <row r="2460" spans="1:3" x14ac:dyDescent="0.25">
      <c r="A2460">
        <v>2459</v>
      </c>
      <c r="B2460" t="s">
        <v>3353</v>
      </c>
      <c r="C2460">
        <v>1E-3</v>
      </c>
    </row>
    <row r="2461" spans="1:3" x14ac:dyDescent="0.25">
      <c r="A2461">
        <v>2460</v>
      </c>
      <c r="B2461" t="s">
        <v>3354</v>
      </c>
      <c r="C2461">
        <v>1E-3</v>
      </c>
    </row>
    <row r="2462" spans="1:3" x14ac:dyDescent="0.25">
      <c r="A2462">
        <v>2461</v>
      </c>
      <c r="B2462" t="s">
        <v>3355</v>
      </c>
      <c r="C2462">
        <v>1E-3</v>
      </c>
    </row>
    <row r="2463" spans="1:3" x14ac:dyDescent="0.25">
      <c r="A2463">
        <v>2462</v>
      </c>
      <c r="B2463" t="s">
        <v>3356</v>
      </c>
      <c r="C2463">
        <v>1E-3</v>
      </c>
    </row>
    <row r="2464" spans="1:3" x14ac:dyDescent="0.25">
      <c r="A2464">
        <v>2463</v>
      </c>
      <c r="B2464" t="s">
        <v>3357</v>
      </c>
      <c r="C2464">
        <v>1E-3</v>
      </c>
    </row>
    <row r="2465" spans="1:3" x14ac:dyDescent="0.25">
      <c r="A2465">
        <v>2464</v>
      </c>
      <c r="B2465" t="s">
        <v>3358</v>
      </c>
      <c r="C2465">
        <v>1E-3</v>
      </c>
    </row>
    <row r="2466" spans="1:3" x14ac:dyDescent="0.25">
      <c r="A2466">
        <v>2465</v>
      </c>
      <c r="B2466" t="s">
        <v>3359</v>
      </c>
      <c r="C2466">
        <v>1E-3</v>
      </c>
    </row>
    <row r="2467" spans="1:3" x14ac:dyDescent="0.25">
      <c r="A2467">
        <v>2466</v>
      </c>
      <c r="B2467" t="s">
        <v>3360</v>
      </c>
      <c r="C2467">
        <v>1E-3</v>
      </c>
    </row>
    <row r="2468" spans="1:3" x14ac:dyDescent="0.25">
      <c r="A2468">
        <v>2467</v>
      </c>
      <c r="B2468" t="s">
        <v>3361</v>
      </c>
      <c r="C2468">
        <v>1E-3</v>
      </c>
    </row>
    <row r="2469" spans="1:3" x14ac:dyDescent="0.25">
      <c r="A2469">
        <v>2468</v>
      </c>
      <c r="B2469" t="s">
        <v>3362</v>
      </c>
      <c r="C2469">
        <v>1E-3</v>
      </c>
    </row>
    <row r="2470" spans="1:3" x14ac:dyDescent="0.25">
      <c r="A2470">
        <v>2469</v>
      </c>
      <c r="B2470" t="s">
        <v>3363</v>
      </c>
      <c r="C2470">
        <v>1E-3</v>
      </c>
    </row>
    <row r="2471" spans="1:3" x14ac:dyDescent="0.25">
      <c r="A2471">
        <v>2470</v>
      </c>
      <c r="B2471" t="s">
        <v>3364</v>
      </c>
      <c r="C2471">
        <v>1E-3</v>
      </c>
    </row>
    <row r="2472" spans="1:3" x14ac:dyDescent="0.25">
      <c r="A2472">
        <v>2471</v>
      </c>
      <c r="B2472" t="s">
        <v>3365</v>
      </c>
      <c r="C2472">
        <v>1E-3</v>
      </c>
    </row>
    <row r="2473" spans="1:3" x14ac:dyDescent="0.25">
      <c r="A2473">
        <v>2472</v>
      </c>
      <c r="B2473" t="s">
        <v>3366</v>
      </c>
      <c r="C2473">
        <v>1E-3</v>
      </c>
    </row>
    <row r="2474" spans="1:3" x14ac:dyDescent="0.25">
      <c r="A2474">
        <v>2473</v>
      </c>
      <c r="B2474" t="s">
        <v>3367</v>
      </c>
      <c r="C2474">
        <v>1E-3</v>
      </c>
    </row>
    <row r="2475" spans="1:3" x14ac:dyDescent="0.25">
      <c r="A2475">
        <v>2474</v>
      </c>
      <c r="B2475" t="s">
        <v>3368</v>
      </c>
      <c r="C2475">
        <v>1E-3</v>
      </c>
    </row>
    <row r="2476" spans="1:3" x14ac:dyDescent="0.25">
      <c r="A2476">
        <v>2475</v>
      </c>
      <c r="B2476" t="s">
        <v>3369</v>
      </c>
      <c r="C2476">
        <v>1E-3</v>
      </c>
    </row>
    <row r="2477" spans="1:3" x14ac:dyDescent="0.25">
      <c r="A2477">
        <v>2476</v>
      </c>
      <c r="B2477" t="s">
        <v>3370</v>
      </c>
      <c r="C2477">
        <v>1E-3</v>
      </c>
    </row>
    <row r="2478" spans="1:3" x14ac:dyDescent="0.25">
      <c r="A2478">
        <v>2477</v>
      </c>
      <c r="B2478" t="s">
        <v>3371</v>
      </c>
      <c r="C2478">
        <v>1E-3</v>
      </c>
    </row>
    <row r="2479" spans="1:3" x14ac:dyDescent="0.25">
      <c r="A2479">
        <v>2478</v>
      </c>
      <c r="B2479" t="s">
        <v>3372</v>
      </c>
      <c r="C2479">
        <v>1E-3</v>
      </c>
    </row>
    <row r="2480" spans="1:3" x14ac:dyDescent="0.25">
      <c r="A2480">
        <v>2479</v>
      </c>
      <c r="B2480" t="s">
        <v>3373</v>
      </c>
      <c r="C2480">
        <v>1E-3</v>
      </c>
    </row>
    <row r="2481" spans="1:3" x14ac:dyDescent="0.25">
      <c r="A2481">
        <v>2480</v>
      </c>
      <c r="B2481" t="s">
        <v>3374</v>
      </c>
      <c r="C2481">
        <v>1E-3</v>
      </c>
    </row>
    <row r="2482" spans="1:3" x14ac:dyDescent="0.25">
      <c r="A2482">
        <v>2481</v>
      </c>
      <c r="B2482" t="s">
        <v>3375</v>
      </c>
      <c r="C2482">
        <v>1E-3</v>
      </c>
    </row>
    <row r="2483" spans="1:3" x14ac:dyDescent="0.25">
      <c r="A2483">
        <v>2482</v>
      </c>
      <c r="B2483" t="s">
        <v>3376</v>
      </c>
      <c r="C2483">
        <v>1E-3</v>
      </c>
    </row>
    <row r="2484" spans="1:3" x14ac:dyDescent="0.25">
      <c r="A2484">
        <v>2483</v>
      </c>
      <c r="B2484" t="s">
        <v>3377</v>
      </c>
      <c r="C2484">
        <v>1E-3</v>
      </c>
    </row>
    <row r="2485" spans="1:3" x14ac:dyDescent="0.25">
      <c r="A2485">
        <v>2484</v>
      </c>
      <c r="B2485" t="s">
        <v>3378</v>
      </c>
      <c r="C2485">
        <v>1E-3</v>
      </c>
    </row>
    <row r="2486" spans="1:3" x14ac:dyDescent="0.25">
      <c r="A2486">
        <v>2485</v>
      </c>
      <c r="B2486" t="s">
        <v>3379</v>
      </c>
      <c r="C2486">
        <v>1E-3</v>
      </c>
    </row>
    <row r="2487" spans="1:3" x14ac:dyDescent="0.25">
      <c r="A2487">
        <v>2486</v>
      </c>
      <c r="B2487" t="s">
        <v>3380</v>
      </c>
      <c r="C2487">
        <v>1E-3</v>
      </c>
    </row>
    <row r="2488" spans="1:3" x14ac:dyDescent="0.25">
      <c r="A2488">
        <v>2487</v>
      </c>
      <c r="B2488" t="s">
        <v>3381</v>
      </c>
      <c r="C2488">
        <v>1E-3</v>
      </c>
    </row>
    <row r="2489" spans="1:3" x14ac:dyDescent="0.25">
      <c r="A2489">
        <v>2488</v>
      </c>
      <c r="B2489" t="s">
        <v>3382</v>
      </c>
      <c r="C2489">
        <v>1E-3</v>
      </c>
    </row>
    <row r="2490" spans="1:3" x14ac:dyDescent="0.25">
      <c r="A2490">
        <v>2489</v>
      </c>
      <c r="B2490" t="s">
        <v>3383</v>
      </c>
      <c r="C2490">
        <v>1E-3</v>
      </c>
    </row>
    <row r="2491" spans="1:3" x14ac:dyDescent="0.25">
      <c r="A2491">
        <v>2490</v>
      </c>
      <c r="B2491" t="s">
        <v>3384</v>
      </c>
      <c r="C2491">
        <v>1E-3</v>
      </c>
    </row>
    <row r="2492" spans="1:3" x14ac:dyDescent="0.25">
      <c r="A2492">
        <v>2491</v>
      </c>
      <c r="B2492" t="s">
        <v>3385</v>
      </c>
      <c r="C2492">
        <v>1E-3</v>
      </c>
    </row>
    <row r="2493" spans="1:3" x14ac:dyDescent="0.25">
      <c r="A2493">
        <v>2492</v>
      </c>
      <c r="B2493" t="s">
        <v>3386</v>
      </c>
      <c r="C2493">
        <v>1E-3</v>
      </c>
    </row>
    <row r="2494" spans="1:3" x14ac:dyDescent="0.25">
      <c r="A2494">
        <v>2493</v>
      </c>
      <c r="B2494" t="s">
        <v>3387</v>
      </c>
      <c r="C2494">
        <v>1E-3</v>
      </c>
    </row>
    <row r="2495" spans="1:3" x14ac:dyDescent="0.25">
      <c r="A2495">
        <v>2494</v>
      </c>
      <c r="B2495" t="s">
        <v>3388</v>
      </c>
      <c r="C2495">
        <v>1E-3</v>
      </c>
    </row>
    <row r="2496" spans="1:3" x14ac:dyDescent="0.25">
      <c r="A2496">
        <v>2495</v>
      </c>
      <c r="B2496" t="s">
        <v>3389</v>
      </c>
      <c r="C2496">
        <v>1E-3</v>
      </c>
    </row>
    <row r="2497" spans="1:3" x14ac:dyDescent="0.25">
      <c r="A2497">
        <v>2496</v>
      </c>
      <c r="B2497" t="s">
        <v>3390</v>
      </c>
      <c r="C2497">
        <v>1E-3</v>
      </c>
    </row>
    <row r="2498" spans="1:3" x14ac:dyDescent="0.25">
      <c r="A2498">
        <v>2497</v>
      </c>
      <c r="B2498" t="s">
        <v>3391</v>
      </c>
      <c r="C2498">
        <v>1E-3</v>
      </c>
    </row>
    <row r="2499" spans="1:3" x14ac:dyDescent="0.25">
      <c r="A2499">
        <v>2498</v>
      </c>
      <c r="B2499" t="s">
        <v>3392</v>
      </c>
      <c r="C2499">
        <v>1E-3</v>
      </c>
    </row>
    <row r="2500" spans="1:3" x14ac:dyDescent="0.25">
      <c r="A2500">
        <v>2499</v>
      </c>
      <c r="B2500" t="s">
        <v>3393</v>
      </c>
      <c r="C2500">
        <v>1E-3</v>
      </c>
    </row>
    <row r="2501" spans="1:3" x14ac:dyDescent="0.25">
      <c r="A2501">
        <v>2500</v>
      </c>
      <c r="B2501" t="s">
        <v>3394</v>
      </c>
      <c r="C2501">
        <v>1E-3</v>
      </c>
    </row>
    <row r="2502" spans="1:3" x14ac:dyDescent="0.25">
      <c r="A2502">
        <v>2501</v>
      </c>
      <c r="B2502" t="s">
        <v>3395</v>
      </c>
      <c r="C2502">
        <v>1E-3</v>
      </c>
    </row>
    <row r="2503" spans="1:3" x14ac:dyDescent="0.25">
      <c r="A2503">
        <v>2502</v>
      </c>
      <c r="B2503" t="s">
        <v>3396</v>
      </c>
      <c r="C2503">
        <v>1E-3</v>
      </c>
    </row>
    <row r="2504" spans="1:3" x14ac:dyDescent="0.25">
      <c r="A2504">
        <v>2503</v>
      </c>
      <c r="B2504" t="s">
        <v>3397</v>
      </c>
      <c r="C2504">
        <v>1E-3</v>
      </c>
    </row>
    <row r="2505" spans="1:3" x14ac:dyDescent="0.25">
      <c r="A2505">
        <v>2504</v>
      </c>
      <c r="B2505" t="s">
        <v>3398</v>
      </c>
      <c r="C2505">
        <v>1E-3</v>
      </c>
    </row>
    <row r="2506" spans="1:3" x14ac:dyDescent="0.25">
      <c r="A2506">
        <v>2505</v>
      </c>
      <c r="B2506" t="s">
        <v>3399</v>
      </c>
      <c r="C2506">
        <v>1E-3</v>
      </c>
    </row>
    <row r="2507" spans="1:3" x14ac:dyDescent="0.25">
      <c r="A2507">
        <v>2506</v>
      </c>
      <c r="B2507" t="s">
        <v>3400</v>
      </c>
      <c r="C2507">
        <v>1E-3</v>
      </c>
    </row>
    <row r="2508" spans="1:3" x14ac:dyDescent="0.25">
      <c r="A2508">
        <v>2507</v>
      </c>
      <c r="B2508" t="s">
        <v>3401</v>
      </c>
      <c r="C2508">
        <v>1E-3</v>
      </c>
    </row>
    <row r="2509" spans="1:3" x14ac:dyDescent="0.25">
      <c r="A2509">
        <v>2508</v>
      </c>
      <c r="B2509" t="s">
        <v>3402</v>
      </c>
      <c r="C2509">
        <v>1E-3</v>
      </c>
    </row>
    <row r="2510" spans="1:3" x14ac:dyDescent="0.25">
      <c r="A2510">
        <v>2509</v>
      </c>
      <c r="B2510" t="s">
        <v>3403</v>
      </c>
      <c r="C2510">
        <v>1E-3</v>
      </c>
    </row>
    <row r="2511" spans="1:3" x14ac:dyDescent="0.25">
      <c r="A2511">
        <v>2510</v>
      </c>
      <c r="B2511" t="s">
        <v>3404</v>
      </c>
      <c r="C2511">
        <v>1E-3</v>
      </c>
    </row>
    <row r="2512" spans="1:3" x14ac:dyDescent="0.25">
      <c r="A2512">
        <v>2511</v>
      </c>
      <c r="B2512" t="s">
        <v>3405</v>
      </c>
      <c r="C2512">
        <v>1E-3</v>
      </c>
    </row>
    <row r="2513" spans="1:3" x14ac:dyDescent="0.25">
      <c r="A2513">
        <v>2512</v>
      </c>
      <c r="B2513" t="s">
        <v>3406</v>
      </c>
      <c r="C2513">
        <v>1E-3</v>
      </c>
    </row>
    <row r="2514" spans="1:3" x14ac:dyDescent="0.25">
      <c r="A2514">
        <v>2513</v>
      </c>
      <c r="B2514" t="s">
        <v>3407</v>
      </c>
      <c r="C2514">
        <v>1E-3</v>
      </c>
    </row>
    <row r="2515" spans="1:3" x14ac:dyDescent="0.25">
      <c r="A2515">
        <v>2514</v>
      </c>
      <c r="B2515" t="s">
        <v>3408</v>
      </c>
      <c r="C2515">
        <v>1E-3</v>
      </c>
    </row>
    <row r="2516" spans="1:3" x14ac:dyDescent="0.25">
      <c r="A2516">
        <v>2515</v>
      </c>
      <c r="B2516" t="s">
        <v>3409</v>
      </c>
      <c r="C2516">
        <v>1E-3</v>
      </c>
    </row>
    <row r="2517" spans="1:3" x14ac:dyDescent="0.25">
      <c r="A2517">
        <v>2516</v>
      </c>
      <c r="B2517" t="s">
        <v>3410</v>
      </c>
      <c r="C2517">
        <v>1E-3</v>
      </c>
    </row>
    <row r="2518" spans="1:3" x14ac:dyDescent="0.25">
      <c r="A2518">
        <v>2517</v>
      </c>
      <c r="B2518" t="s">
        <v>3411</v>
      </c>
      <c r="C2518">
        <v>1E-3</v>
      </c>
    </row>
    <row r="2519" spans="1:3" x14ac:dyDescent="0.25">
      <c r="A2519">
        <v>2518</v>
      </c>
      <c r="B2519" t="s">
        <v>3412</v>
      </c>
      <c r="C2519">
        <v>1E-3</v>
      </c>
    </row>
    <row r="2520" spans="1:3" x14ac:dyDescent="0.25">
      <c r="A2520">
        <v>2519</v>
      </c>
      <c r="B2520" t="s">
        <v>3413</v>
      </c>
      <c r="C2520">
        <v>1E-3</v>
      </c>
    </row>
    <row r="2521" spans="1:3" x14ac:dyDescent="0.25">
      <c r="A2521">
        <v>2520</v>
      </c>
      <c r="B2521" t="s">
        <v>3414</v>
      </c>
      <c r="C2521">
        <v>1E-3</v>
      </c>
    </row>
    <row r="2522" spans="1:3" x14ac:dyDescent="0.25">
      <c r="A2522">
        <v>2521</v>
      </c>
      <c r="B2522" t="s">
        <v>3415</v>
      </c>
      <c r="C2522">
        <v>1E-3</v>
      </c>
    </row>
    <row r="2523" spans="1:3" x14ac:dyDescent="0.25">
      <c r="A2523">
        <v>2522</v>
      </c>
      <c r="B2523" t="s">
        <v>3416</v>
      </c>
      <c r="C2523">
        <v>1E-3</v>
      </c>
    </row>
    <row r="2524" spans="1:3" x14ac:dyDescent="0.25">
      <c r="A2524">
        <v>2523</v>
      </c>
      <c r="B2524" t="s">
        <v>3417</v>
      </c>
      <c r="C2524">
        <v>1E-3</v>
      </c>
    </row>
    <row r="2525" spans="1:3" x14ac:dyDescent="0.25">
      <c r="A2525">
        <v>2524</v>
      </c>
      <c r="B2525" t="s">
        <v>3418</v>
      </c>
      <c r="C2525">
        <v>1E-3</v>
      </c>
    </row>
    <row r="2526" spans="1:3" x14ac:dyDescent="0.25">
      <c r="A2526">
        <v>2525</v>
      </c>
      <c r="B2526" t="s">
        <v>3419</v>
      </c>
      <c r="C2526">
        <v>1E-3</v>
      </c>
    </row>
    <row r="2527" spans="1:3" x14ac:dyDescent="0.25">
      <c r="A2527">
        <v>2526</v>
      </c>
      <c r="B2527" t="s">
        <v>3420</v>
      </c>
      <c r="C2527">
        <v>1E-3</v>
      </c>
    </row>
    <row r="2528" spans="1:3" x14ac:dyDescent="0.25">
      <c r="A2528">
        <v>2527</v>
      </c>
      <c r="B2528" t="s">
        <v>3421</v>
      </c>
      <c r="C2528">
        <v>1E-3</v>
      </c>
    </row>
    <row r="2529" spans="1:3" x14ac:dyDescent="0.25">
      <c r="A2529">
        <v>2528</v>
      </c>
      <c r="B2529" t="s">
        <v>3422</v>
      </c>
      <c r="C2529">
        <v>1E-3</v>
      </c>
    </row>
    <row r="2530" spans="1:3" x14ac:dyDescent="0.25">
      <c r="A2530">
        <v>2529</v>
      </c>
      <c r="B2530" t="s">
        <v>3423</v>
      </c>
      <c r="C2530">
        <v>1E-3</v>
      </c>
    </row>
    <row r="2531" spans="1:3" x14ac:dyDescent="0.25">
      <c r="A2531">
        <v>2530</v>
      </c>
      <c r="B2531" t="s">
        <v>3424</v>
      </c>
      <c r="C2531">
        <v>1E-3</v>
      </c>
    </row>
    <row r="2532" spans="1:3" x14ac:dyDescent="0.25">
      <c r="A2532">
        <v>2531</v>
      </c>
      <c r="B2532" t="s">
        <v>3425</v>
      </c>
      <c r="C2532">
        <v>1E-3</v>
      </c>
    </row>
    <row r="2533" spans="1:3" x14ac:dyDescent="0.25">
      <c r="A2533">
        <v>2532</v>
      </c>
      <c r="B2533" t="s">
        <v>3426</v>
      </c>
      <c r="C2533">
        <v>1E-3</v>
      </c>
    </row>
    <row r="2534" spans="1:3" x14ac:dyDescent="0.25">
      <c r="A2534">
        <v>2533</v>
      </c>
      <c r="B2534" t="s">
        <v>3427</v>
      </c>
      <c r="C2534">
        <v>1E-3</v>
      </c>
    </row>
    <row r="2535" spans="1:3" x14ac:dyDescent="0.25">
      <c r="A2535">
        <v>2534</v>
      </c>
      <c r="B2535" t="s">
        <v>3428</v>
      </c>
      <c r="C2535">
        <v>1E-3</v>
      </c>
    </row>
    <row r="2536" spans="1:3" x14ac:dyDescent="0.25">
      <c r="A2536">
        <v>2535</v>
      </c>
      <c r="B2536" t="s">
        <v>3429</v>
      </c>
      <c r="C2536">
        <v>1E-3</v>
      </c>
    </row>
    <row r="2537" spans="1:3" x14ac:dyDescent="0.25">
      <c r="A2537">
        <v>2536</v>
      </c>
      <c r="B2537" t="s">
        <v>3430</v>
      </c>
      <c r="C2537">
        <v>1E-3</v>
      </c>
    </row>
    <row r="2538" spans="1:3" x14ac:dyDescent="0.25">
      <c r="A2538">
        <v>2537</v>
      </c>
      <c r="B2538" t="s">
        <v>3431</v>
      </c>
      <c r="C2538">
        <v>1E-3</v>
      </c>
    </row>
    <row r="2539" spans="1:3" x14ac:dyDescent="0.25">
      <c r="A2539">
        <v>2538</v>
      </c>
      <c r="B2539" t="s">
        <v>3432</v>
      </c>
      <c r="C2539">
        <v>1E-3</v>
      </c>
    </row>
    <row r="2540" spans="1:3" x14ac:dyDescent="0.25">
      <c r="A2540">
        <v>2539</v>
      </c>
      <c r="B2540" t="s">
        <v>3433</v>
      </c>
      <c r="C2540">
        <v>1E-3</v>
      </c>
    </row>
    <row r="2541" spans="1:3" x14ac:dyDescent="0.25">
      <c r="A2541">
        <v>2540</v>
      </c>
      <c r="B2541" t="s">
        <v>3434</v>
      </c>
      <c r="C2541">
        <v>1E-3</v>
      </c>
    </row>
    <row r="2542" spans="1:3" x14ac:dyDescent="0.25">
      <c r="A2542">
        <v>2541</v>
      </c>
      <c r="B2542" t="s">
        <v>3435</v>
      </c>
      <c r="C2542">
        <v>1E-3</v>
      </c>
    </row>
    <row r="2543" spans="1:3" x14ac:dyDescent="0.25">
      <c r="A2543">
        <v>2542</v>
      </c>
      <c r="B2543" t="s">
        <v>3436</v>
      </c>
      <c r="C2543">
        <v>1E-3</v>
      </c>
    </row>
    <row r="2544" spans="1:3" x14ac:dyDescent="0.25">
      <c r="A2544">
        <v>2543</v>
      </c>
      <c r="B2544" t="s">
        <v>3437</v>
      </c>
      <c r="C2544">
        <v>1E-3</v>
      </c>
    </row>
    <row r="2545" spans="1:3" x14ac:dyDescent="0.25">
      <c r="A2545">
        <v>2544</v>
      </c>
      <c r="B2545" t="s">
        <v>3438</v>
      </c>
      <c r="C2545">
        <v>1E-3</v>
      </c>
    </row>
    <row r="2546" spans="1:3" x14ac:dyDescent="0.25">
      <c r="A2546">
        <v>2545</v>
      </c>
      <c r="B2546" t="s">
        <v>3439</v>
      </c>
      <c r="C2546">
        <v>1E-3</v>
      </c>
    </row>
    <row r="2547" spans="1:3" x14ac:dyDescent="0.25">
      <c r="A2547">
        <v>2546</v>
      </c>
      <c r="B2547" t="s">
        <v>3440</v>
      </c>
      <c r="C2547">
        <v>1E-3</v>
      </c>
    </row>
    <row r="2548" spans="1:3" x14ac:dyDescent="0.25">
      <c r="A2548">
        <v>2547</v>
      </c>
      <c r="B2548" t="s">
        <v>3441</v>
      </c>
      <c r="C2548">
        <v>1E-3</v>
      </c>
    </row>
    <row r="2549" spans="1:3" x14ac:dyDescent="0.25">
      <c r="A2549">
        <v>2548</v>
      </c>
      <c r="B2549" t="s">
        <v>3442</v>
      </c>
      <c r="C2549">
        <v>1E-3</v>
      </c>
    </row>
    <row r="2550" spans="1:3" x14ac:dyDescent="0.25">
      <c r="A2550">
        <v>2549</v>
      </c>
      <c r="B2550" t="s">
        <v>3443</v>
      </c>
      <c r="C2550">
        <v>1E-3</v>
      </c>
    </row>
    <row r="2551" spans="1:3" x14ac:dyDescent="0.25">
      <c r="A2551">
        <v>2550</v>
      </c>
      <c r="B2551" t="s">
        <v>3444</v>
      </c>
      <c r="C2551">
        <v>1E-3</v>
      </c>
    </row>
    <row r="2552" spans="1:3" x14ac:dyDescent="0.25">
      <c r="A2552">
        <v>2551</v>
      </c>
      <c r="B2552" t="s">
        <v>3445</v>
      </c>
      <c r="C2552">
        <v>1E-3</v>
      </c>
    </row>
    <row r="2553" spans="1:3" x14ac:dyDescent="0.25">
      <c r="A2553">
        <v>2552</v>
      </c>
      <c r="B2553" t="s">
        <v>3446</v>
      </c>
      <c r="C2553">
        <v>1E-3</v>
      </c>
    </row>
    <row r="2554" spans="1:3" x14ac:dyDescent="0.25">
      <c r="A2554">
        <v>2553</v>
      </c>
      <c r="B2554" t="s">
        <v>3447</v>
      </c>
      <c r="C2554">
        <v>1E-3</v>
      </c>
    </row>
    <row r="2555" spans="1:3" x14ac:dyDescent="0.25">
      <c r="A2555">
        <v>2554</v>
      </c>
      <c r="B2555" t="s">
        <v>3448</v>
      </c>
      <c r="C2555">
        <v>1E-3</v>
      </c>
    </row>
    <row r="2556" spans="1:3" x14ac:dyDescent="0.25">
      <c r="A2556">
        <v>2555</v>
      </c>
      <c r="B2556" t="s">
        <v>3449</v>
      </c>
      <c r="C2556">
        <v>1E-3</v>
      </c>
    </row>
    <row r="2557" spans="1:3" x14ac:dyDescent="0.25">
      <c r="A2557">
        <v>2556</v>
      </c>
      <c r="B2557" t="s">
        <v>3450</v>
      </c>
      <c r="C2557">
        <v>1E-3</v>
      </c>
    </row>
    <row r="2558" spans="1:3" x14ac:dyDescent="0.25">
      <c r="A2558">
        <v>2557</v>
      </c>
      <c r="B2558" t="s">
        <v>3451</v>
      </c>
      <c r="C2558">
        <v>1E-3</v>
      </c>
    </row>
    <row r="2559" spans="1:3" x14ac:dyDescent="0.25">
      <c r="A2559">
        <v>2558</v>
      </c>
      <c r="B2559" t="s">
        <v>3452</v>
      </c>
      <c r="C2559">
        <v>1E-3</v>
      </c>
    </row>
    <row r="2560" spans="1:3" x14ac:dyDescent="0.25">
      <c r="A2560">
        <v>2559</v>
      </c>
      <c r="B2560" t="s">
        <v>3453</v>
      </c>
      <c r="C2560">
        <v>1E-3</v>
      </c>
    </row>
    <row r="2561" spans="1:3" x14ac:dyDescent="0.25">
      <c r="A2561">
        <v>2560</v>
      </c>
      <c r="B2561" t="s">
        <v>3454</v>
      </c>
      <c r="C2561">
        <v>1E-3</v>
      </c>
    </row>
    <row r="2562" spans="1:3" x14ac:dyDescent="0.25">
      <c r="A2562">
        <v>2561</v>
      </c>
      <c r="B2562" t="s">
        <v>3455</v>
      </c>
      <c r="C2562">
        <v>1E-3</v>
      </c>
    </row>
    <row r="2563" spans="1:3" x14ac:dyDescent="0.25">
      <c r="A2563">
        <v>2562</v>
      </c>
      <c r="B2563" t="s">
        <v>3456</v>
      </c>
      <c r="C2563">
        <v>1E-3</v>
      </c>
    </row>
    <row r="2564" spans="1:3" x14ac:dyDescent="0.25">
      <c r="A2564">
        <v>2563</v>
      </c>
      <c r="B2564" t="s">
        <v>3457</v>
      </c>
      <c r="C2564">
        <v>1E-3</v>
      </c>
    </row>
    <row r="2565" spans="1:3" x14ac:dyDescent="0.25">
      <c r="A2565">
        <v>2564</v>
      </c>
      <c r="B2565" t="s">
        <v>3458</v>
      </c>
      <c r="C2565">
        <v>1E-3</v>
      </c>
    </row>
    <row r="2566" spans="1:3" x14ac:dyDescent="0.25">
      <c r="A2566">
        <v>2565</v>
      </c>
      <c r="B2566" t="s">
        <v>3459</v>
      </c>
      <c r="C2566">
        <v>1E-3</v>
      </c>
    </row>
    <row r="2567" spans="1:3" x14ac:dyDescent="0.25">
      <c r="A2567">
        <v>2566</v>
      </c>
      <c r="B2567" t="s">
        <v>3460</v>
      </c>
      <c r="C2567">
        <v>1E-3</v>
      </c>
    </row>
    <row r="2568" spans="1:3" x14ac:dyDescent="0.25">
      <c r="A2568">
        <v>2567</v>
      </c>
      <c r="B2568" t="s">
        <v>3461</v>
      </c>
      <c r="C2568">
        <v>1E-3</v>
      </c>
    </row>
    <row r="2569" spans="1:3" x14ac:dyDescent="0.25">
      <c r="A2569">
        <v>2568</v>
      </c>
      <c r="B2569" t="s">
        <v>3462</v>
      </c>
      <c r="C2569">
        <v>1E-3</v>
      </c>
    </row>
    <row r="2570" spans="1:3" x14ac:dyDescent="0.25">
      <c r="A2570">
        <v>2569</v>
      </c>
      <c r="B2570" t="s">
        <v>3463</v>
      </c>
      <c r="C2570">
        <v>1E-3</v>
      </c>
    </row>
    <row r="2571" spans="1:3" x14ac:dyDescent="0.25">
      <c r="A2571">
        <v>2570</v>
      </c>
      <c r="B2571" t="s">
        <v>3464</v>
      </c>
      <c r="C2571">
        <v>1E-3</v>
      </c>
    </row>
    <row r="2572" spans="1:3" x14ac:dyDescent="0.25">
      <c r="A2572">
        <v>2571</v>
      </c>
      <c r="B2572" t="s">
        <v>3465</v>
      </c>
      <c r="C2572">
        <v>1E-3</v>
      </c>
    </row>
    <row r="2573" spans="1:3" x14ac:dyDescent="0.25">
      <c r="A2573">
        <v>2572</v>
      </c>
      <c r="B2573" t="s">
        <v>3466</v>
      </c>
      <c r="C2573">
        <v>1E-3</v>
      </c>
    </row>
    <row r="2574" spans="1:3" x14ac:dyDescent="0.25">
      <c r="A2574">
        <v>2573</v>
      </c>
      <c r="B2574" t="s">
        <v>3467</v>
      </c>
      <c r="C2574">
        <v>1E-3</v>
      </c>
    </row>
    <row r="2575" spans="1:3" x14ac:dyDescent="0.25">
      <c r="A2575">
        <v>2574</v>
      </c>
      <c r="B2575" t="s">
        <v>3468</v>
      </c>
      <c r="C2575">
        <v>1E-3</v>
      </c>
    </row>
    <row r="2576" spans="1:3" x14ac:dyDescent="0.25">
      <c r="A2576">
        <v>2575</v>
      </c>
      <c r="B2576" t="s">
        <v>3469</v>
      </c>
      <c r="C2576">
        <v>1E-3</v>
      </c>
    </row>
    <row r="2577" spans="1:3" x14ac:dyDescent="0.25">
      <c r="A2577">
        <v>2576</v>
      </c>
      <c r="B2577" t="s">
        <v>3470</v>
      </c>
      <c r="C2577">
        <v>1E-3</v>
      </c>
    </row>
    <row r="2578" spans="1:3" x14ac:dyDescent="0.25">
      <c r="A2578">
        <v>2577</v>
      </c>
      <c r="B2578" t="s">
        <v>3471</v>
      </c>
      <c r="C2578">
        <v>1E-3</v>
      </c>
    </row>
    <row r="2579" spans="1:3" x14ac:dyDescent="0.25">
      <c r="A2579">
        <v>2578</v>
      </c>
      <c r="B2579" t="s">
        <v>3472</v>
      </c>
      <c r="C2579">
        <v>1E-3</v>
      </c>
    </row>
    <row r="2580" spans="1:3" x14ac:dyDescent="0.25">
      <c r="A2580">
        <v>2579</v>
      </c>
      <c r="B2580" t="s">
        <v>3473</v>
      </c>
      <c r="C2580">
        <v>1E-3</v>
      </c>
    </row>
    <row r="2581" spans="1:3" x14ac:dyDescent="0.25">
      <c r="A2581">
        <v>2580</v>
      </c>
      <c r="B2581" t="s">
        <v>3474</v>
      </c>
      <c r="C2581">
        <v>1E-3</v>
      </c>
    </row>
    <row r="2582" spans="1:3" x14ac:dyDescent="0.25">
      <c r="A2582">
        <v>2581</v>
      </c>
      <c r="B2582" t="s">
        <v>3475</v>
      </c>
      <c r="C2582">
        <v>1E-3</v>
      </c>
    </row>
    <row r="2583" spans="1:3" x14ac:dyDescent="0.25">
      <c r="A2583">
        <v>2582</v>
      </c>
      <c r="B2583" t="s">
        <v>3476</v>
      </c>
      <c r="C2583">
        <v>1E-3</v>
      </c>
    </row>
    <row r="2584" spans="1:3" x14ac:dyDescent="0.25">
      <c r="A2584">
        <v>2583</v>
      </c>
      <c r="B2584" t="s">
        <v>3477</v>
      </c>
      <c r="C2584">
        <v>1E-3</v>
      </c>
    </row>
    <row r="2585" spans="1:3" x14ac:dyDescent="0.25">
      <c r="A2585">
        <v>2584</v>
      </c>
      <c r="B2585" t="s">
        <v>3478</v>
      </c>
      <c r="C2585">
        <v>1E-3</v>
      </c>
    </row>
    <row r="2586" spans="1:3" x14ac:dyDescent="0.25">
      <c r="A2586">
        <v>2585</v>
      </c>
      <c r="B2586" t="s">
        <v>3479</v>
      </c>
      <c r="C2586">
        <v>1E-3</v>
      </c>
    </row>
    <row r="2587" spans="1:3" x14ac:dyDescent="0.25">
      <c r="A2587">
        <v>2586</v>
      </c>
      <c r="B2587" t="s">
        <v>3480</v>
      </c>
      <c r="C2587">
        <v>1E-3</v>
      </c>
    </row>
    <row r="2588" spans="1:3" x14ac:dyDescent="0.25">
      <c r="A2588">
        <v>2587</v>
      </c>
      <c r="B2588" t="s">
        <v>3481</v>
      </c>
      <c r="C2588">
        <v>1E-3</v>
      </c>
    </row>
    <row r="2589" spans="1:3" x14ac:dyDescent="0.25">
      <c r="A2589">
        <v>2588</v>
      </c>
      <c r="B2589" t="s">
        <v>3482</v>
      </c>
      <c r="C2589">
        <v>1E-3</v>
      </c>
    </row>
    <row r="2590" spans="1:3" x14ac:dyDescent="0.25">
      <c r="A2590">
        <v>2589</v>
      </c>
      <c r="B2590" t="s">
        <v>3483</v>
      </c>
      <c r="C2590">
        <v>1E-3</v>
      </c>
    </row>
    <row r="2591" spans="1:3" x14ac:dyDescent="0.25">
      <c r="A2591">
        <v>2590</v>
      </c>
      <c r="B2591" t="s">
        <v>3484</v>
      </c>
      <c r="C2591">
        <v>1E-3</v>
      </c>
    </row>
    <row r="2592" spans="1:3" x14ac:dyDescent="0.25">
      <c r="A2592">
        <v>2591</v>
      </c>
      <c r="B2592" t="s">
        <v>3485</v>
      </c>
      <c r="C2592">
        <v>1E-3</v>
      </c>
    </row>
    <row r="2593" spans="1:3" x14ac:dyDescent="0.25">
      <c r="A2593">
        <v>2592</v>
      </c>
      <c r="B2593" t="s">
        <v>3486</v>
      </c>
      <c r="C2593">
        <v>1E-3</v>
      </c>
    </row>
    <row r="2594" spans="1:3" x14ac:dyDescent="0.25">
      <c r="A2594">
        <v>2593</v>
      </c>
      <c r="B2594" t="s">
        <v>3487</v>
      </c>
      <c r="C2594">
        <v>1E-3</v>
      </c>
    </row>
    <row r="2595" spans="1:3" x14ac:dyDescent="0.25">
      <c r="A2595">
        <v>2594</v>
      </c>
      <c r="B2595" t="s">
        <v>3488</v>
      </c>
      <c r="C2595">
        <v>1E-3</v>
      </c>
    </row>
    <row r="2596" spans="1:3" x14ac:dyDescent="0.25">
      <c r="A2596">
        <v>2595</v>
      </c>
      <c r="B2596" t="s">
        <v>3489</v>
      </c>
      <c r="C2596">
        <v>1E-3</v>
      </c>
    </row>
    <row r="2597" spans="1:3" x14ac:dyDescent="0.25">
      <c r="A2597">
        <v>2596</v>
      </c>
      <c r="B2597" t="s">
        <v>3490</v>
      </c>
      <c r="C2597">
        <v>1E-3</v>
      </c>
    </row>
    <row r="2598" spans="1:3" x14ac:dyDescent="0.25">
      <c r="A2598">
        <v>2597</v>
      </c>
      <c r="B2598" t="s">
        <v>3491</v>
      </c>
      <c r="C2598">
        <v>1E-3</v>
      </c>
    </row>
    <row r="2599" spans="1:3" x14ac:dyDescent="0.25">
      <c r="A2599">
        <v>2598</v>
      </c>
      <c r="B2599" t="s">
        <v>3492</v>
      </c>
      <c r="C2599">
        <v>1E-3</v>
      </c>
    </row>
    <row r="2600" spans="1:3" x14ac:dyDescent="0.25">
      <c r="A2600">
        <v>2599</v>
      </c>
      <c r="B2600" t="s">
        <v>3493</v>
      </c>
      <c r="C2600">
        <v>1E-3</v>
      </c>
    </row>
    <row r="2601" spans="1:3" x14ac:dyDescent="0.25">
      <c r="A2601">
        <v>2600</v>
      </c>
      <c r="B2601" t="s">
        <v>3494</v>
      </c>
      <c r="C2601">
        <v>1E-3</v>
      </c>
    </row>
    <row r="2602" spans="1:3" x14ac:dyDescent="0.25">
      <c r="A2602">
        <v>2601</v>
      </c>
      <c r="B2602" t="s">
        <v>3495</v>
      </c>
      <c r="C2602">
        <v>1E-3</v>
      </c>
    </row>
    <row r="2603" spans="1:3" x14ac:dyDescent="0.25">
      <c r="A2603">
        <v>2602</v>
      </c>
      <c r="B2603" t="s">
        <v>3496</v>
      </c>
      <c r="C2603">
        <v>1E-3</v>
      </c>
    </row>
    <row r="2604" spans="1:3" x14ac:dyDescent="0.25">
      <c r="A2604">
        <v>2603</v>
      </c>
      <c r="B2604" t="s">
        <v>3497</v>
      </c>
      <c r="C2604">
        <v>1E-3</v>
      </c>
    </row>
    <row r="2605" spans="1:3" x14ac:dyDescent="0.25">
      <c r="A2605">
        <v>2604</v>
      </c>
      <c r="B2605" t="s">
        <v>3498</v>
      </c>
      <c r="C2605">
        <v>1E-3</v>
      </c>
    </row>
    <row r="2606" spans="1:3" x14ac:dyDescent="0.25">
      <c r="A2606">
        <v>2605</v>
      </c>
      <c r="B2606" t="s">
        <v>3499</v>
      </c>
      <c r="C2606">
        <v>1E-3</v>
      </c>
    </row>
    <row r="2607" spans="1:3" x14ac:dyDescent="0.25">
      <c r="A2607">
        <v>2606</v>
      </c>
      <c r="B2607" t="s">
        <v>3500</v>
      </c>
      <c r="C2607">
        <v>1E-3</v>
      </c>
    </row>
    <row r="2608" spans="1:3" x14ac:dyDescent="0.25">
      <c r="A2608">
        <v>2607</v>
      </c>
      <c r="B2608" t="s">
        <v>3501</v>
      </c>
      <c r="C2608">
        <v>1E-3</v>
      </c>
    </row>
    <row r="2609" spans="1:3" x14ac:dyDescent="0.25">
      <c r="A2609">
        <v>2608</v>
      </c>
      <c r="B2609" t="s">
        <v>3502</v>
      </c>
      <c r="C2609">
        <v>1E-3</v>
      </c>
    </row>
    <row r="2610" spans="1:3" x14ac:dyDescent="0.25">
      <c r="A2610">
        <v>2609</v>
      </c>
      <c r="B2610" t="s">
        <v>3503</v>
      </c>
      <c r="C2610">
        <v>1E-3</v>
      </c>
    </row>
    <row r="2611" spans="1:3" x14ac:dyDescent="0.25">
      <c r="A2611">
        <v>2610</v>
      </c>
      <c r="B2611" t="s">
        <v>3504</v>
      </c>
      <c r="C2611">
        <v>1E-3</v>
      </c>
    </row>
    <row r="2612" spans="1:3" x14ac:dyDescent="0.25">
      <c r="A2612">
        <v>2611</v>
      </c>
      <c r="B2612" t="s">
        <v>3505</v>
      </c>
      <c r="C2612">
        <v>1E-3</v>
      </c>
    </row>
    <row r="2613" spans="1:3" x14ac:dyDescent="0.25">
      <c r="A2613">
        <v>2612</v>
      </c>
      <c r="B2613" t="s">
        <v>3506</v>
      </c>
      <c r="C2613">
        <v>1E-3</v>
      </c>
    </row>
    <row r="2614" spans="1:3" x14ac:dyDescent="0.25">
      <c r="A2614">
        <v>2613</v>
      </c>
      <c r="B2614" t="s">
        <v>3507</v>
      </c>
      <c r="C2614">
        <v>1E-3</v>
      </c>
    </row>
    <row r="2615" spans="1:3" x14ac:dyDescent="0.25">
      <c r="A2615">
        <v>2614</v>
      </c>
      <c r="B2615" t="s">
        <v>3508</v>
      </c>
      <c r="C2615">
        <v>1E-3</v>
      </c>
    </row>
    <row r="2616" spans="1:3" x14ac:dyDescent="0.25">
      <c r="A2616">
        <v>2615</v>
      </c>
      <c r="B2616" t="s">
        <v>3509</v>
      </c>
      <c r="C2616">
        <v>1E-3</v>
      </c>
    </row>
    <row r="2617" spans="1:3" x14ac:dyDescent="0.25">
      <c r="A2617">
        <v>2616</v>
      </c>
      <c r="B2617" t="s">
        <v>3510</v>
      </c>
      <c r="C2617">
        <v>1E-3</v>
      </c>
    </row>
    <row r="2618" spans="1:3" x14ac:dyDescent="0.25">
      <c r="A2618">
        <v>2617</v>
      </c>
      <c r="B2618" t="s">
        <v>3511</v>
      </c>
      <c r="C2618">
        <v>1E-3</v>
      </c>
    </row>
    <row r="2619" spans="1:3" x14ac:dyDescent="0.25">
      <c r="A2619">
        <v>2618</v>
      </c>
      <c r="B2619" t="s">
        <v>3512</v>
      </c>
      <c r="C2619">
        <v>1E-3</v>
      </c>
    </row>
    <row r="2620" spans="1:3" x14ac:dyDescent="0.25">
      <c r="A2620">
        <v>2619</v>
      </c>
      <c r="B2620" t="s">
        <v>3513</v>
      </c>
      <c r="C2620">
        <v>1E-3</v>
      </c>
    </row>
    <row r="2621" spans="1:3" x14ac:dyDescent="0.25">
      <c r="A2621">
        <v>2620</v>
      </c>
      <c r="B2621" t="s">
        <v>3514</v>
      </c>
      <c r="C2621">
        <v>1E-3</v>
      </c>
    </row>
    <row r="2622" spans="1:3" x14ac:dyDescent="0.25">
      <c r="A2622">
        <v>2621</v>
      </c>
      <c r="B2622" t="s">
        <v>3515</v>
      </c>
      <c r="C2622">
        <v>1E-3</v>
      </c>
    </row>
    <row r="2623" spans="1:3" x14ac:dyDescent="0.25">
      <c r="A2623">
        <v>2622</v>
      </c>
      <c r="B2623" t="s">
        <v>3516</v>
      </c>
      <c r="C2623">
        <v>1E-3</v>
      </c>
    </row>
    <row r="2624" spans="1:3" x14ac:dyDescent="0.25">
      <c r="A2624">
        <v>2623</v>
      </c>
      <c r="B2624" t="s">
        <v>3517</v>
      </c>
      <c r="C2624">
        <v>1E-3</v>
      </c>
    </row>
    <row r="2625" spans="1:3" x14ac:dyDescent="0.25">
      <c r="A2625">
        <v>2624</v>
      </c>
      <c r="B2625" t="s">
        <v>3518</v>
      </c>
      <c r="C2625">
        <v>1E-3</v>
      </c>
    </row>
    <row r="2626" spans="1:3" x14ac:dyDescent="0.25">
      <c r="A2626">
        <v>2625</v>
      </c>
      <c r="B2626" t="s">
        <v>3519</v>
      </c>
      <c r="C2626">
        <v>1E-3</v>
      </c>
    </row>
    <row r="2627" spans="1:3" x14ac:dyDescent="0.25">
      <c r="A2627">
        <v>2626</v>
      </c>
      <c r="B2627" t="s">
        <v>3520</v>
      </c>
      <c r="C2627">
        <v>1E-3</v>
      </c>
    </row>
    <row r="2628" spans="1:3" x14ac:dyDescent="0.25">
      <c r="A2628">
        <v>2627</v>
      </c>
      <c r="B2628" t="s">
        <v>3521</v>
      </c>
      <c r="C2628">
        <v>1E-3</v>
      </c>
    </row>
    <row r="2629" spans="1:3" x14ac:dyDescent="0.25">
      <c r="A2629">
        <v>2628</v>
      </c>
      <c r="B2629" t="s">
        <v>3522</v>
      </c>
      <c r="C2629">
        <v>1E-3</v>
      </c>
    </row>
    <row r="2630" spans="1:3" x14ac:dyDescent="0.25">
      <c r="A2630">
        <v>2629</v>
      </c>
      <c r="B2630" t="s">
        <v>3523</v>
      </c>
      <c r="C2630">
        <v>1E-3</v>
      </c>
    </row>
    <row r="2631" spans="1:3" x14ac:dyDescent="0.25">
      <c r="A2631">
        <v>2630</v>
      </c>
      <c r="B2631" t="s">
        <v>3524</v>
      </c>
      <c r="C2631">
        <v>1E-3</v>
      </c>
    </row>
    <row r="2632" spans="1:3" x14ac:dyDescent="0.25">
      <c r="A2632">
        <v>2631</v>
      </c>
      <c r="B2632" t="s">
        <v>3525</v>
      </c>
      <c r="C2632">
        <v>1E-3</v>
      </c>
    </row>
    <row r="2633" spans="1:3" x14ac:dyDescent="0.25">
      <c r="A2633">
        <v>2632</v>
      </c>
      <c r="B2633" t="s">
        <v>3526</v>
      </c>
      <c r="C2633">
        <v>1E-3</v>
      </c>
    </row>
    <row r="2634" spans="1:3" x14ac:dyDescent="0.25">
      <c r="A2634">
        <v>2633</v>
      </c>
      <c r="B2634" t="s">
        <v>3527</v>
      </c>
      <c r="C2634">
        <v>1E-3</v>
      </c>
    </row>
    <row r="2635" spans="1:3" x14ac:dyDescent="0.25">
      <c r="A2635">
        <v>2634</v>
      </c>
      <c r="B2635" t="s">
        <v>3528</v>
      </c>
      <c r="C2635">
        <v>1E-3</v>
      </c>
    </row>
    <row r="2636" spans="1:3" x14ac:dyDescent="0.25">
      <c r="A2636">
        <v>2635</v>
      </c>
      <c r="B2636" t="s">
        <v>3529</v>
      </c>
      <c r="C2636">
        <v>1E-3</v>
      </c>
    </row>
    <row r="2637" spans="1:3" x14ac:dyDescent="0.25">
      <c r="A2637">
        <v>2636</v>
      </c>
      <c r="B2637" t="s">
        <v>3530</v>
      </c>
      <c r="C2637">
        <v>1E-3</v>
      </c>
    </row>
    <row r="2638" spans="1:3" x14ac:dyDescent="0.25">
      <c r="A2638">
        <v>2637</v>
      </c>
      <c r="B2638" t="s">
        <v>3531</v>
      </c>
      <c r="C2638">
        <v>1E-3</v>
      </c>
    </row>
    <row r="2639" spans="1:3" x14ac:dyDescent="0.25">
      <c r="A2639">
        <v>2638</v>
      </c>
      <c r="B2639" t="s">
        <v>3532</v>
      </c>
      <c r="C2639">
        <v>1E-3</v>
      </c>
    </row>
    <row r="2640" spans="1:3" x14ac:dyDescent="0.25">
      <c r="A2640">
        <v>2639</v>
      </c>
      <c r="B2640" t="s">
        <v>3533</v>
      </c>
      <c r="C2640">
        <v>1E-3</v>
      </c>
    </row>
    <row r="2641" spans="1:3" x14ac:dyDescent="0.25">
      <c r="A2641">
        <v>2640</v>
      </c>
      <c r="B2641" t="s">
        <v>3534</v>
      </c>
      <c r="C2641">
        <v>1E-3</v>
      </c>
    </row>
    <row r="2642" spans="1:3" x14ac:dyDescent="0.25">
      <c r="A2642">
        <v>2641</v>
      </c>
      <c r="B2642" t="s">
        <v>3535</v>
      </c>
      <c r="C2642">
        <v>1E-3</v>
      </c>
    </row>
    <row r="2643" spans="1:3" x14ac:dyDescent="0.25">
      <c r="A2643">
        <v>2642</v>
      </c>
      <c r="B2643" t="s">
        <v>3536</v>
      </c>
      <c r="C2643">
        <v>1E-3</v>
      </c>
    </row>
    <row r="2644" spans="1:3" x14ac:dyDescent="0.25">
      <c r="A2644">
        <v>2643</v>
      </c>
      <c r="B2644" t="s">
        <v>3537</v>
      </c>
      <c r="C2644">
        <v>1E-3</v>
      </c>
    </row>
    <row r="2645" spans="1:3" x14ac:dyDescent="0.25">
      <c r="A2645">
        <v>2644</v>
      </c>
      <c r="B2645" t="s">
        <v>3538</v>
      </c>
      <c r="C2645">
        <v>1E-3</v>
      </c>
    </row>
    <row r="2646" spans="1:3" x14ac:dyDescent="0.25">
      <c r="A2646">
        <v>2645</v>
      </c>
      <c r="B2646" t="s">
        <v>3539</v>
      </c>
      <c r="C2646">
        <v>1E-3</v>
      </c>
    </row>
    <row r="2647" spans="1:3" x14ac:dyDescent="0.25">
      <c r="A2647">
        <v>2646</v>
      </c>
      <c r="B2647" t="s">
        <v>3540</v>
      </c>
      <c r="C2647">
        <v>1E-3</v>
      </c>
    </row>
    <row r="2648" spans="1:3" x14ac:dyDescent="0.25">
      <c r="A2648">
        <v>2647</v>
      </c>
      <c r="B2648" t="s">
        <v>3541</v>
      </c>
      <c r="C2648">
        <v>1E-3</v>
      </c>
    </row>
    <row r="2649" spans="1:3" x14ac:dyDescent="0.25">
      <c r="A2649">
        <v>2648</v>
      </c>
      <c r="B2649" t="s">
        <v>3542</v>
      </c>
      <c r="C2649">
        <v>1E-3</v>
      </c>
    </row>
    <row r="2650" spans="1:3" x14ac:dyDescent="0.25">
      <c r="A2650">
        <v>2649</v>
      </c>
      <c r="B2650" t="s">
        <v>3543</v>
      </c>
      <c r="C2650">
        <v>1E-3</v>
      </c>
    </row>
    <row r="2651" spans="1:3" x14ac:dyDescent="0.25">
      <c r="A2651">
        <v>2650</v>
      </c>
      <c r="B2651" t="s">
        <v>3544</v>
      </c>
      <c r="C2651">
        <v>1E-3</v>
      </c>
    </row>
    <row r="2652" spans="1:3" x14ac:dyDescent="0.25">
      <c r="A2652">
        <v>2651</v>
      </c>
      <c r="B2652" t="s">
        <v>3545</v>
      </c>
      <c r="C2652">
        <v>1E-3</v>
      </c>
    </row>
    <row r="2653" spans="1:3" x14ac:dyDescent="0.25">
      <c r="A2653">
        <v>2652</v>
      </c>
      <c r="B2653" t="s">
        <v>3546</v>
      </c>
      <c r="C2653">
        <v>1E-3</v>
      </c>
    </row>
    <row r="2654" spans="1:3" x14ac:dyDescent="0.25">
      <c r="A2654">
        <v>2653</v>
      </c>
      <c r="B2654" t="s">
        <v>3547</v>
      </c>
      <c r="C2654">
        <v>1E-3</v>
      </c>
    </row>
    <row r="2655" spans="1:3" x14ac:dyDescent="0.25">
      <c r="A2655">
        <v>2654</v>
      </c>
      <c r="B2655" t="s">
        <v>3548</v>
      </c>
      <c r="C2655">
        <v>1E-3</v>
      </c>
    </row>
    <row r="2656" spans="1:3" x14ac:dyDescent="0.25">
      <c r="A2656">
        <v>2655</v>
      </c>
      <c r="B2656" t="s">
        <v>3549</v>
      </c>
      <c r="C2656">
        <v>1E-3</v>
      </c>
    </row>
    <row r="2657" spans="1:3" x14ac:dyDescent="0.25">
      <c r="A2657">
        <v>2656</v>
      </c>
      <c r="B2657" t="s">
        <v>3550</v>
      </c>
      <c r="C2657">
        <v>1E-3</v>
      </c>
    </row>
    <row r="2658" spans="1:3" x14ac:dyDescent="0.25">
      <c r="A2658">
        <v>2657</v>
      </c>
      <c r="B2658" t="s">
        <v>3551</v>
      </c>
      <c r="C2658">
        <v>1E-3</v>
      </c>
    </row>
    <row r="2659" spans="1:3" x14ac:dyDescent="0.25">
      <c r="A2659">
        <v>2658</v>
      </c>
      <c r="B2659" t="s">
        <v>3552</v>
      </c>
      <c r="C2659">
        <v>1E-3</v>
      </c>
    </row>
    <row r="2660" spans="1:3" x14ac:dyDescent="0.25">
      <c r="A2660">
        <v>2659</v>
      </c>
      <c r="B2660" t="s">
        <v>3553</v>
      </c>
      <c r="C2660">
        <v>1E-3</v>
      </c>
    </row>
    <row r="2661" spans="1:3" x14ac:dyDescent="0.25">
      <c r="A2661">
        <v>2660</v>
      </c>
      <c r="B2661" t="s">
        <v>3554</v>
      </c>
      <c r="C2661">
        <v>1E-3</v>
      </c>
    </row>
    <row r="2662" spans="1:3" x14ac:dyDescent="0.25">
      <c r="A2662">
        <v>2661</v>
      </c>
      <c r="B2662" t="s">
        <v>3555</v>
      </c>
      <c r="C2662">
        <v>1E-3</v>
      </c>
    </row>
    <row r="2663" spans="1:3" x14ac:dyDescent="0.25">
      <c r="A2663">
        <v>2662</v>
      </c>
      <c r="B2663" t="s">
        <v>3556</v>
      </c>
      <c r="C2663">
        <v>1E-3</v>
      </c>
    </row>
    <row r="2664" spans="1:3" x14ac:dyDescent="0.25">
      <c r="A2664">
        <v>2663</v>
      </c>
      <c r="B2664" t="s">
        <v>3557</v>
      </c>
      <c r="C2664">
        <v>1E-3</v>
      </c>
    </row>
    <row r="2665" spans="1:3" x14ac:dyDescent="0.25">
      <c r="A2665">
        <v>2664</v>
      </c>
      <c r="B2665" t="s">
        <v>3558</v>
      </c>
      <c r="C2665">
        <v>1E-3</v>
      </c>
    </row>
    <row r="2666" spans="1:3" x14ac:dyDescent="0.25">
      <c r="A2666">
        <v>2665</v>
      </c>
      <c r="B2666" t="s">
        <v>3559</v>
      </c>
      <c r="C2666">
        <v>1E-3</v>
      </c>
    </row>
    <row r="2667" spans="1:3" x14ac:dyDescent="0.25">
      <c r="A2667">
        <v>2666</v>
      </c>
      <c r="B2667" t="s">
        <v>3560</v>
      </c>
      <c r="C2667">
        <v>1E-3</v>
      </c>
    </row>
    <row r="2668" spans="1:3" x14ac:dyDescent="0.25">
      <c r="A2668">
        <v>2667</v>
      </c>
      <c r="B2668" t="s">
        <v>3561</v>
      </c>
      <c r="C2668">
        <v>1E-3</v>
      </c>
    </row>
    <row r="2669" spans="1:3" x14ac:dyDescent="0.25">
      <c r="A2669">
        <v>2668</v>
      </c>
      <c r="B2669" t="s">
        <v>3562</v>
      </c>
      <c r="C2669">
        <v>1E-3</v>
      </c>
    </row>
    <row r="2670" spans="1:3" x14ac:dyDescent="0.25">
      <c r="A2670">
        <v>2669</v>
      </c>
      <c r="B2670" t="s">
        <v>3563</v>
      </c>
      <c r="C2670">
        <v>1E-3</v>
      </c>
    </row>
    <row r="2671" spans="1:3" x14ac:dyDescent="0.25">
      <c r="A2671">
        <v>2670</v>
      </c>
      <c r="B2671" t="s">
        <v>3564</v>
      </c>
      <c r="C2671">
        <v>1E-3</v>
      </c>
    </row>
    <row r="2672" spans="1:3" x14ac:dyDescent="0.25">
      <c r="A2672">
        <v>2671</v>
      </c>
      <c r="B2672" t="s">
        <v>3565</v>
      </c>
      <c r="C2672">
        <v>1E-3</v>
      </c>
    </row>
    <row r="2673" spans="1:3" x14ac:dyDescent="0.25">
      <c r="A2673">
        <v>2672</v>
      </c>
      <c r="B2673" t="s">
        <v>3566</v>
      </c>
      <c r="C2673">
        <v>1E-3</v>
      </c>
    </row>
    <row r="2674" spans="1:3" x14ac:dyDescent="0.25">
      <c r="A2674">
        <v>2673</v>
      </c>
      <c r="B2674" t="s">
        <v>3567</v>
      </c>
      <c r="C2674">
        <v>1E-3</v>
      </c>
    </row>
    <row r="2675" spans="1:3" x14ac:dyDescent="0.25">
      <c r="A2675">
        <v>2674</v>
      </c>
      <c r="B2675" t="s">
        <v>3568</v>
      </c>
      <c r="C2675">
        <v>1E-3</v>
      </c>
    </row>
    <row r="2676" spans="1:3" x14ac:dyDescent="0.25">
      <c r="A2676">
        <v>2675</v>
      </c>
      <c r="B2676" t="s">
        <v>3569</v>
      </c>
      <c r="C2676">
        <v>1E-3</v>
      </c>
    </row>
    <row r="2677" spans="1:3" x14ac:dyDescent="0.25">
      <c r="A2677">
        <v>2676</v>
      </c>
      <c r="B2677" t="s">
        <v>3570</v>
      </c>
      <c r="C2677">
        <v>1E-3</v>
      </c>
    </row>
    <row r="2678" spans="1:3" x14ac:dyDescent="0.25">
      <c r="A2678">
        <v>2677</v>
      </c>
      <c r="B2678" t="s">
        <v>3571</v>
      </c>
      <c r="C2678">
        <v>1E-3</v>
      </c>
    </row>
    <row r="2679" spans="1:3" x14ac:dyDescent="0.25">
      <c r="A2679">
        <v>2678</v>
      </c>
      <c r="B2679" t="s">
        <v>3572</v>
      </c>
      <c r="C2679">
        <v>1E-3</v>
      </c>
    </row>
    <row r="2680" spans="1:3" x14ac:dyDescent="0.25">
      <c r="A2680">
        <v>2679</v>
      </c>
      <c r="B2680" t="s">
        <v>3573</v>
      </c>
      <c r="C2680">
        <v>1E-3</v>
      </c>
    </row>
    <row r="2681" spans="1:3" x14ac:dyDescent="0.25">
      <c r="A2681">
        <v>2680</v>
      </c>
      <c r="B2681" t="s">
        <v>3574</v>
      </c>
      <c r="C2681">
        <v>1E-3</v>
      </c>
    </row>
    <row r="2682" spans="1:3" x14ac:dyDescent="0.25">
      <c r="A2682">
        <v>2681</v>
      </c>
      <c r="B2682" t="s">
        <v>3575</v>
      </c>
      <c r="C2682">
        <v>1E-3</v>
      </c>
    </row>
    <row r="2683" spans="1:3" x14ac:dyDescent="0.25">
      <c r="A2683">
        <v>2682</v>
      </c>
      <c r="B2683" t="s">
        <v>3576</v>
      </c>
      <c r="C2683">
        <v>1E-3</v>
      </c>
    </row>
    <row r="2684" spans="1:3" x14ac:dyDescent="0.25">
      <c r="A2684">
        <v>2683</v>
      </c>
      <c r="B2684" t="s">
        <v>3577</v>
      </c>
      <c r="C2684">
        <v>1E-3</v>
      </c>
    </row>
    <row r="2685" spans="1:3" x14ac:dyDescent="0.25">
      <c r="A2685">
        <v>2684</v>
      </c>
      <c r="B2685" t="s">
        <v>3578</v>
      </c>
      <c r="C2685">
        <v>1E-3</v>
      </c>
    </row>
    <row r="2686" spans="1:3" x14ac:dyDescent="0.25">
      <c r="A2686">
        <v>2685</v>
      </c>
      <c r="B2686" t="s">
        <v>3579</v>
      </c>
      <c r="C2686">
        <v>1E-3</v>
      </c>
    </row>
    <row r="2687" spans="1:3" x14ac:dyDescent="0.25">
      <c r="A2687">
        <v>2686</v>
      </c>
      <c r="B2687" t="s">
        <v>3580</v>
      </c>
      <c r="C2687">
        <v>1E-3</v>
      </c>
    </row>
    <row r="2688" spans="1:3" x14ac:dyDescent="0.25">
      <c r="A2688">
        <v>2687</v>
      </c>
      <c r="B2688" t="s">
        <v>3581</v>
      </c>
      <c r="C2688">
        <v>1E-3</v>
      </c>
    </row>
    <row r="2689" spans="1:3" x14ac:dyDescent="0.25">
      <c r="A2689">
        <v>2688</v>
      </c>
      <c r="B2689" t="s">
        <v>3582</v>
      </c>
      <c r="C2689">
        <v>1E-3</v>
      </c>
    </row>
    <row r="2690" spans="1:3" x14ac:dyDescent="0.25">
      <c r="A2690">
        <v>2689</v>
      </c>
      <c r="B2690" t="s">
        <v>3583</v>
      </c>
      <c r="C2690">
        <v>1E-3</v>
      </c>
    </row>
    <row r="2691" spans="1:3" x14ac:dyDescent="0.25">
      <c r="A2691">
        <v>2690</v>
      </c>
      <c r="B2691" t="s">
        <v>3584</v>
      </c>
      <c r="C2691">
        <v>1E-3</v>
      </c>
    </row>
    <row r="2692" spans="1:3" x14ac:dyDescent="0.25">
      <c r="A2692">
        <v>2691</v>
      </c>
      <c r="B2692" t="s">
        <v>3585</v>
      </c>
      <c r="C2692">
        <v>1E-3</v>
      </c>
    </row>
    <row r="2693" spans="1:3" x14ac:dyDescent="0.25">
      <c r="A2693">
        <v>2692</v>
      </c>
      <c r="B2693" t="s">
        <v>3586</v>
      </c>
      <c r="C2693">
        <v>1E-3</v>
      </c>
    </row>
    <row r="2694" spans="1:3" x14ac:dyDescent="0.25">
      <c r="A2694">
        <v>2693</v>
      </c>
      <c r="B2694" t="s">
        <v>3587</v>
      </c>
      <c r="C2694">
        <v>1E-3</v>
      </c>
    </row>
    <row r="2695" spans="1:3" x14ac:dyDescent="0.25">
      <c r="A2695">
        <v>2694</v>
      </c>
      <c r="B2695" t="s">
        <v>3588</v>
      </c>
      <c r="C2695">
        <v>1E-3</v>
      </c>
    </row>
    <row r="2696" spans="1:3" x14ac:dyDescent="0.25">
      <c r="A2696">
        <v>2695</v>
      </c>
      <c r="B2696" t="s">
        <v>3589</v>
      </c>
      <c r="C2696">
        <v>1E-3</v>
      </c>
    </row>
    <row r="2697" spans="1:3" x14ac:dyDescent="0.25">
      <c r="A2697">
        <v>2696</v>
      </c>
      <c r="B2697" t="s">
        <v>3590</v>
      </c>
      <c r="C2697">
        <v>1E-3</v>
      </c>
    </row>
    <row r="2698" spans="1:3" x14ac:dyDescent="0.25">
      <c r="A2698">
        <v>2697</v>
      </c>
      <c r="B2698" t="s">
        <v>3591</v>
      </c>
      <c r="C2698">
        <v>1E-3</v>
      </c>
    </row>
    <row r="2699" spans="1:3" x14ac:dyDescent="0.25">
      <c r="A2699">
        <v>2698</v>
      </c>
      <c r="B2699" t="s">
        <v>3592</v>
      </c>
      <c r="C2699">
        <v>1E-3</v>
      </c>
    </row>
    <row r="2700" spans="1:3" x14ac:dyDescent="0.25">
      <c r="A2700">
        <v>2699</v>
      </c>
      <c r="B2700" t="s">
        <v>3593</v>
      </c>
      <c r="C2700">
        <v>1E-3</v>
      </c>
    </row>
    <row r="2701" spans="1:3" x14ac:dyDescent="0.25">
      <c r="A2701">
        <v>2700</v>
      </c>
      <c r="B2701" t="s">
        <v>3594</v>
      </c>
      <c r="C2701">
        <v>1E-3</v>
      </c>
    </row>
    <row r="2702" spans="1:3" x14ac:dyDescent="0.25">
      <c r="A2702">
        <v>2701</v>
      </c>
      <c r="B2702" t="s">
        <v>3595</v>
      </c>
      <c r="C2702">
        <v>1E-3</v>
      </c>
    </row>
    <row r="2703" spans="1:3" x14ac:dyDescent="0.25">
      <c r="A2703">
        <v>2702</v>
      </c>
      <c r="B2703" t="s">
        <v>3596</v>
      </c>
      <c r="C2703">
        <v>1E-3</v>
      </c>
    </row>
    <row r="2704" spans="1:3" x14ac:dyDescent="0.25">
      <c r="A2704">
        <v>2703</v>
      </c>
      <c r="B2704" t="s">
        <v>3597</v>
      </c>
      <c r="C2704">
        <v>1E-3</v>
      </c>
    </row>
    <row r="2705" spans="1:3" x14ac:dyDescent="0.25">
      <c r="A2705">
        <v>2704</v>
      </c>
      <c r="B2705" t="s">
        <v>3598</v>
      </c>
      <c r="C2705">
        <v>1E-3</v>
      </c>
    </row>
    <row r="2706" spans="1:3" x14ac:dyDescent="0.25">
      <c r="A2706">
        <v>2705</v>
      </c>
      <c r="B2706" t="s">
        <v>3599</v>
      </c>
      <c r="C2706">
        <v>1E-3</v>
      </c>
    </row>
    <row r="2707" spans="1:3" x14ac:dyDescent="0.25">
      <c r="A2707">
        <v>2706</v>
      </c>
      <c r="B2707" t="s">
        <v>3600</v>
      </c>
      <c r="C2707">
        <v>1E-3</v>
      </c>
    </row>
    <row r="2708" spans="1:3" x14ac:dyDescent="0.25">
      <c r="A2708">
        <v>2707</v>
      </c>
      <c r="B2708" t="s">
        <v>3601</v>
      </c>
      <c r="C2708">
        <v>1E-3</v>
      </c>
    </row>
    <row r="2709" spans="1:3" x14ac:dyDescent="0.25">
      <c r="A2709">
        <v>2708</v>
      </c>
      <c r="B2709" t="s">
        <v>3602</v>
      </c>
      <c r="C2709">
        <v>1E-3</v>
      </c>
    </row>
    <row r="2710" spans="1:3" x14ac:dyDescent="0.25">
      <c r="A2710">
        <v>2709</v>
      </c>
      <c r="B2710" t="s">
        <v>3603</v>
      </c>
      <c r="C2710">
        <v>1E-3</v>
      </c>
    </row>
    <row r="2711" spans="1:3" x14ac:dyDescent="0.25">
      <c r="A2711">
        <v>2710</v>
      </c>
      <c r="B2711" t="s">
        <v>3604</v>
      </c>
      <c r="C2711">
        <v>1E-3</v>
      </c>
    </row>
    <row r="2712" spans="1:3" x14ac:dyDescent="0.25">
      <c r="A2712">
        <v>2711</v>
      </c>
      <c r="B2712" t="s">
        <v>3605</v>
      </c>
      <c r="C2712">
        <v>1E-3</v>
      </c>
    </row>
    <row r="2713" spans="1:3" x14ac:dyDescent="0.25">
      <c r="A2713">
        <v>2712</v>
      </c>
      <c r="B2713" t="s">
        <v>3606</v>
      </c>
      <c r="C2713">
        <v>1E-3</v>
      </c>
    </row>
    <row r="2714" spans="1:3" x14ac:dyDescent="0.25">
      <c r="A2714">
        <v>2713</v>
      </c>
      <c r="B2714" t="s">
        <v>3607</v>
      </c>
      <c r="C2714">
        <v>1E-3</v>
      </c>
    </row>
    <row r="2715" spans="1:3" x14ac:dyDescent="0.25">
      <c r="A2715">
        <v>2714</v>
      </c>
      <c r="B2715" t="s">
        <v>3608</v>
      </c>
      <c r="C2715">
        <v>1E-3</v>
      </c>
    </row>
    <row r="2716" spans="1:3" x14ac:dyDescent="0.25">
      <c r="A2716">
        <v>2715</v>
      </c>
      <c r="B2716" t="s">
        <v>3609</v>
      </c>
      <c r="C2716">
        <v>1E-3</v>
      </c>
    </row>
    <row r="2717" spans="1:3" x14ac:dyDescent="0.25">
      <c r="A2717">
        <v>2716</v>
      </c>
      <c r="B2717" t="s">
        <v>3610</v>
      </c>
      <c r="C2717">
        <v>1E-3</v>
      </c>
    </row>
    <row r="2718" spans="1:3" x14ac:dyDescent="0.25">
      <c r="A2718">
        <v>2717</v>
      </c>
      <c r="B2718" t="s">
        <v>3611</v>
      </c>
      <c r="C2718">
        <v>1E-3</v>
      </c>
    </row>
    <row r="2719" spans="1:3" x14ac:dyDescent="0.25">
      <c r="A2719">
        <v>2718</v>
      </c>
      <c r="B2719" t="s">
        <v>3612</v>
      </c>
      <c r="C2719">
        <v>1E-3</v>
      </c>
    </row>
    <row r="2720" spans="1:3" x14ac:dyDescent="0.25">
      <c r="A2720">
        <v>2719</v>
      </c>
      <c r="B2720" t="s">
        <v>3613</v>
      </c>
      <c r="C2720">
        <v>1E-3</v>
      </c>
    </row>
    <row r="2721" spans="1:3" x14ac:dyDescent="0.25">
      <c r="A2721">
        <v>2720</v>
      </c>
      <c r="B2721" t="s">
        <v>3614</v>
      </c>
      <c r="C2721">
        <v>1E-3</v>
      </c>
    </row>
    <row r="2722" spans="1:3" x14ac:dyDescent="0.25">
      <c r="A2722">
        <v>2721</v>
      </c>
      <c r="B2722" t="s">
        <v>3615</v>
      </c>
      <c r="C2722">
        <v>1E-3</v>
      </c>
    </row>
    <row r="2723" spans="1:3" x14ac:dyDescent="0.25">
      <c r="A2723">
        <v>2722</v>
      </c>
      <c r="B2723" t="s">
        <v>3616</v>
      </c>
      <c r="C2723">
        <v>1E-3</v>
      </c>
    </row>
    <row r="2724" spans="1:3" x14ac:dyDescent="0.25">
      <c r="A2724">
        <v>2723</v>
      </c>
      <c r="B2724" t="s">
        <v>3617</v>
      </c>
      <c r="C2724">
        <v>1E-3</v>
      </c>
    </row>
    <row r="2725" spans="1:3" x14ac:dyDescent="0.25">
      <c r="A2725">
        <v>2724</v>
      </c>
      <c r="B2725" t="s">
        <v>3618</v>
      </c>
      <c r="C2725">
        <v>1E-3</v>
      </c>
    </row>
    <row r="2726" spans="1:3" x14ac:dyDescent="0.25">
      <c r="A2726">
        <v>2725</v>
      </c>
      <c r="B2726" t="s">
        <v>3619</v>
      </c>
      <c r="C2726">
        <v>1E-3</v>
      </c>
    </row>
    <row r="2727" spans="1:3" x14ac:dyDescent="0.25">
      <c r="A2727">
        <v>2726</v>
      </c>
      <c r="B2727" t="s">
        <v>3620</v>
      </c>
      <c r="C2727">
        <v>1E-3</v>
      </c>
    </row>
    <row r="2728" spans="1:3" x14ac:dyDescent="0.25">
      <c r="A2728">
        <v>2727</v>
      </c>
      <c r="B2728" t="s">
        <v>3621</v>
      </c>
      <c r="C2728">
        <v>1E-3</v>
      </c>
    </row>
    <row r="2729" spans="1:3" x14ac:dyDescent="0.25">
      <c r="A2729">
        <v>2728</v>
      </c>
      <c r="B2729" t="s">
        <v>3622</v>
      </c>
      <c r="C2729">
        <v>1E-3</v>
      </c>
    </row>
    <row r="2730" spans="1:3" x14ac:dyDescent="0.25">
      <c r="A2730">
        <v>2729</v>
      </c>
      <c r="B2730" t="s">
        <v>3623</v>
      </c>
      <c r="C2730">
        <v>1E-3</v>
      </c>
    </row>
    <row r="2731" spans="1:3" x14ac:dyDescent="0.25">
      <c r="A2731">
        <v>2730</v>
      </c>
      <c r="B2731" t="s">
        <v>3624</v>
      </c>
      <c r="C2731">
        <v>1E-3</v>
      </c>
    </row>
    <row r="2732" spans="1:3" x14ac:dyDescent="0.25">
      <c r="A2732">
        <v>2731</v>
      </c>
      <c r="B2732" t="s">
        <v>3625</v>
      </c>
      <c r="C2732">
        <v>1E-3</v>
      </c>
    </row>
    <row r="2733" spans="1:3" x14ac:dyDescent="0.25">
      <c r="A2733">
        <v>2732</v>
      </c>
      <c r="B2733" t="s">
        <v>3626</v>
      </c>
      <c r="C2733">
        <v>1E-3</v>
      </c>
    </row>
    <row r="2734" spans="1:3" x14ac:dyDescent="0.25">
      <c r="A2734">
        <v>2733</v>
      </c>
      <c r="B2734" t="s">
        <v>3627</v>
      </c>
      <c r="C2734">
        <v>1E-3</v>
      </c>
    </row>
    <row r="2735" spans="1:3" x14ac:dyDescent="0.25">
      <c r="A2735">
        <v>2734</v>
      </c>
      <c r="B2735" t="s">
        <v>3628</v>
      </c>
      <c r="C2735">
        <v>1E-3</v>
      </c>
    </row>
    <row r="2736" spans="1:3" x14ac:dyDescent="0.25">
      <c r="A2736">
        <v>2735</v>
      </c>
      <c r="B2736" t="s">
        <v>3629</v>
      </c>
      <c r="C2736">
        <v>1E-3</v>
      </c>
    </row>
    <row r="2737" spans="1:3" x14ac:dyDescent="0.25">
      <c r="A2737">
        <v>2736</v>
      </c>
      <c r="B2737" t="s">
        <v>3630</v>
      </c>
      <c r="C2737">
        <v>1E-3</v>
      </c>
    </row>
    <row r="2738" spans="1:3" x14ac:dyDescent="0.25">
      <c r="A2738">
        <v>2737</v>
      </c>
      <c r="B2738" t="s">
        <v>3631</v>
      </c>
      <c r="C2738">
        <v>1E-3</v>
      </c>
    </row>
    <row r="2739" spans="1:3" x14ac:dyDescent="0.25">
      <c r="A2739">
        <v>2738</v>
      </c>
      <c r="B2739" t="s">
        <v>3632</v>
      </c>
      <c r="C2739">
        <v>1E-3</v>
      </c>
    </row>
    <row r="2740" spans="1:3" x14ac:dyDescent="0.25">
      <c r="A2740">
        <v>2739</v>
      </c>
      <c r="B2740" t="s">
        <v>3633</v>
      </c>
      <c r="C2740">
        <v>1E-3</v>
      </c>
    </row>
    <row r="2741" spans="1:3" x14ac:dyDescent="0.25">
      <c r="A2741">
        <v>2740</v>
      </c>
      <c r="B2741" t="s">
        <v>3634</v>
      </c>
      <c r="C2741">
        <v>1E-3</v>
      </c>
    </row>
    <row r="2742" spans="1:3" x14ac:dyDescent="0.25">
      <c r="A2742">
        <v>2741</v>
      </c>
      <c r="B2742" t="s">
        <v>3635</v>
      </c>
      <c r="C2742">
        <v>1E-3</v>
      </c>
    </row>
    <row r="2743" spans="1:3" x14ac:dyDescent="0.25">
      <c r="A2743">
        <v>2742</v>
      </c>
      <c r="B2743" t="s">
        <v>3636</v>
      </c>
      <c r="C2743">
        <v>1E-3</v>
      </c>
    </row>
    <row r="2744" spans="1:3" x14ac:dyDescent="0.25">
      <c r="A2744">
        <v>2743</v>
      </c>
      <c r="B2744" t="s">
        <v>3637</v>
      </c>
      <c r="C2744">
        <v>1E-3</v>
      </c>
    </row>
    <row r="2745" spans="1:3" x14ac:dyDescent="0.25">
      <c r="A2745">
        <v>2744</v>
      </c>
      <c r="B2745" t="s">
        <v>3638</v>
      </c>
      <c r="C2745">
        <v>1E-3</v>
      </c>
    </row>
    <row r="2746" spans="1:3" x14ac:dyDescent="0.25">
      <c r="A2746">
        <v>2745</v>
      </c>
      <c r="B2746" t="s">
        <v>3639</v>
      </c>
      <c r="C2746">
        <v>1E-3</v>
      </c>
    </row>
    <row r="2747" spans="1:3" x14ac:dyDescent="0.25">
      <c r="A2747">
        <v>2746</v>
      </c>
      <c r="B2747" t="s">
        <v>3640</v>
      </c>
      <c r="C2747">
        <v>1E-3</v>
      </c>
    </row>
    <row r="2748" spans="1:3" x14ac:dyDescent="0.25">
      <c r="A2748">
        <v>2747</v>
      </c>
      <c r="B2748" t="s">
        <v>3641</v>
      </c>
      <c r="C2748">
        <v>1E-3</v>
      </c>
    </row>
    <row r="2749" spans="1:3" x14ac:dyDescent="0.25">
      <c r="A2749">
        <v>2748</v>
      </c>
      <c r="B2749" t="s">
        <v>3642</v>
      </c>
      <c r="C2749">
        <v>1E-3</v>
      </c>
    </row>
    <row r="2750" spans="1:3" x14ac:dyDescent="0.25">
      <c r="A2750">
        <v>2749</v>
      </c>
      <c r="B2750" t="s">
        <v>3643</v>
      </c>
      <c r="C2750">
        <v>1E-3</v>
      </c>
    </row>
    <row r="2751" spans="1:3" x14ac:dyDescent="0.25">
      <c r="A2751">
        <v>2750</v>
      </c>
      <c r="B2751" t="s">
        <v>3644</v>
      </c>
      <c r="C2751">
        <v>1E-3</v>
      </c>
    </row>
    <row r="2752" spans="1:3" x14ac:dyDescent="0.25">
      <c r="A2752">
        <v>2751</v>
      </c>
      <c r="B2752" t="s">
        <v>3645</v>
      </c>
      <c r="C2752">
        <v>1E-3</v>
      </c>
    </row>
    <row r="2753" spans="1:3" x14ac:dyDescent="0.25">
      <c r="A2753">
        <v>2752</v>
      </c>
      <c r="B2753" t="s">
        <v>3646</v>
      </c>
      <c r="C2753">
        <v>1E-3</v>
      </c>
    </row>
    <row r="2754" spans="1:3" x14ac:dyDescent="0.25">
      <c r="A2754">
        <v>2753</v>
      </c>
      <c r="B2754" t="s">
        <v>3647</v>
      </c>
      <c r="C2754">
        <v>1E-3</v>
      </c>
    </row>
    <row r="2755" spans="1:3" x14ac:dyDescent="0.25">
      <c r="A2755">
        <v>2754</v>
      </c>
      <c r="B2755" t="s">
        <v>3648</v>
      </c>
      <c r="C2755">
        <v>1E-3</v>
      </c>
    </row>
    <row r="2756" spans="1:3" x14ac:dyDescent="0.25">
      <c r="A2756">
        <v>2755</v>
      </c>
      <c r="B2756" t="s">
        <v>3649</v>
      </c>
      <c r="C2756">
        <v>1E-3</v>
      </c>
    </row>
    <row r="2757" spans="1:3" x14ac:dyDescent="0.25">
      <c r="A2757">
        <v>2756</v>
      </c>
      <c r="B2757" t="s">
        <v>3650</v>
      </c>
      <c r="C2757">
        <v>1E-3</v>
      </c>
    </row>
    <row r="2758" spans="1:3" x14ac:dyDescent="0.25">
      <c r="A2758">
        <v>2757</v>
      </c>
      <c r="B2758" t="s">
        <v>3651</v>
      </c>
      <c r="C2758">
        <v>1E-3</v>
      </c>
    </row>
    <row r="2759" spans="1:3" x14ac:dyDescent="0.25">
      <c r="A2759">
        <v>2758</v>
      </c>
      <c r="B2759" t="s">
        <v>3652</v>
      </c>
      <c r="C2759">
        <v>1E-3</v>
      </c>
    </row>
    <row r="2760" spans="1:3" x14ac:dyDescent="0.25">
      <c r="A2760">
        <v>2759</v>
      </c>
      <c r="B2760" t="s">
        <v>3653</v>
      </c>
      <c r="C2760">
        <v>1E-3</v>
      </c>
    </row>
    <row r="2761" spans="1:3" x14ac:dyDescent="0.25">
      <c r="A2761">
        <v>2760</v>
      </c>
      <c r="B2761" t="s">
        <v>3654</v>
      </c>
      <c r="C2761">
        <v>1E-3</v>
      </c>
    </row>
    <row r="2762" spans="1:3" x14ac:dyDescent="0.25">
      <c r="A2762">
        <v>2761</v>
      </c>
      <c r="B2762" t="s">
        <v>3655</v>
      </c>
      <c r="C2762">
        <v>1E-3</v>
      </c>
    </row>
    <row r="2763" spans="1:3" x14ac:dyDescent="0.25">
      <c r="A2763">
        <v>2762</v>
      </c>
      <c r="B2763" t="s">
        <v>3656</v>
      </c>
      <c r="C2763">
        <v>1E-3</v>
      </c>
    </row>
    <row r="2764" spans="1:3" x14ac:dyDescent="0.25">
      <c r="A2764">
        <v>2763</v>
      </c>
      <c r="B2764" t="s">
        <v>3657</v>
      </c>
      <c r="C2764">
        <v>1E-3</v>
      </c>
    </row>
    <row r="2765" spans="1:3" x14ac:dyDescent="0.25">
      <c r="A2765">
        <v>2764</v>
      </c>
      <c r="B2765" t="s">
        <v>3658</v>
      </c>
      <c r="C2765">
        <v>1E-3</v>
      </c>
    </row>
    <row r="2766" spans="1:3" x14ac:dyDescent="0.25">
      <c r="A2766">
        <v>2765</v>
      </c>
      <c r="B2766" t="s">
        <v>3659</v>
      </c>
      <c r="C2766">
        <v>1E-3</v>
      </c>
    </row>
    <row r="2767" spans="1:3" x14ac:dyDescent="0.25">
      <c r="A2767">
        <v>2766</v>
      </c>
      <c r="B2767" t="s">
        <v>3660</v>
      </c>
      <c r="C2767">
        <v>1E-3</v>
      </c>
    </row>
    <row r="2768" spans="1:3" x14ac:dyDescent="0.25">
      <c r="A2768">
        <v>2767</v>
      </c>
      <c r="B2768" t="s">
        <v>3661</v>
      </c>
      <c r="C2768">
        <v>1E-3</v>
      </c>
    </row>
    <row r="2769" spans="1:3" x14ac:dyDescent="0.25">
      <c r="A2769">
        <v>2768</v>
      </c>
      <c r="B2769" t="s">
        <v>3662</v>
      </c>
      <c r="C2769">
        <v>1E-3</v>
      </c>
    </row>
    <row r="2770" spans="1:3" x14ac:dyDescent="0.25">
      <c r="A2770">
        <v>2769</v>
      </c>
      <c r="B2770" t="s">
        <v>3663</v>
      </c>
      <c r="C2770">
        <v>1E-3</v>
      </c>
    </row>
    <row r="2771" spans="1:3" x14ac:dyDescent="0.25">
      <c r="A2771">
        <v>2770</v>
      </c>
      <c r="B2771" t="s">
        <v>3664</v>
      </c>
      <c r="C2771">
        <v>1E-3</v>
      </c>
    </row>
    <row r="2772" spans="1:3" x14ac:dyDescent="0.25">
      <c r="A2772">
        <v>2771</v>
      </c>
      <c r="B2772" t="s">
        <v>3665</v>
      </c>
      <c r="C2772">
        <v>1E-3</v>
      </c>
    </row>
    <row r="2773" spans="1:3" x14ac:dyDescent="0.25">
      <c r="A2773">
        <v>2772</v>
      </c>
      <c r="B2773" t="s">
        <v>3666</v>
      </c>
      <c r="C2773">
        <v>1E-3</v>
      </c>
    </row>
    <row r="2774" spans="1:3" x14ac:dyDescent="0.25">
      <c r="A2774">
        <v>2773</v>
      </c>
      <c r="B2774" t="s">
        <v>3667</v>
      </c>
      <c r="C2774">
        <v>1E-3</v>
      </c>
    </row>
    <row r="2775" spans="1:3" x14ac:dyDescent="0.25">
      <c r="A2775">
        <v>2774</v>
      </c>
      <c r="B2775" t="s">
        <v>3668</v>
      </c>
      <c r="C2775">
        <v>1E-3</v>
      </c>
    </row>
    <row r="2776" spans="1:3" x14ac:dyDescent="0.25">
      <c r="A2776">
        <v>2775</v>
      </c>
      <c r="B2776" t="s">
        <v>3669</v>
      </c>
      <c r="C2776">
        <v>1E-3</v>
      </c>
    </row>
    <row r="2777" spans="1:3" x14ac:dyDescent="0.25">
      <c r="A2777">
        <v>2776</v>
      </c>
      <c r="B2777" t="s">
        <v>3670</v>
      </c>
      <c r="C2777">
        <v>1E-3</v>
      </c>
    </row>
    <row r="2778" spans="1:3" x14ac:dyDescent="0.25">
      <c r="A2778">
        <v>2777</v>
      </c>
      <c r="B2778" t="s">
        <v>3671</v>
      </c>
      <c r="C2778">
        <v>1E-3</v>
      </c>
    </row>
    <row r="2779" spans="1:3" x14ac:dyDescent="0.25">
      <c r="A2779">
        <v>2778</v>
      </c>
      <c r="B2779" t="s">
        <v>3672</v>
      </c>
      <c r="C2779">
        <v>1E-3</v>
      </c>
    </row>
    <row r="2780" spans="1:3" x14ac:dyDescent="0.25">
      <c r="A2780">
        <v>2779</v>
      </c>
      <c r="B2780" t="s">
        <v>3673</v>
      </c>
      <c r="C2780">
        <v>1E-3</v>
      </c>
    </row>
    <row r="2781" spans="1:3" x14ac:dyDescent="0.25">
      <c r="A2781">
        <v>2780</v>
      </c>
      <c r="B2781" t="s">
        <v>3674</v>
      </c>
      <c r="C2781">
        <v>1E-3</v>
      </c>
    </row>
    <row r="2782" spans="1:3" x14ac:dyDescent="0.25">
      <c r="A2782">
        <v>2781</v>
      </c>
      <c r="B2782" t="s">
        <v>3675</v>
      </c>
      <c r="C2782">
        <v>1E-3</v>
      </c>
    </row>
    <row r="2783" spans="1:3" x14ac:dyDescent="0.25">
      <c r="A2783">
        <v>2782</v>
      </c>
      <c r="B2783" t="s">
        <v>3676</v>
      </c>
      <c r="C2783">
        <v>1E-3</v>
      </c>
    </row>
    <row r="2784" spans="1:3" x14ac:dyDescent="0.25">
      <c r="A2784">
        <v>2783</v>
      </c>
      <c r="B2784" t="s">
        <v>3677</v>
      </c>
      <c r="C2784">
        <v>1E-3</v>
      </c>
    </row>
    <row r="2785" spans="1:3" x14ac:dyDescent="0.25">
      <c r="A2785">
        <v>2784</v>
      </c>
      <c r="B2785" t="s">
        <v>3678</v>
      </c>
      <c r="C2785">
        <v>1E-3</v>
      </c>
    </row>
    <row r="2786" spans="1:3" x14ac:dyDescent="0.25">
      <c r="A2786">
        <v>2785</v>
      </c>
      <c r="B2786" t="s">
        <v>3679</v>
      </c>
      <c r="C2786">
        <v>1E-3</v>
      </c>
    </row>
    <row r="2787" spans="1:3" x14ac:dyDescent="0.25">
      <c r="A2787">
        <v>2786</v>
      </c>
      <c r="B2787" t="s">
        <v>3680</v>
      </c>
      <c r="C2787">
        <v>1E-3</v>
      </c>
    </row>
    <row r="2788" spans="1:3" x14ac:dyDescent="0.25">
      <c r="A2788">
        <v>2787</v>
      </c>
      <c r="B2788" t="s">
        <v>3681</v>
      </c>
      <c r="C2788">
        <v>1E-3</v>
      </c>
    </row>
    <row r="2789" spans="1:3" x14ac:dyDescent="0.25">
      <c r="A2789">
        <v>2788</v>
      </c>
      <c r="B2789" t="s">
        <v>3682</v>
      </c>
      <c r="C2789">
        <v>1E-3</v>
      </c>
    </row>
    <row r="2790" spans="1:3" x14ac:dyDescent="0.25">
      <c r="A2790">
        <v>2789</v>
      </c>
      <c r="B2790" t="s">
        <v>3683</v>
      </c>
      <c r="C2790">
        <v>1E-3</v>
      </c>
    </row>
    <row r="2791" spans="1:3" x14ac:dyDescent="0.25">
      <c r="A2791">
        <v>2790</v>
      </c>
      <c r="B2791" t="s">
        <v>3684</v>
      </c>
      <c r="C2791">
        <v>1E-3</v>
      </c>
    </row>
    <row r="2792" spans="1:3" x14ac:dyDescent="0.25">
      <c r="A2792">
        <v>2791</v>
      </c>
      <c r="B2792" t="s">
        <v>3685</v>
      </c>
      <c r="C2792">
        <v>1E-3</v>
      </c>
    </row>
    <row r="2793" spans="1:3" x14ac:dyDescent="0.25">
      <c r="A2793">
        <v>2792</v>
      </c>
      <c r="B2793" t="s">
        <v>3686</v>
      </c>
      <c r="C2793">
        <v>1E-3</v>
      </c>
    </row>
    <row r="2794" spans="1:3" x14ac:dyDescent="0.25">
      <c r="A2794">
        <v>2793</v>
      </c>
      <c r="B2794" t="s">
        <v>3687</v>
      </c>
      <c r="C2794">
        <v>1E-3</v>
      </c>
    </row>
    <row r="2795" spans="1:3" x14ac:dyDescent="0.25">
      <c r="A2795">
        <v>2794</v>
      </c>
      <c r="B2795" t="s">
        <v>3688</v>
      </c>
      <c r="C2795">
        <v>1E-3</v>
      </c>
    </row>
    <row r="2796" spans="1:3" x14ac:dyDescent="0.25">
      <c r="A2796">
        <v>2795</v>
      </c>
      <c r="B2796" t="s">
        <v>3689</v>
      </c>
      <c r="C2796">
        <v>1E-3</v>
      </c>
    </row>
    <row r="2797" spans="1:3" x14ac:dyDescent="0.25">
      <c r="A2797">
        <v>2796</v>
      </c>
      <c r="B2797" t="s">
        <v>3690</v>
      </c>
      <c r="C2797">
        <v>1E-3</v>
      </c>
    </row>
    <row r="2798" spans="1:3" x14ac:dyDescent="0.25">
      <c r="A2798">
        <v>2797</v>
      </c>
      <c r="B2798" t="s">
        <v>3691</v>
      </c>
      <c r="C2798">
        <v>1E-3</v>
      </c>
    </row>
    <row r="2799" spans="1:3" x14ac:dyDescent="0.25">
      <c r="A2799">
        <v>2798</v>
      </c>
      <c r="B2799" t="s">
        <v>3692</v>
      </c>
      <c r="C2799">
        <v>1E-3</v>
      </c>
    </row>
    <row r="2800" spans="1:3" x14ac:dyDescent="0.25">
      <c r="A2800">
        <v>2799</v>
      </c>
      <c r="B2800" t="s">
        <v>3693</v>
      </c>
      <c r="C2800">
        <v>1E-3</v>
      </c>
    </row>
    <row r="2801" spans="1:3" x14ac:dyDescent="0.25">
      <c r="A2801">
        <v>2800</v>
      </c>
      <c r="B2801" t="s">
        <v>3694</v>
      </c>
      <c r="C2801">
        <v>1E-3</v>
      </c>
    </row>
    <row r="2802" spans="1:3" x14ac:dyDescent="0.25">
      <c r="A2802">
        <v>2801</v>
      </c>
      <c r="B2802" t="s">
        <v>3695</v>
      </c>
      <c r="C2802">
        <v>1E-3</v>
      </c>
    </row>
    <row r="2803" spans="1:3" x14ac:dyDescent="0.25">
      <c r="A2803">
        <v>2802</v>
      </c>
      <c r="B2803" t="s">
        <v>3696</v>
      </c>
      <c r="C2803">
        <v>1E-3</v>
      </c>
    </row>
    <row r="2804" spans="1:3" x14ac:dyDescent="0.25">
      <c r="A2804">
        <v>2803</v>
      </c>
      <c r="B2804" t="s">
        <v>3697</v>
      </c>
      <c r="C2804">
        <v>1E-3</v>
      </c>
    </row>
    <row r="2805" spans="1:3" x14ac:dyDescent="0.25">
      <c r="A2805">
        <v>2804</v>
      </c>
      <c r="B2805" t="s">
        <v>3698</v>
      </c>
      <c r="C2805">
        <v>1E-3</v>
      </c>
    </row>
    <row r="2806" spans="1:3" x14ac:dyDescent="0.25">
      <c r="A2806">
        <v>2805</v>
      </c>
      <c r="B2806" t="s">
        <v>3699</v>
      </c>
      <c r="C2806">
        <v>1E-3</v>
      </c>
    </row>
    <row r="2807" spans="1:3" x14ac:dyDescent="0.25">
      <c r="A2807">
        <v>2806</v>
      </c>
      <c r="B2807" t="s">
        <v>3700</v>
      </c>
      <c r="C2807">
        <v>1E-3</v>
      </c>
    </row>
    <row r="2808" spans="1:3" x14ac:dyDescent="0.25">
      <c r="A2808">
        <v>2807</v>
      </c>
      <c r="B2808" t="s">
        <v>3701</v>
      </c>
      <c r="C2808">
        <v>1E-3</v>
      </c>
    </row>
    <row r="2809" spans="1:3" x14ac:dyDescent="0.25">
      <c r="A2809">
        <v>2808</v>
      </c>
      <c r="B2809" t="s">
        <v>3702</v>
      </c>
      <c r="C2809">
        <v>1E-3</v>
      </c>
    </row>
    <row r="2810" spans="1:3" x14ac:dyDescent="0.25">
      <c r="A2810">
        <v>2809</v>
      </c>
      <c r="B2810" t="s">
        <v>3703</v>
      </c>
      <c r="C2810">
        <v>1E-3</v>
      </c>
    </row>
    <row r="2811" spans="1:3" x14ac:dyDescent="0.25">
      <c r="A2811">
        <v>2810</v>
      </c>
      <c r="B2811" t="s">
        <v>3704</v>
      </c>
      <c r="C2811">
        <v>1E-3</v>
      </c>
    </row>
    <row r="2812" spans="1:3" x14ac:dyDescent="0.25">
      <c r="A2812">
        <v>2811</v>
      </c>
      <c r="B2812" t="s">
        <v>3705</v>
      </c>
      <c r="C2812">
        <v>1E-3</v>
      </c>
    </row>
    <row r="2813" spans="1:3" x14ac:dyDescent="0.25">
      <c r="A2813">
        <v>2812</v>
      </c>
      <c r="B2813" t="s">
        <v>3706</v>
      </c>
      <c r="C2813">
        <v>1E-3</v>
      </c>
    </row>
    <row r="2814" spans="1:3" x14ac:dyDescent="0.25">
      <c r="A2814">
        <v>2813</v>
      </c>
      <c r="B2814" t="s">
        <v>3707</v>
      </c>
      <c r="C2814">
        <v>1E-3</v>
      </c>
    </row>
    <row r="2815" spans="1:3" x14ac:dyDescent="0.25">
      <c r="A2815">
        <v>2814</v>
      </c>
      <c r="B2815" t="s">
        <v>3708</v>
      </c>
      <c r="C2815">
        <v>1E-3</v>
      </c>
    </row>
    <row r="2816" spans="1:3" x14ac:dyDescent="0.25">
      <c r="A2816">
        <v>2815</v>
      </c>
      <c r="B2816" t="s">
        <v>3709</v>
      </c>
      <c r="C2816">
        <v>1E-3</v>
      </c>
    </row>
    <row r="2817" spans="1:3" x14ac:dyDescent="0.25">
      <c r="A2817">
        <v>2816</v>
      </c>
      <c r="B2817" t="s">
        <v>3710</v>
      </c>
      <c r="C2817">
        <v>1E-3</v>
      </c>
    </row>
    <row r="2818" spans="1:3" x14ac:dyDescent="0.25">
      <c r="A2818">
        <v>2817</v>
      </c>
      <c r="B2818" t="s">
        <v>3711</v>
      </c>
      <c r="C2818">
        <v>1E-3</v>
      </c>
    </row>
    <row r="2819" spans="1:3" x14ac:dyDescent="0.25">
      <c r="A2819">
        <v>2818</v>
      </c>
      <c r="B2819" t="s">
        <v>3712</v>
      </c>
      <c r="C2819">
        <v>1E-3</v>
      </c>
    </row>
    <row r="2820" spans="1:3" x14ac:dyDescent="0.25">
      <c r="A2820">
        <v>2819</v>
      </c>
      <c r="B2820" t="s">
        <v>3713</v>
      </c>
      <c r="C2820">
        <v>1E-3</v>
      </c>
    </row>
    <row r="2821" spans="1:3" x14ac:dyDescent="0.25">
      <c r="A2821">
        <v>2820</v>
      </c>
      <c r="B2821" t="s">
        <v>3714</v>
      </c>
      <c r="C2821">
        <v>1E-3</v>
      </c>
    </row>
    <row r="2822" spans="1:3" x14ac:dyDescent="0.25">
      <c r="A2822">
        <v>2821</v>
      </c>
      <c r="B2822" t="s">
        <v>3715</v>
      </c>
      <c r="C2822">
        <v>1E-3</v>
      </c>
    </row>
    <row r="2823" spans="1:3" x14ac:dyDescent="0.25">
      <c r="A2823">
        <v>2822</v>
      </c>
      <c r="B2823" t="s">
        <v>3716</v>
      </c>
      <c r="C2823">
        <v>1E-3</v>
      </c>
    </row>
    <row r="2824" spans="1:3" x14ac:dyDescent="0.25">
      <c r="A2824">
        <v>2823</v>
      </c>
      <c r="B2824" t="s">
        <v>3717</v>
      </c>
      <c r="C2824">
        <v>1E-3</v>
      </c>
    </row>
    <row r="2825" spans="1:3" x14ac:dyDescent="0.25">
      <c r="A2825">
        <v>2824</v>
      </c>
      <c r="B2825" t="s">
        <v>3718</v>
      </c>
      <c r="C2825">
        <v>1E-3</v>
      </c>
    </row>
    <row r="2826" spans="1:3" x14ac:dyDescent="0.25">
      <c r="A2826">
        <v>2825</v>
      </c>
      <c r="B2826" t="s">
        <v>3719</v>
      </c>
      <c r="C2826">
        <v>1E-3</v>
      </c>
    </row>
    <row r="2827" spans="1:3" x14ac:dyDescent="0.25">
      <c r="A2827">
        <v>2826</v>
      </c>
      <c r="B2827" t="s">
        <v>3720</v>
      </c>
      <c r="C2827">
        <v>1E-3</v>
      </c>
    </row>
    <row r="2828" spans="1:3" x14ac:dyDescent="0.25">
      <c r="A2828">
        <v>2827</v>
      </c>
      <c r="B2828" t="s">
        <v>3721</v>
      </c>
      <c r="C2828">
        <v>1E-3</v>
      </c>
    </row>
    <row r="2829" spans="1:3" x14ac:dyDescent="0.25">
      <c r="A2829">
        <v>2828</v>
      </c>
      <c r="B2829" t="s">
        <v>3722</v>
      </c>
      <c r="C2829">
        <v>1E-3</v>
      </c>
    </row>
    <row r="2830" spans="1:3" x14ac:dyDescent="0.25">
      <c r="A2830">
        <v>2829</v>
      </c>
      <c r="B2830" t="s">
        <v>3723</v>
      </c>
      <c r="C2830">
        <v>1E-3</v>
      </c>
    </row>
    <row r="2831" spans="1:3" x14ac:dyDescent="0.25">
      <c r="A2831">
        <v>2830</v>
      </c>
      <c r="B2831" t="s">
        <v>3724</v>
      </c>
      <c r="C2831">
        <v>1E-3</v>
      </c>
    </row>
    <row r="2832" spans="1:3" x14ac:dyDescent="0.25">
      <c r="A2832">
        <v>2831</v>
      </c>
      <c r="B2832" t="s">
        <v>3725</v>
      </c>
      <c r="C2832">
        <v>1E-3</v>
      </c>
    </row>
    <row r="2833" spans="1:3" x14ac:dyDescent="0.25">
      <c r="A2833">
        <v>2832</v>
      </c>
      <c r="B2833" t="s">
        <v>3726</v>
      </c>
      <c r="C2833">
        <v>1E-3</v>
      </c>
    </row>
    <row r="2834" spans="1:3" x14ac:dyDescent="0.25">
      <c r="A2834">
        <v>2833</v>
      </c>
      <c r="B2834" t="s">
        <v>3727</v>
      </c>
      <c r="C2834">
        <v>1E-3</v>
      </c>
    </row>
    <row r="2835" spans="1:3" x14ac:dyDescent="0.25">
      <c r="A2835">
        <v>2834</v>
      </c>
      <c r="B2835" t="s">
        <v>3728</v>
      </c>
      <c r="C2835">
        <v>1E-3</v>
      </c>
    </row>
    <row r="2836" spans="1:3" x14ac:dyDescent="0.25">
      <c r="A2836">
        <v>2835</v>
      </c>
      <c r="B2836" t="s">
        <v>3729</v>
      </c>
      <c r="C2836">
        <v>1E-3</v>
      </c>
    </row>
    <row r="2837" spans="1:3" x14ac:dyDescent="0.25">
      <c r="A2837">
        <v>2836</v>
      </c>
      <c r="B2837" t="s">
        <v>3730</v>
      </c>
      <c r="C2837">
        <v>1E-3</v>
      </c>
    </row>
    <row r="2838" spans="1:3" x14ac:dyDescent="0.25">
      <c r="A2838">
        <v>2837</v>
      </c>
      <c r="B2838" t="s">
        <v>3731</v>
      </c>
      <c r="C2838">
        <v>1E-3</v>
      </c>
    </row>
    <row r="2839" spans="1:3" x14ac:dyDescent="0.25">
      <c r="A2839">
        <v>2838</v>
      </c>
      <c r="B2839" t="s">
        <v>3732</v>
      </c>
      <c r="C2839">
        <v>1E-3</v>
      </c>
    </row>
    <row r="2840" spans="1:3" x14ac:dyDescent="0.25">
      <c r="A2840">
        <v>2839</v>
      </c>
      <c r="B2840" t="s">
        <v>3733</v>
      </c>
      <c r="C2840">
        <v>1E-3</v>
      </c>
    </row>
    <row r="2841" spans="1:3" x14ac:dyDescent="0.25">
      <c r="A2841">
        <v>2840</v>
      </c>
      <c r="B2841" t="s">
        <v>3734</v>
      </c>
      <c r="C2841">
        <v>1E-3</v>
      </c>
    </row>
    <row r="2842" spans="1:3" x14ac:dyDescent="0.25">
      <c r="A2842">
        <v>2841</v>
      </c>
      <c r="B2842" t="s">
        <v>3735</v>
      </c>
      <c r="C2842">
        <v>1E-3</v>
      </c>
    </row>
    <row r="2843" spans="1:3" x14ac:dyDescent="0.25">
      <c r="A2843">
        <v>2842</v>
      </c>
      <c r="B2843" t="s">
        <v>3736</v>
      </c>
      <c r="C2843">
        <v>1E-3</v>
      </c>
    </row>
    <row r="2844" spans="1:3" x14ac:dyDescent="0.25">
      <c r="A2844">
        <v>2843</v>
      </c>
      <c r="B2844" t="s">
        <v>3737</v>
      </c>
      <c r="C2844">
        <v>1E-3</v>
      </c>
    </row>
    <row r="2845" spans="1:3" x14ac:dyDescent="0.25">
      <c r="A2845">
        <v>2844</v>
      </c>
      <c r="B2845" t="s">
        <v>3738</v>
      </c>
      <c r="C2845">
        <v>1E-3</v>
      </c>
    </row>
    <row r="2846" spans="1:3" x14ac:dyDescent="0.25">
      <c r="A2846">
        <v>2845</v>
      </c>
      <c r="B2846" t="s">
        <v>3739</v>
      </c>
      <c r="C2846">
        <v>1E-3</v>
      </c>
    </row>
    <row r="2847" spans="1:3" x14ac:dyDescent="0.25">
      <c r="A2847">
        <v>2846</v>
      </c>
      <c r="B2847" t="s">
        <v>3740</v>
      </c>
      <c r="C2847">
        <v>1E-3</v>
      </c>
    </row>
    <row r="2848" spans="1:3" x14ac:dyDescent="0.25">
      <c r="A2848">
        <v>2847</v>
      </c>
      <c r="B2848" t="s">
        <v>3741</v>
      </c>
      <c r="C2848">
        <v>1E-3</v>
      </c>
    </row>
    <row r="2849" spans="1:3" x14ac:dyDescent="0.25">
      <c r="A2849">
        <v>2848</v>
      </c>
      <c r="B2849" t="s">
        <v>3742</v>
      </c>
      <c r="C2849">
        <v>1E-3</v>
      </c>
    </row>
    <row r="2850" spans="1:3" x14ac:dyDescent="0.25">
      <c r="A2850">
        <v>2849</v>
      </c>
      <c r="B2850" t="s">
        <v>3743</v>
      </c>
      <c r="C2850">
        <v>1E-3</v>
      </c>
    </row>
    <row r="2851" spans="1:3" x14ac:dyDescent="0.25">
      <c r="A2851">
        <v>2850</v>
      </c>
      <c r="B2851" t="s">
        <v>3744</v>
      </c>
      <c r="C2851">
        <v>1E-3</v>
      </c>
    </row>
    <row r="2852" spans="1:3" x14ac:dyDescent="0.25">
      <c r="A2852">
        <v>2851</v>
      </c>
      <c r="B2852" t="s">
        <v>3745</v>
      </c>
      <c r="C2852">
        <v>1E-3</v>
      </c>
    </row>
    <row r="2853" spans="1:3" x14ac:dyDescent="0.25">
      <c r="A2853">
        <v>2852</v>
      </c>
      <c r="B2853" t="s">
        <v>3746</v>
      </c>
      <c r="C2853">
        <v>1E-3</v>
      </c>
    </row>
    <row r="2854" spans="1:3" x14ac:dyDescent="0.25">
      <c r="A2854">
        <v>2853</v>
      </c>
      <c r="B2854" t="s">
        <v>3747</v>
      </c>
      <c r="C2854">
        <v>1E-3</v>
      </c>
    </row>
    <row r="2855" spans="1:3" x14ac:dyDescent="0.25">
      <c r="A2855">
        <v>2854</v>
      </c>
      <c r="B2855" t="s">
        <v>3748</v>
      </c>
      <c r="C2855">
        <v>1E-3</v>
      </c>
    </row>
    <row r="2856" spans="1:3" x14ac:dyDescent="0.25">
      <c r="A2856">
        <v>2855</v>
      </c>
      <c r="B2856" t="s">
        <v>3749</v>
      </c>
      <c r="C2856">
        <v>1E-3</v>
      </c>
    </row>
    <row r="2857" spans="1:3" x14ac:dyDescent="0.25">
      <c r="A2857">
        <v>2856</v>
      </c>
      <c r="B2857" t="s">
        <v>3750</v>
      </c>
      <c r="C2857">
        <v>1E-3</v>
      </c>
    </row>
    <row r="2858" spans="1:3" x14ac:dyDescent="0.25">
      <c r="A2858">
        <v>2857</v>
      </c>
      <c r="B2858" t="s">
        <v>3751</v>
      </c>
      <c r="C2858">
        <v>1E-3</v>
      </c>
    </row>
    <row r="2859" spans="1:3" x14ac:dyDescent="0.25">
      <c r="A2859">
        <v>2858</v>
      </c>
      <c r="B2859" t="s">
        <v>3752</v>
      </c>
      <c r="C2859">
        <v>1E-3</v>
      </c>
    </row>
    <row r="2860" spans="1:3" x14ac:dyDescent="0.25">
      <c r="A2860">
        <v>2859</v>
      </c>
      <c r="B2860" t="s">
        <v>3753</v>
      </c>
      <c r="C2860">
        <v>1E-3</v>
      </c>
    </row>
    <row r="2861" spans="1:3" x14ac:dyDescent="0.25">
      <c r="A2861">
        <v>2860</v>
      </c>
      <c r="B2861" t="s">
        <v>3754</v>
      </c>
      <c r="C2861">
        <v>1E-3</v>
      </c>
    </row>
    <row r="2862" spans="1:3" x14ac:dyDescent="0.25">
      <c r="A2862">
        <v>2861</v>
      </c>
      <c r="B2862" t="s">
        <v>3755</v>
      </c>
      <c r="C2862">
        <v>1E-3</v>
      </c>
    </row>
    <row r="2863" spans="1:3" x14ac:dyDescent="0.25">
      <c r="A2863">
        <v>2862</v>
      </c>
      <c r="B2863" t="s">
        <v>3756</v>
      </c>
      <c r="C2863">
        <v>1E-3</v>
      </c>
    </row>
    <row r="2864" spans="1:3" x14ac:dyDescent="0.25">
      <c r="A2864">
        <v>2863</v>
      </c>
      <c r="B2864" t="s">
        <v>3757</v>
      </c>
      <c r="C2864">
        <v>1E-3</v>
      </c>
    </row>
    <row r="2865" spans="1:3" x14ac:dyDescent="0.25">
      <c r="A2865">
        <v>2864</v>
      </c>
      <c r="B2865" t="s">
        <v>3758</v>
      </c>
      <c r="C2865">
        <v>1E-3</v>
      </c>
    </row>
    <row r="2866" spans="1:3" x14ac:dyDescent="0.25">
      <c r="A2866">
        <v>2865</v>
      </c>
      <c r="B2866" t="s">
        <v>3759</v>
      </c>
      <c r="C2866">
        <v>1E-3</v>
      </c>
    </row>
    <row r="2867" spans="1:3" x14ac:dyDescent="0.25">
      <c r="A2867">
        <v>2866</v>
      </c>
      <c r="B2867" t="s">
        <v>3760</v>
      </c>
      <c r="C2867">
        <v>1E-3</v>
      </c>
    </row>
    <row r="2868" spans="1:3" x14ac:dyDescent="0.25">
      <c r="A2868">
        <v>2867</v>
      </c>
      <c r="B2868" t="s">
        <v>3761</v>
      </c>
      <c r="C2868">
        <v>1E-3</v>
      </c>
    </row>
    <row r="2869" spans="1:3" x14ac:dyDescent="0.25">
      <c r="A2869">
        <v>2868</v>
      </c>
      <c r="B2869" t="s">
        <v>3762</v>
      </c>
      <c r="C2869">
        <v>1E-3</v>
      </c>
    </row>
    <row r="2870" spans="1:3" x14ac:dyDescent="0.25">
      <c r="A2870">
        <v>2869</v>
      </c>
      <c r="B2870" t="s">
        <v>3763</v>
      </c>
      <c r="C2870">
        <v>1E-3</v>
      </c>
    </row>
    <row r="2871" spans="1:3" x14ac:dyDescent="0.25">
      <c r="A2871">
        <v>2870</v>
      </c>
      <c r="B2871" t="s">
        <v>3764</v>
      </c>
      <c r="C2871">
        <v>1E-3</v>
      </c>
    </row>
    <row r="2872" spans="1:3" x14ac:dyDescent="0.25">
      <c r="A2872">
        <v>2871</v>
      </c>
      <c r="B2872" t="s">
        <v>3765</v>
      </c>
      <c r="C2872">
        <v>1E-3</v>
      </c>
    </row>
    <row r="2873" spans="1:3" x14ac:dyDescent="0.25">
      <c r="A2873">
        <v>2872</v>
      </c>
      <c r="B2873" t="s">
        <v>3766</v>
      </c>
      <c r="C2873">
        <v>1E-3</v>
      </c>
    </row>
    <row r="2874" spans="1:3" x14ac:dyDescent="0.25">
      <c r="A2874">
        <v>2873</v>
      </c>
      <c r="B2874" t="s">
        <v>3767</v>
      </c>
      <c r="C2874">
        <v>1E-3</v>
      </c>
    </row>
    <row r="2875" spans="1:3" x14ac:dyDescent="0.25">
      <c r="A2875">
        <v>2874</v>
      </c>
      <c r="B2875" t="s">
        <v>3768</v>
      </c>
      <c r="C2875">
        <v>1E-3</v>
      </c>
    </row>
    <row r="2876" spans="1:3" x14ac:dyDescent="0.25">
      <c r="A2876">
        <v>2875</v>
      </c>
      <c r="B2876" t="s">
        <v>3769</v>
      </c>
      <c r="C2876">
        <v>1E-3</v>
      </c>
    </row>
    <row r="2877" spans="1:3" x14ac:dyDescent="0.25">
      <c r="B2877" t="s">
        <v>3770</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786" zoomScaleNormal="100" workbookViewId="0">
      <selection activeCell="O790" sqref="O790:Q819"/>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9" x14ac:dyDescent="0.25">
      <c r="A3" s="72" t="s">
        <v>122</v>
      </c>
    </row>
    <row r="5" spans="1:19" x14ac:dyDescent="0.25">
      <c r="B5" t="s">
        <v>161</v>
      </c>
      <c r="D5" t="s">
        <v>164</v>
      </c>
      <c r="K5" t="s">
        <v>162</v>
      </c>
      <c r="P5" t="s">
        <v>163</v>
      </c>
    </row>
    <row r="7" spans="1:19" x14ac:dyDescent="0.25">
      <c r="C7" t="s">
        <v>145</v>
      </c>
      <c r="D7" t="s">
        <v>4265</v>
      </c>
      <c r="E7" t="s">
        <v>143</v>
      </c>
      <c r="F7" t="s">
        <v>157</v>
      </c>
      <c r="G7" t="s">
        <v>158</v>
      </c>
      <c r="H7" t="s">
        <v>142</v>
      </c>
      <c r="I7" s="70" t="s">
        <v>147</v>
      </c>
      <c r="L7" t="s">
        <v>148</v>
      </c>
      <c r="M7" t="s">
        <v>149</v>
      </c>
      <c r="N7" t="s">
        <v>150</v>
      </c>
      <c r="O7" t="s">
        <v>147</v>
      </c>
      <c r="Q7" t="s">
        <v>148</v>
      </c>
      <c r="R7" t="s">
        <v>147</v>
      </c>
      <c r="S7" t="s">
        <v>149</v>
      </c>
    </row>
    <row r="8" spans="1:19" x14ac:dyDescent="0.25">
      <c r="B8" t="s">
        <v>152</v>
      </c>
      <c r="C8">
        <v>3</v>
      </c>
      <c r="D8">
        <v>3</v>
      </c>
      <c r="E8" t="s">
        <v>144</v>
      </c>
      <c r="F8">
        <v>2004</v>
      </c>
      <c r="G8" t="s">
        <v>159</v>
      </c>
      <c r="H8">
        <v>0.33400000000000002</v>
      </c>
      <c r="I8">
        <v>5.8000000000000003E-2</v>
      </c>
      <c r="L8" s="68">
        <f>(1+H8)^(1/D8)-1</f>
        <v>0.10082582613601465</v>
      </c>
      <c r="M8">
        <f t="shared" ref="M8:M55" si="0">H8/I8</f>
        <v>5.7586206896551726</v>
      </c>
      <c r="N8">
        <f t="shared" ref="N8:N55" si="1">L8*100</f>
        <v>10.082582613601465</v>
      </c>
      <c r="O8">
        <f t="shared" ref="O8:O55" si="2">N8/M8</f>
        <v>1.7508676394876794</v>
      </c>
      <c r="Q8" s="71">
        <f t="shared" ref="Q8:Q55" si="3">N8</f>
        <v>10.082582613601465</v>
      </c>
      <c r="R8" s="71">
        <f t="shared" ref="R8:R55" si="4">IF(O8&gt;0,O8,-O8)</f>
        <v>1.7508676394876794</v>
      </c>
      <c r="S8" s="71">
        <f t="shared" ref="S8:S55" si="5">Q8/R8</f>
        <v>5.7586206896551726</v>
      </c>
    </row>
    <row r="9" spans="1:19" x14ac:dyDescent="0.25">
      <c r="B9" t="s">
        <v>153</v>
      </c>
      <c r="C9">
        <v>5</v>
      </c>
      <c r="D9">
        <v>5</v>
      </c>
      <c r="E9" t="s">
        <v>144</v>
      </c>
      <c r="F9">
        <v>2004</v>
      </c>
      <c r="G9" t="s">
        <v>159</v>
      </c>
      <c r="H9">
        <v>0.56899999999999995</v>
      </c>
      <c r="I9">
        <v>2.1000000000000001E-2</v>
      </c>
      <c r="L9" s="68">
        <f t="shared" ref="L9:L55" si="6">(1+H9)^(1/D9)-1</f>
        <v>9.4270241253097353E-2</v>
      </c>
      <c r="M9">
        <f t="shared" si="0"/>
        <v>27.095238095238091</v>
      </c>
      <c r="N9">
        <f t="shared" si="1"/>
        <v>9.4270241253097353</v>
      </c>
      <c r="O9">
        <f t="shared" si="2"/>
        <v>0.34792180427329433</v>
      </c>
      <c r="Q9" s="71">
        <f t="shared" si="3"/>
        <v>9.4270241253097353</v>
      </c>
      <c r="R9" s="71">
        <f t="shared" si="4"/>
        <v>0.34792180427329433</v>
      </c>
      <c r="S9" s="71">
        <f t="shared" si="5"/>
        <v>27.095238095238091</v>
      </c>
    </row>
    <row r="10" spans="1:19" x14ac:dyDescent="0.25">
      <c r="B10" t="s">
        <v>154</v>
      </c>
      <c r="C10" s="69" t="s">
        <v>156</v>
      </c>
      <c r="D10">
        <v>7</v>
      </c>
      <c r="E10" t="s">
        <v>144</v>
      </c>
      <c r="F10">
        <v>2004</v>
      </c>
      <c r="G10" t="s">
        <v>159</v>
      </c>
      <c r="H10">
        <v>1.0569999999999999</v>
      </c>
      <c r="I10">
        <v>8.7999999999999995E-2</v>
      </c>
      <c r="L10" s="68">
        <f t="shared" si="6"/>
        <v>0.10853077874552719</v>
      </c>
      <c r="M10">
        <f t="shared" si="0"/>
        <v>12.011363636363637</v>
      </c>
      <c r="N10">
        <f t="shared" si="1"/>
        <v>10.853077874552719</v>
      </c>
      <c r="O10">
        <f t="shared" si="2"/>
        <v>0.90356750516616768</v>
      </c>
      <c r="Q10" s="71">
        <f t="shared" si="3"/>
        <v>10.853077874552719</v>
      </c>
      <c r="R10" s="71">
        <f t="shared" si="4"/>
        <v>0.90356750516616768</v>
      </c>
      <c r="S10" s="71">
        <f t="shared" si="5"/>
        <v>12.011363636363637</v>
      </c>
    </row>
    <row r="11" spans="1:19" x14ac:dyDescent="0.25">
      <c r="B11" t="s">
        <v>155</v>
      </c>
      <c r="C11" s="69" t="s">
        <v>156</v>
      </c>
      <c r="D11">
        <v>9</v>
      </c>
      <c r="E11" t="s">
        <v>144</v>
      </c>
      <c r="F11">
        <v>2004</v>
      </c>
      <c r="G11" t="s">
        <v>159</v>
      </c>
      <c r="H11">
        <v>1.252</v>
      </c>
      <c r="I11">
        <v>0.28199999999999997</v>
      </c>
      <c r="L11" s="68">
        <f t="shared" si="6"/>
        <v>9.4395415604737742E-2</v>
      </c>
      <c r="M11">
        <f t="shared" si="0"/>
        <v>4.4397163120567384</v>
      </c>
      <c r="N11">
        <f t="shared" si="1"/>
        <v>9.4395415604737742</v>
      </c>
      <c r="O11">
        <f t="shared" si="2"/>
        <v>2.1261587220875429</v>
      </c>
      <c r="Q11" s="71">
        <f t="shared" si="3"/>
        <v>9.4395415604737742</v>
      </c>
      <c r="R11" s="71">
        <f t="shared" si="4"/>
        <v>2.1261587220875429</v>
      </c>
      <c r="S11" s="71">
        <f t="shared" si="5"/>
        <v>4.4397163120567384</v>
      </c>
    </row>
    <row r="12" spans="1:19" x14ac:dyDescent="0.25">
      <c r="B12" t="s">
        <v>152</v>
      </c>
      <c r="C12">
        <v>3</v>
      </c>
      <c r="D12">
        <v>3</v>
      </c>
      <c r="E12" t="s">
        <v>144</v>
      </c>
      <c r="F12">
        <v>2006</v>
      </c>
      <c r="G12" t="s">
        <v>159</v>
      </c>
      <c r="H12">
        <v>0.33300000000000002</v>
      </c>
      <c r="I12">
        <v>4.2000000000000003E-2</v>
      </c>
      <c r="L12" s="68">
        <f t="shared" si="6"/>
        <v>0.10055068845243875</v>
      </c>
      <c r="M12">
        <f t="shared" si="0"/>
        <v>7.9285714285714288</v>
      </c>
      <c r="N12">
        <f t="shared" si="1"/>
        <v>10.055068845243875</v>
      </c>
      <c r="O12">
        <f t="shared" si="2"/>
        <v>1.2682068813821104</v>
      </c>
      <c r="Q12" s="71">
        <f t="shared" si="3"/>
        <v>10.055068845243875</v>
      </c>
      <c r="R12" s="71">
        <f t="shared" si="4"/>
        <v>1.2682068813821104</v>
      </c>
      <c r="S12" s="71">
        <f t="shared" si="5"/>
        <v>7.9285714285714288</v>
      </c>
    </row>
    <row r="13" spans="1:19" x14ac:dyDescent="0.25">
      <c r="B13" t="s">
        <v>153</v>
      </c>
      <c r="C13">
        <v>5</v>
      </c>
      <c r="D13">
        <v>5</v>
      </c>
      <c r="E13" t="s">
        <v>144</v>
      </c>
      <c r="F13">
        <v>2006</v>
      </c>
      <c r="G13" t="s">
        <v>159</v>
      </c>
      <c r="H13">
        <v>0.56000000000000005</v>
      </c>
      <c r="I13">
        <v>1.4E-2</v>
      </c>
      <c r="L13" s="68">
        <f t="shared" si="6"/>
        <v>9.3011973943858628E-2</v>
      </c>
      <c r="M13">
        <f t="shared" si="0"/>
        <v>40</v>
      </c>
      <c r="N13">
        <f t="shared" si="1"/>
        <v>9.3011973943858628</v>
      </c>
      <c r="O13">
        <f t="shared" si="2"/>
        <v>0.23252993485964657</v>
      </c>
      <c r="Q13" s="71">
        <f t="shared" si="3"/>
        <v>9.3011973943858628</v>
      </c>
      <c r="R13" s="71">
        <f t="shared" si="4"/>
        <v>0.23252993485964657</v>
      </c>
      <c r="S13" s="71">
        <f t="shared" si="5"/>
        <v>40</v>
      </c>
    </row>
    <row r="14" spans="1:19" x14ac:dyDescent="0.25">
      <c r="B14" t="s">
        <v>154</v>
      </c>
      <c r="C14" s="69" t="s">
        <v>156</v>
      </c>
      <c r="D14">
        <v>7</v>
      </c>
      <c r="E14" t="s">
        <v>144</v>
      </c>
      <c r="F14">
        <v>2006</v>
      </c>
      <c r="G14" t="s">
        <v>159</v>
      </c>
      <c r="H14">
        <v>0.90600000000000003</v>
      </c>
      <c r="I14">
        <v>4.5999999999999999E-2</v>
      </c>
      <c r="L14" s="68">
        <f t="shared" si="6"/>
        <v>9.6522522827120927E-2</v>
      </c>
      <c r="M14">
        <f t="shared" si="0"/>
        <v>19.695652173913043</v>
      </c>
      <c r="N14">
        <f t="shared" si="1"/>
        <v>9.6522522827120927</v>
      </c>
      <c r="O14">
        <f t="shared" si="2"/>
        <v>0.49007020419951025</v>
      </c>
      <c r="Q14" s="71">
        <f t="shared" si="3"/>
        <v>9.6522522827120927</v>
      </c>
      <c r="R14" s="71">
        <f t="shared" si="4"/>
        <v>0.49007020419951025</v>
      </c>
      <c r="S14" s="71">
        <f t="shared" si="5"/>
        <v>19.695652173913043</v>
      </c>
    </row>
    <row r="15" spans="1:19" x14ac:dyDescent="0.25">
      <c r="B15" t="s">
        <v>155</v>
      </c>
      <c r="C15" s="69" t="s">
        <v>156</v>
      </c>
      <c r="D15">
        <v>9</v>
      </c>
      <c r="E15" t="s">
        <v>144</v>
      </c>
      <c r="F15">
        <v>2006</v>
      </c>
      <c r="G15" t="s">
        <v>159</v>
      </c>
      <c r="H15">
        <v>1.002</v>
      </c>
      <c r="I15">
        <v>8.5999999999999993E-2</v>
      </c>
      <c r="L15" s="68">
        <f t="shared" si="6"/>
        <v>8.0179692227235311E-2</v>
      </c>
      <c r="M15">
        <f t="shared" si="0"/>
        <v>11.651162790697676</v>
      </c>
      <c r="N15">
        <f t="shared" si="1"/>
        <v>8.0179692227235311</v>
      </c>
      <c r="O15">
        <f t="shared" si="2"/>
        <v>0.68816901512397566</v>
      </c>
      <c r="Q15" s="71">
        <f t="shared" si="3"/>
        <v>8.0179692227235311</v>
      </c>
      <c r="R15" s="71">
        <f t="shared" si="4"/>
        <v>0.68816901512397566</v>
      </c>
      <c r="S15" s="71">
        <f t="shared" si="5"/>
        <v>11.651162790697676</v>
      </c>
    </row>
    <row r="16" spans="1:19" x14ac:dyDescent="0.25">
      <c r="B16" t="s">
        <v>152</v>
      </c>
      <c r="C16">
        <v>3</v>
      </c>
      <c r="D16">
        <v>3</v>
      </c>
      <c r="E16" t="s">
        <v>144</v>
      </c>
      <c r="F16">
        <v>2008</v>
      </c>
      <c r="G16" t="s">
        <v>159</v>
      </c>
      <c r="H16">
        <v>0.19400000000000001</v>
      </c>
      <c r="I16">
        <v>3.2000000000000001E-2</v>
      </c>
      <c r="L16" s="68">
        <f t="shared" si="6"/>
        <v>6.0884511510989503E-2</v>
      </c>
      <c r="M16">
        <f t="shared" si="0"/>
        <v>6.0625</v>
      </c>
      <c r="N16">
        <f t="shared" si="1"/>
        <v>6.0884511510989503</v>
      </c>
      <c r="O16">
        <f t="shared" si="2"/>
        <v>1.0042806022431259</v>
      </c>
      <c r="Q16" s="71">
        <f t="shared" si="3"/>
        <v>6.0884511510989503</v>
      </c>
      <c r="R16" s="71">
        <f t="shared" si="4"/>
        <v>1.0042806022431259</v>
      </c>
      <c r="S16" s="71">
        <f t="shared" si="5"/>
        <v>6.0625</v>
      </c>
    </row>
    <row r="17" spans="2:19" x14ac:dyDescent="0.25">
      <c r="B17" t="s">
        <v>153</v>
      </c>
      <c r="C17">
        <v>5</v>
      </c>
      <c r="D17">
        <v>5</v>
      </c>
      <c r="E17" t="s">
        <v>144</v>
      </c>
      <c r="F17">
        <v>2008</v>
      </c>
      <c r="G17" t="s">
        <v>159</v>
      </c>
      <c r="H17">
        <v>0.52800000000000002</v>
      </c>
      <c r="I17">
        <v>0.01</v>
      </c>
      <c r="L17" s="68">
        <f t="shared" si="6"/>
        <v>8.8490569773641781E-2</v>
      </c>
      <c r="M17">
        <f t="shared" si="0"/>
        <v>52.800000000000004</v>
      </c>
      <c r="N17">
        <f t="shared" si="1"/>
        <v>8.8490569773641781</v>
      </c>
      <c r="O17">
        <f t="shared" si="2"/>
        <v>0.16759577608644274</v>
      </c>
      <c r="Q17" s="71">
        <f t="shared" si="3"/>
        <v>8.8490569773641781</v>
      </c>
      <c r="R17" s="71">
        <f t="shared" si="4"/>
        <v>0.16759577608644274</v>
      </c>
      <c r="S17" s="71">
        <f t="shared" si="5"/>
        <v>52.800000000000004</v>
      </c>
    </row>
    <row r="18" spans="2:19" x14ac:dyDescent="0.25">
      <c r="B18" t="s">
        <v>154</v>
      </c>
      <c r="C18" s="69" t="s">
        <v>156</v>
      </c>
      <c r="D18">
        <v>7</v>
      </c>
      <c r="E18" t="s">
        <v>144</v>
      </c>
      <c r="F18">
        <v>2008</v>
      </c>
      <c r="G18" t="s">
        <v>159</v>
      </c>
      <c r="H18">
        <v>0.86799999999999999</v>
      </c>
      <c r="I18">
        <v>3.1E-2</v>
      </c>
      <c r="L18" s="68">
        <f t="shared" si="6"/>
        <v>9.3372444707743529E-2</v>
      </c>
      <c r="M18">
        <f t="shared" si="0"/>
        <v>28</v>
      </c>
      <c r="N18">
        <f t="shared" si="1"/>
        <v>9.3372444707743529</v>
      </c>
      <c r="O18">
        <f t="shared" si="2"/>
        <v>0.33347301681336977</v>
      </c>
      <c r="Q18" s="71">
        <f t="shared" si="3"/>
        <v>9.3372444707743529</v>
      </c>
      <c r="R18" s="71">
        <f t="shared" si="4"/>
        <v>0.33347301681336977</v>
      </c>
      <c r="S18" s="71">
        <f t="shared" si="5"/>
        <v>27.999999999999996</v>
      </c>
    </row>
    <row r="19" spans="2:19" x14ac:dyDescent="0.25">
      <c r="B19" t="s">
        <v>155</v>
      </c>
      <c r="C19" s="69" t="s">
        <v>156</v>
      </c>
      <c r="D19">
        <v>9</v>
      </c>
      <c r="E19" t="s">
        <v>144</v>
      </c>
      <c r="F19">
        <v>2008</v>
      </c>
      <c r="G19" t="s">
        <v>159</v>
      </c>
      <c r="H19">
        <v>0.96099999999999997</v>
      </c>
      <c r="I19">
        <v>4.3999999999999997E-2</v>
      </c>
      <c r="L19" s="68">
        <f t="shared" si="6"/>
        <v>7.7699075768273174E-2</v>
      </c>
      <c r="M19">
        <f t="shared" si="0"/>
        <v>21.84090909090909</v>
      </c>
      <c r="N19">
        <f t="shared" si="1"/>
        <v>7.7699075768273174</v>
      </c>
      <c r="O19">
        <f t="shared" si="2"/>
        <v>0.35575019082247866</v>
      </c>
      <c r="Q19" s="71">
        <f t="shared" si="3"/>
        <v>7.7699075768273174</v>
      </c>
      <c r="R19" s="71">
        <f t="shared" si="4"/>
        <v>0.35575019082247866</v>
      </c>
      <c r="S19" s="71">
        <f t="shared" si="5"/>
        <v>21.84090909090909</v>
      </c>
    </row>
    <row r="20" spans="2:19" x14ac:dyDescent="0.25">
      <c r="B20" t="s">
        <v>152</v>
      </c>
      <c r="C20">
        <v>3</v>
      </c>
      <c r="D20">
        <v>3</v>
      </c>
      <c r="E20" t="s">
        <v>146</v>
      </c>
      <c r="F20">
        <v>2004</v>
      </c>
      <c r="G20" t="s">
        <v>159</v>
      </c>
      <c r="H20">
        <v>0.157</v>
      </c>
      <c r="I20">
        <v>5.6000000000000001E-2</v>
      </c>
      <c r="L20" s="68">
        <f t="shared" si="6"/>
        <v>4.9811001507905184E-2</v>
      </c>
      <c r="M20">
        <f t="shared" si="0"/>
        <v>2.8035714285714284</v>
      </c>
      <c r="N20">
        <f t="shared" si="1"/>
        <v>4.9811001507905184</v>
      </c>
      <c r="O20">
        <f t="shared" si="2"/>
        <v>1.7766981429571278</v>
      </c>
      <c r="Q20" s="71">
        <f t="shared" si="3"/>
        <v>4.9811001507905184</v>
      </c>
      <c r="R20" s="71">
        <f t="shared" si="4"/>
        <v>1.7766981429571278</v>
      </c>
      <c r="S20" s="71">
        <f t="shared" si="5"/>
        <v>2.8035714285714284</v>
      </c>
    </row>
    <row r="21" spans="2:19" x14ac:dyDescent="0.25">
      <c r="B21" t="s">
        <v>153</v>
      </c>
      <c r="C21">
        <v>5</v>
      </c>
      <c r="D21">
        <v>5</v>
      </c>
      <c r="E21" t="s">
        <v>146</v>
      </c>
      <c r="F21">
        <v>2004</v>
      </c>
      <c r="G21" t="s">
        <v>159</v>
      </c>
      <c r="H21">
        <v>0.49199999999999999</v>
      </c>
      <c r="I21">
        <v>0.02</v>
      </c>
      <c r="L21" s="68">
        <f t="shared" si="6"/>
        <v>8.3312525606173082E-2</v>
      </c>
      <c r="M21">
        <f t="shared" si="0"/>
        <v>24.599999999999998</v>
      </c>
      <c r="N21">
        <f t="shared" si="1"/>
        <v>8.3312525606173082</v>
      </c>
      <c r="O21">
        <f t="shared" si="2"/>
        <v>0.3386688032771264</v>
      </c>
      <c r="Q21" s="71">
        <f t="shared" si="3"/>
        <v>8.3312525606173082</v>
      </c>
      <c r="R21" s="71">
        <f t="shared" si="4"/>
        <v>0.3386688032771264</v>
      </c>
      <c r="S21" s="71">
        <f t="shared" si="5"/>
        <v>24.599999999999998</v>
      </c>
    </row>
    <row r="22" spans="2:19" x14ac:dyDescent="0.25">
      <c r="B22" t="s">
        <v>154</v>
      </c>
      <c r="C22" s="69" t="s">
        <v>156</v>
      </c>
      <c r="D22">
        <v>7</v>
      </c>
      <c r="E22" t="s">
        <v>146</v>
      </c>
      <c r="F22">
        <v>2004</v>
      </c>
      <c r="G22" t="s">
        <v>159</v>
      </c>
      <c r="H22">
        <v>1.0049999999999999</v>
      </c>
      <c r="I22">
        <v>9.6000000000000002E-2</v>
      </c>
      <c r="L22" s="68">
        <f t="shared" si="6"/>
        <v>0.10448340952671287</v>
      </c>
      <c r="M22">
        <f t="shared" si="0"/>
        <v>10.468749999999998</v>
      </c>
      <c r="N22">
        <f t="shared" si="1"/>
        <v>10.448340952671288</v>
      </c>
      <c r="O22">
        <f t="shared" si="2"/>
        <v>0.99805047906113808</v>
      </c>
      <c r="Q22" s="71">
        <f t="shared" si="3"/>
        <v>10.448340952671288</v>
      </c>
      <c r="R22" s="71">
        <f t="shared" si="4"/>
        <v>0.99805047906113808</v>
      </c>
      <c r="S22" s="71">
        <f t="shared" si="5"/>
        <v>10.468749999999998</v>
      </c>
    </row>
    <row r="23" spans="2:19" x14ac:dyDescent="0.25">
      <c r="B23" t="s">
        <v>155</v>
      </c>
      <c r="C23" s="69" t="s">
        <v>156</v>
      </c>
      <c r="D23">
        <v>9</v>
      </c>
      <c r="E23" t="s">
        <v>146</v>
      </c>
      <c r="F23">
        <v>2004</v>
      </c>
      <c r="G23" t="s">
        <v>159</v>
      </c>
      <c r="H23">
        <v>0.95</v>
      </c>
      <c r="I23">
        <v>0.69899999999999995</v>
      </c>
      <c r="L23" s="68">
        <f t="shared" si="6"/>
        <v>7.7025703391261358E-2</v>
      </c>
      <c r="M23">
        <f t="shared" si="0"/>
        <v>1.3590844062947067</v>
      </c>
      <c r="N23">
        <f t="shared" si="1"/>
        <v>7.7025703391261358</v>
      </c>
      <c r="O23">
        <f t="shared" si="2"/>
        <v>5.6674701758412303</v>
      </c>
      <c r="Q23" s="71">
        <f t="shared" si="3"/>
        <v>7.7025703391261358</v>
      </c>
      <c r="R23" s="71">
        <f t="shared" si="4"/>
        <v>5.6674701758412303</v>
      </c>
      <c r="S23" s="71">
        <f t="shared" si="5"/>
        <v>1.3590844062947067</v>
      </c>
    </row>
    <row r="24" spans="2:19" x14ac:dyDescent="0.25">
      <c r="B24" t="s">
        <v>152</v>
      </c>
      <c r="C24">
        <v>3</v>
      </c>
      <c r="D24">
        <v>3</v>
      </c>
      <c r="E24" t="s">
        <v>146</v>
      </c>
      <c r="F24">
        <v>2006</v>
      </c>
      <c r="G24" t="s">
        <v>159</v>
      </c>
      <c r="H24">
        <v>0.187</v>
      </c>
      <c r="I24">
        <v>4.2000000000000003E-2</v>
      </c>
      <c r="L24" s="68">
        <f t="shared" si="6"/>
        <v>5.8807249810217455E-2</v>
      </c>
      <c r="M24">
        <f t="shared" si="0"/>
        <v>4.4523809523809517</v>
      </c>
      <c r="N24">
        <f t="shared" si="1"/>
        <v>5.8807249810217455</v>
      </c>
      <c r="O24">
        <f t="shared" si="2"/>
        <v>1.3208045411920499</v>
      </c>
      <c r="Q24" s="71">
        <f t="shared" si="3"/>
        <v>5.8807249810217455</v>
      </c>
      <c r="R24" s="71">
        <f t="shared" si="4"/>
        <v>1.3208045411920499</v>
      </c>
      <c r="S24" s="71">
        <f t="shared" si="5"/>
        <v>4.4523809523809517</v>
      </c>
    </row>
    <row r="25" spans="2:19" x14ac:dyDescent="0.25">
      <c r="B25" t="s">
        <v>153</v>
      </c>
      <c r="C25">
        <v>5</v>
      </c>
      <c r="D25">
        <v>5</v>
      </c>
      <c r="E25" t="s">
        <v>146</v>
      </c>
      <c r="F25">
        <v>2006</v>
      </c>
      <c r="G25" t="s">
        <v>159</v>
      </c>
      <c r="H25">
        <v>0.43099999999999999</v>
      </c>
      <c r="I25">
        <v>1.4999999999999999E-2</v>
      </c>
      <c r="L25" s="68">
        <f t="shared" si="6"/>
        <v>7.4305815657685015E-2</v>
      </c>
      <c r="M25">
        <f t="shared" si="0"/>
        <v>28.733333333333334</v>
      </c>
      <c r="N25">
        <f t="shared" si="1"/>
        <v>7.4305815657685015</v>
      </c>
      <c r="O25">
        <f t="shared" si="2"/>
        <v>0.25860492688289449</v>
      </c>
      <c r="Q25" s="71">
        <f t="shared" si="3"/>
        <v>7.4305815657685015</v>
      </c>
      <c r="R25" s="71">
        <f t="shared" si="4"/>
        <v>0.25860492688289449</v>
      </c>
      <c r="S25" s="71">
        <f t="shared" si="5"/>
        <v>28.733333333333331</v>
      </c>
    </row>
    <row r="26" spans="2:19" x14ac:dyDescent="0.25">
      <c r="B26" t="s">
        <v>154</v>
      </c>
      <c r="C26" s="69" t="s">
        <v>156</v>
      </c>
      <c r="D26">
        <v>7</v>
      </c>
      <c r="E26" t="s">
        <v>146</v>
      </c>
      <c r="F26">
        <v>2006</v>
      </c>
      <c r="G26" t="s">
        <v>159</v>
      </c>
      <c r="H26">
        <v>0.68</v>
      </c>
      <c r="I26">
        <v>5.0999999999999997E-2</v>
      </c>
      <c r="L26" s="68">
        <f t="shared" si="6"/>
        <v>7.6928921298799136E-2</v>
      </c>
      <c r="M26">
        <f t="shared" si="0"/>
        <v>13.333333333333336</v>
      </c>
      <c r="N26">
        <f t="shared" si="1"/>
        <v>7.6928921298799136</v>
      </c>
      <c r="O26">
        <f t="shared" si="2"/>
        <v>0.57696690974099341</v>
      </c>
      <c r="Q26" s="71">
        <f t="shared" si="3"/>
        <v>7.6928921298799136</v>
      </c>
      <c r="R26" s="71">
        <f t="shared" si="4"/>
        <v>0.57696690974099341</v>
      </c>
      <c r="S26" s="71">
        <f t="shared" si="5"/>
        <v>13.333333333333336</v>
      </c>
    </row>
    <row r="27" spans="2:19" x14ac:dyDescent="0.25">
      <c r="B27" t="s">
        <v>155</v>
      </c>
      <c r="C27" s="69" t="s">
        <v>156</v>
      </c>
      <c r="D27">
        <v>9</v>
      </c>
      <c r="E27" t="s">
        <v>146</v>
      </c>
      <c r="F27">
        <v>2006</v>
      </c>
      <c r="G27" t="s">
        <v>159</v>
      </c>
      <c r="H27">
        <v>0.94299999999999995</v>
      </c>
      <c r="I27">
        <v>0.14099999999999999</v>
      </c>
      <c r="L27" s="68">
        <f t="shared" si="6"/>
        <v>7.6595433562077098E-2</v>
      </c>
      <c r="M27">
        <f t="shared" si="0"/>
        <v>6.6879432624113475</v>
      </c>
      <c r="N27">
        <f t="shared" si="1"/>
        <v>7.6595433562077098</v>
      </c>
      <c r="O27">
        <f t="shared" si="2"/>
        <v>1.1452763660925631</v>
      </c>
      <c r="Q27" s="71">
        <f t="shared" si="3"/>
        <v>7.6595433562077098</v>
      </c>
      <c r="R27" s="71">
        <f t="shared" si="4"/>
        <v>1.1452763660925631</v>
      </c>
      <c r="S27" s="71">
        <f t="shared" si="5"/>
        <v>6.6879432624113475</v>
      </c>
    </row>
    <row r="28" spans="2:19" x14ac:dyDescent="0.25">
      <c r="B28" t="s">
        <v>152</v>
      </c>
      <c r="C28">
        <v>3</v>
      </c>
      <c r="D28">
        <v>3</v>
      </c>
      <c r="E28" t="s">
        <v>146</v>
      </c>
      <c r="F28">
        <v>2008</v>
      </c>
      <c r="G28" t="s">
        <v>159</v>
      </c>
      <c r="H28">
        <v>0.13500000000000001</v>
      </c>
      <c r="I28">
        <v>3.3000000000000002E-2</v>
      </c>
      <c r="L28" s="68">
        <f t="shared" si="6"/>
        <v>4.3114431330610214E-2</v>
      </c>
      <c r="M28">
        <f t="shared" si="0"/>
        <v>4.0909090909090908</v>
      </c>
      <c r="N28">
        <f t="shared" si="1"/>
        <v>4.3114431330610214</v>
      </c>
      <c r="O28">
        <f t="shared" si="2"/>
        <v>1.0539083214149163</v>
      </c>
      <c r="Q28" s="71">
        <f t="shared" si="3"/>
        <v>4.3114431330610214</v>
      </c>
      <c r="R28" s="71">
        <f t="shared" si="4"/>
        <v>1.0539083214149163</v>
      </c>
      <c r="S28" s="71">
        <f t="shared" si="5"/>
        <v>4.0909090909090908</v>
      </c>
    </row>
    <row r="29" spans="2:19" x14ac:dyDescent="0.25">
      <c r="B29" t="s">
        <v>153</v>
      </c>
      <c r="C29">
        <v>5</v>
      </c>
      <c r="D29">
        <v>5</v>
      </c>
      <c r="E29" t="s">
        <v>146</v>
      </c>
      <c r="F29">
        <v>2008</v>
      </c>
      <c r="G29" t="s">
        <v>159</v>
      </c>
      <c r="H29">
        <v>0.39200000000000002</v>
      </c>
      <c r="I29">
        <v>1.0999999999999999E-2</v>
      </c>
      <c r="L29" s="68">
        <f t="shared" si="6"/>
        <v>6.8385160164647019E-2</v>
      </c>
      <c r="M29">
        <f t="shared" si="0"/>
        <v>35.63636363636364</v>
      </c>
      <c r="N29">
        <f t="shared" si="1"/>
        <v>6.8385160164647019</v>
      </c>
      <c r="O29">
        <f t="shared" si="2"/>
        <v>0.19189713311508089</v>
      </c>
      <c r="Q29" s="71">
        <f t="shared" si="3"/>
        <v>6.8385160164647019</v>
      </c>
      <c r="R29" s="71">
        <f t="shared" si="4"/>
        <v>0.19189713311508089</v>
      </c>
      <c r="S29" s="71">
        <f t="shared" si="5"/>
        <v>35.63636363636364</v>
      </c>
    </row>
    <row r="30" spans="2:19" x14ac:dyDescent="0.25">
      <c r="B30" t="s">
        <v>154</v>
      </c>
      <c r="C30" s="69" t="s">
        <v>156</v>
      </c>
      <c r="D30">
        <v>7</v>
      </c>
      <c r="E30" t="s">
        <v>146</v>
      </c>
      <c r="F30">
        <v>2008</v>
      </c>
      <c r="G30" t="s">
        <v>159</v>
      </c>
      <c r="H30">
        <v>0.63700000000000001</v>
      </c>
      <c r="I30">
        <v>3.2000000000000001E-2</v>
      </c>
      <c r="L30" s="68">
        <f t="shared" si="6"/>
        <v>7.2947279110531893E-2</v>
      </c>
      <c r="M30">
        <f t="shared" si="0"/>
        <v>19.90625</v>
      </c>
      <c r="N30">
        <f t="shared" si="1"/>
        <v>7.2947279110531893</v>
      </c>
      <c r="O30">
        <f t="shared" si="2"/>
        <v>0.36645414937786824</v>
      </c>
      <c r="Q30" s="71">
        <f t="shared" si="3"/>
        <v>7.2947279110531893</v>
      </c>
      <c r="R30" s="71">
        <f t="shared" si="4"/>
        <v>0.36645414937786824</v>
      </c>
      <c r="S30" s="71">
        <f t="shared" si="5"/>
        <v>19.90625</v>
      </c>
    </row>
    <row r="31" spans="2:19" x14ac:dyDescent="0.25">
      <c r="B31" t="s">
        <v>155</v>
      </c>
      <c r="C31" s="69" t="s">
        <v>156</v>
      </c>
      <c r="D31">
        <v>9</v>
      </c>
      <c r="E31" t="s">
        <v>146</v>
      </c>
      <c r="F31">
        <v>2008</v>
      </c>
      <c r="G31" t="s">
        <v>159</v>
      </c>
      <c r="H31">
        <v>0.71599999999999997</v>
      </c>
      <c r="I31">
        <v>6.8000000000000005E-2</v>
      </c>
      <c r="L31" s="68">
        <f t="shared" si="6"/>
        <v>6.1836074743851999E-2</v>
      </c>
      <c r="M31">
        <f t="shared" si="0"/>
        <v>10.52941176470588</v>
      </c>
      <c r="N31">
        <f t="shared" si="1"/>
        <v>6.1836074743851999</v>
      </c>
      <c r="O31">
        <f t="shared" si="2"/>
        <v>0.58726998360082916</v>
      </c>
      <c r="Q31" s="71">
        <f t="shared" si="3"/>
        <v>6.1836074743851999</v>
      </c>
      <c r="R31" s="71">
        <f t="shared" si="4"/>
        <v>0.58726998360082916</v>
      </c>
      <c r="S31" s="71">
        <f t="shared" si="5"/>
        <v>10.52941176470588</v>
      </c>
    </row>
    <row r="32" spans="2:19" x14ac:dyDescent="0.25">
      <c r="B32" t="s">
        <v>152</v>
      </c>
      <c r="C32">
        <v>3</v>
      </c>
      <c r="D32">
        <v>3</v>
      </c>
      <c r="E32" t="s">
        <v>144</v>
      </c>
      <c r="F32">
        <v>2004</v>
      </c>
      <c r="G32" t="s">
        <v>160</v>
      </c>
      <c r="H32">
        <v>0.35</v>
      </c>
      <c r="I32">
        <v>6.6000000000000003E-2</v>
      </c>
      <c r="L32" s="68">
        <f t="shared" si="6"/>
        <v>0.10520944959211609</v>
      </c>
      <c r="M32">
        <f t="shared" si="0"/>
        <v>5.3030303030303028</v>
      </c>
      <c r="N32">
        <f t="shared" si="1"/>
        <v>10.520944959211608</v>
      </c>
      <c r="O32">
        <f t="shared" si="2"/>
        <v>1.9839496208799032</v>
      </c>
      <c r="Q32" s="71">
        <f t="shared" si="3"/>
        <v>10.520944959211608</v>
      </c>
      <c r="R32" s="71">
        <f t="shared" si="4"/>
        <v>1.9839496208799032</v>
      </c>
      <c r="S32" s="71">
        <f t="shared" si="5"/>
        <v>5.3030303030303028</v>
      </c>
    </row>
    <row r="33" spans="2:19" x14ac:dyDescent="0.25">
      <c r="B33" t="s">
        <v>153</v>
      </c>
      <c r="C33">
        <v>5</v>
      </c>
      <c r="D33">
        <v>5</v>
      </c>
      <c r="E33" t="s">
        <v>144</v>
      </c>
      <c r="F33">
        <v>2004</v>
      </c>
      <c r="G33" t="s">
        <v>160</v>
      </c>
      <c r="H33">
        <v>0.53</v>
      </c>
      <c r="I33">
        <v>2.4E-2</v>
      </c>
      <c r="L33" s="68">
        <f t="shared" si="6"/>
        <v>8.8775365880074064E-2</v>
      </c>
      <c r="M33">
        <f t="shared" si="0"/>
        <v>22.083333333333336</v>
      </c>
      <c r="N33">
        <f t="shared" si="1"/>
        <v>8.8775365880074055</v>
      </c>
      <c r="O33">
        <f t="shared" si="2"/>
        <v>0.40200165681542965</v>
      </c>
      <c r="Q33" s="71">
        <f t="shared" si="3"/>
        <v>8.8775365880074055</v>
      </c>
      <c r="R33" s="71">
        <f t="shared" si="4"/>
        <v>0.40200165681542965</v>
      </c>
      <c r="S33" s="71">
        <f t="shared" si="5"/>
        <v>22.083333333333336</v>
      </c>
    </row>
    <row r="34" spans="2:19" x14ac:dyDescent="0.25">
      <c r="B34" t="s">
        <v>154</v>
      </c>
      <c r="C34" s="69" t="s">
        <v>156</v>
      </c>
      <c r="D34">
        <v>7</v>
      </c>
      <c r="E34" t="s">
        <v>144</v>
      </c>
      <c r="F34">
        <v>2004</v>
      </c>
      <c r="G34" t="s">
        <v>160</v>
      </c>
      <c r="H34">
        <v>0.97</v>
      </c>
      <c r="I34">
        <v>9.1999999999999998E-2</v>
      </c>
      <c r="L34" s="68">
        <f t="shared" si="6"/>
        <v>0.10170825541570716</v>
      </c>
      <c r="M34">
        <f t="shared" si="0"/>
        <v>10.543478260869565</v>
      </c>
      <c r="N34">
        <f t="shared" si="1"/>
        <v>10.170825541570716</v>
      </c>
      <c r="O34">
        <f t="shared" si="2"/>
        <v>0.96465561837577929</v>
      </c>
      <c r="Q34" s="71">
        <f t="shared" si="3"/>
        <v>10.170825541570716</v>
      </c>
      <c r="R34" s="71">
        <f t="shared" si="4"/>
        <v>0.96465561837577929</v>
      </c>
      <c r="S34" s="71">
        <f t="shared" si="5"/>
        <v>10.543478260869565</v>
      </c>
    </row>
    <row r="35" spans="2:19" x14ac:dyDescent="0.25">
      <c r="B35" t="s">
        <v>155</v>
      </c>
      <c r="C35" s="69" t="s">
        <v>156</v>
      </c>
      <c r="D35">
        <v>9</v>
      </c>
      <c r="E35" t="s">
        <v>144</v>
      </c>
      <c r="F35">
        <v>2004</v>
      </c>
      <c r="G35" t="s">
        <v>160</v>
      </c>
      <c r="H35">
        <v>1.1479999999999999</v>
      </c>
      <c r="I35">
        <v>0.28599999999999998</v>
      </c>
      <c r="L35" s="68">
        <f t="shared" si="6"/>
        <v>8.866108106197057E-2</v>
      </c>
      <c r="M35">
        <f t="shared" si="0"/>
        <v>4.0139860139860142</v>
      </c>
      <c r="N35">
        <f t="shared" si="1"/>
        <v>8.866108106197057</v>
      </c>
      <c r="O35">
        <f t="shared" si="2"/>
        <v>2.2088039358644234</v>
      </c>
      <c r="Q35" s="71">
        <f t="shared" si="3"/>
        <v>8.866108106197057</v>
      </c>
      <c r="R35" s="71">
        <f t="shared" si="4"/>
        <v>2.2088039358644234</v>
      </c>
      <c r="S35" s="71">
        <f t="shared" si="5"/>
        <v>4.0139860139860142</v>
      </c>
    </row>
    <row r="36" spans="2:19" x14ac:dyDescent="0.25">
      <c r="B36" t="s">
        <v>152</v>
      </c>
      <c r="C36">
        <v>3</v>
      </c>
      <c r="D36">
        <v>3</v>
      </c>
      <c r="E36" t="s">
        <v>144</v>
      </c>
      <c r="F36">
        <v>2006</v>
      </c>
      <c r="G36" t="s">
        <v>160</v>
      </c>
      <c r="H36">
        <v>0.34200000000000003</v>
      </c>
      <c r="I36">
        <v>4.5999999999999999E-2</v>
      </c>
      <c r="L36" s="68">
        <f t="shared" si="6"/>
        <v>0.10302199320664296</v>
      </c>
      <c r="M36">
        <f t="shared" si="0"/>
        <v>7.4347826086956532</v>
      </c>
      <c r="N36">
        <f t="shared" si="1"/>
        <v>10.302199320664297</v>
      </c>
      <c r="O36">
        <f t="shared" si="2"/>
        <v>1.3856759320191743</v>
      </c>
      <c r="Q36" s="71">
        <f t="shared" si="3"/>
        <v>10.302199320664297</v>
      </c>
      <c r="R36" s="71">
        <f t="shared" si="4"/>
        <v>1.3856759320191743</v>
      </c>
      <c r="S36" s="71">
        <f t="shared" si="5"/>
        <v>7.4347826086956532</v>
      </c>
    </row>
    <row r="37" spans="2:19" x14ac:dyDescent="0.25">
      <c r="B37" t="s">
        <v>153</v>
      </c>
      <c r="C37">
        <v>5</v>
      </c>
      <c r="D37">
        <v>5</v>
      </c>
      <c r="E37" t="s">
        <v>144</v>
      </c>
      <c r="F37">
        <v>2006</v>
      </c>
      <c r="G37" t="s">
        <v>160</v>
      </c>
      <c r="H37">
        <v>0.52400000000000002</v>
      </c>
      <c r="I37">
        <v>1.4999999999999999E-2</v>
      </c>
      <c r="L37" s="68">
        <f t="shared" si="6"/>
        <v>8.7920081740137324E-2</v>
      </c>
      <c r="M37">
        <f t="shared" si="0"/>
        <v>34.933333333333337</v>
      </c>
      <c r="N37">
        <f t="shared" si="1"/>
        <v>8.7920081740137324</v>
      </c>
      <c r="O37">
        <f t="shared" si="2"/>
        <v>0.25167962330191979</v>
      </c>
      <c r="Q37" s="71">
        <f t="shared" si="3"/>
        <v>8.7920081740137324</v>
      </c>
      <c r="R37" s="71">
        <f t="shared" si="4"/>
        <v>0.25167962330191979</v>
      </c>
      <c r="S37" s="71">
        <f t="shared" si="5"/>
        <v>34.933333333333337</v>
      </c>
    </row>
    <row r="38" spans="2:19" x14ac:dyDescent="0.25">
      <c r="B38" t="s">
        <v>154</v>
      </c>
      <c r="C38" s="69" t="s">
        <v>156</v>
      </c>
      <c r="D38">
        <v>7</v>
      </c>
      <c r="E38" t="s">
        <v>144</v>
      </c>
      <c r="F38">
        <v>2006</v>
      </c>
      <c r="G38" t="s">
        <v>160</v>
      </c>
      <c r="H38">
        <v>0.84899999999999998</v>
      </c>
      <c r="I38">
        <v>4.7E-2</v>
      </c>
      <c r="L38" s="68">
        <f t="shared" si="6"/>
        <v>9.1776757361151207E-2</v>
      </c>
      <c r="M38">
        <f t="shared" si="0"/>
        <v>18.063829787234042</v>
      </c>
      <c r="N38">
        <f t="shared" si="1"/>
        <v>9.1776757361151198</v>
      </c>
      <c r="O38">
        <f t="shared" si="2"/>
        <v>0.50806921036208552</v>
      </c>
      <c r="Q38" s="71">
        <f t="shared" si="3"/>
        <v>9.1776757361151198</v>
      </c>
      <c r="R38" s="71">
        <f t="shared" si="4"/>
        <v>0.50806921036208552</v>
      </c>
      <c r="S38" s="71">
        <f t="shared" si="5"/>
        <v>18.063829787234045</v>
      </c>
    </row>
    <row r="39" spans="2:19" x14ac:dyDescent="0.25">
      <c r="B39" t="s">
        <v>155</v>
      </c>
      <c r="C39" s="69" t="s">
        <v>156</v>
      </c>
      <c r="D39">
        <v>9</v>
      </c>
      <c r="E39" t="s">
        <v>144</v>
      </c>
      <c r="F39">
        <v>2006</v>
      </c>
      <c r="G39" t="s">
        <v>160</v>
      </c>
      <c r="H39">
        <v>0.92300000000000004</v>
      </c>
      <c r="I39">
        <v>8.5999999999999993E-2</v>
      </c>
      <c r="L39" s="68">
        <f t="shared" si="6"/>
        <v>7.5358454284737642E-2</v>
      </c>
      <c r="M39">
        <f t="shared" si="0"/>
        <v>10.732558139534886</v>
      </c>
      <c r="N39">
        <f t="shared" si="1"/>
        <v>7.5358454284737642</v>
      </c>
      <c r="O39">
        <f t="shared" si="2"/>
        <v>0.70214811142875799</v>
      </c>
      <c r="Q39" s="71">
        <f t="shared" si="3"/>
        <v>7.5358454284737642</v>
      </c>
      <c r="R39" s="71">
        <f t="shared" si="4"/>
        <v>0.70214811142875799</v>
      </c>
      <c r="S39" s="71">
        <f t="shared" si="5"/>
        <v>10.732558139534886</v>
      </c>
    </row>
    <row r="40" spans="2:19" x14ac:dyDescent="0.25">
      <c r="B40" t="s">
        <v>152</v>
      </c>
      <c r="C40">
        <v>3</v>
      </c>
      <c r="D40">
        <v>3</v>
      </c>
      <c r="E40" t="s">
        <v>144</v>
      </c>
      <c r="F40">
        <v>2008</v>
      </c>
      <c r="G40" t="s">
        <v>160</v>
      </c>
      <c r="H40">
        <v>0.189</v>
      </c>
      <c r="I40">
        <v>3.4000000000000002E-2</v>
      </c>
      <c r="L40" s="68">
        <f t="shared" si="6"/>
        <v>5.9401584624788173E-2</v>
      </c>
      <c r="M40">
        <f t="shared" si="0"/>
        <v>5.5588235294117645</v>
      </c>
      <c r="N40">
        <f t="shared" si="1"/>
        <v>5.9401584624788173</v>
      </c>
      <c r="O40">
        <f t="shared" si="2"/>
        <v>1.0685999350490993</v>
      </c>
      <c r="Q40" s="71">
        <f t="shared" si="3"/>
        <v>5.9401584624788173</v>
      </c>
      <c r="R40" s="71">
        <f t="shared" si="4"/>
        <v>1.0685999350490993</v>
      </c>
      <c r="S40" s="71">
        <f t="shared" si="5"/>
        <v>5.5588235294117654</v>
      </c>
    </row>
    <row r="41" spans="2:19" x14ac:dyDescent="0.25">
      <c r="B41" t="s">
        <v>153</v>
      </c>
      <c r="C41">
        <v>5</v>
      </c>
      <c r="D41">
        <v>5</v>
      </c>
      <c r="E41" t="s">
        <v>144</v>
      </c>
      <c r="F41">
        <v>2008</v>
      </c>
      <c r="G41" t="s">
        <v>160</v>
      </c>
      <c r="H41">
        <v>0.502</v>
      </c>
      <c r="I41">
        <v>1.0999999999999999E-2</v>
      </c>
      <c r="L41" s="68">
        <f t="shared" si="6"/>
        <v>8.4760809557306471E-2</v>
      </c>
      <c r="M41">
        <f t="shared" si="0"/>
        <v>45.63636363636364</v>
      </c>
      <c r="N41">
        <f t="shared" si="1"/>
        <v>8.476080955730648</v>
      </c>
      <c r="O41">
        <f t="shared" si="2"/>
        <v>0.18573085759569147</v>
      </c>
      <c r="Q41" s="71">
        <f t="shared" si="3"/>
        <v>8.476080955730648</v>
      </c>
      <c r="R41" s="71">
        <f t="shared" si="4"/>
        <v>0.18573085759569147</v>
      </c>
      <c r="S41" s="71">
        <f t="shared" si="5"/>
        <v>45.63636363636364</v>
      </c>
    </row>
    <row r="42" spans="2:19" x14ac:dyDescent="0.25">
      <c r="B42" t="s">
        <v>154</v>
      </c>
      <c r="C42" s="69" t="s">
        <v>156</v>
      </c>
      <c r="D42">
        <v>7</v>
      </c>
      <c r="E42" t="s">
        <v>144</v>
      </c>
      <c r="F42">
        <v>2008</v>
      </c>
      <c r="G42" t="s">
        <v>160</v>
      </c>
      <c r="H42">
        <v>0.82699999999999996</v>
      </c>
      <c r="I42">
        <v>3.1E-2</v>
      </c>
      <c r="L42" s="68">
        <f t="shared" si="6"/>
        <v>8.9911465030419579E-2</v>
      </c>
      <c r="M42">
        <f t="shared" si="0"/>
        <v>26.677419354838708</v>
      </c>
      <c r="N42">
        <f t="shared" si="1"/>
        <v>8.9911465030419571</v>
      </c>
      <c r="O42">
        <f t="shared" si="2"/>
        <v>0.33703209382624022</v>
      </c>
      <c r="Q42" s="71">
        <f t="shared" si="3"/>
        <v>8.9911465030419571</v>
      </c>
      <c r="R42" s="71">
        <f t="shared" si="4"/>
        <v>0.33703209382624022</v>
      </c>
      <c r="S42" s="71">
        <f t="shared" si="5"/>
        <v>26.677419354838712</v>
      </c>
    </row>
    <row r="43" spans="2:19" x14ac:dyDescent="0.25">
      <c r="B43" t="s">
        <v>155</v>
      </c>
      <c r="C43" s="69" t="s">
        <v>156</v>
      </c>
      <c r="D43">
        <v>9</v>
      </c>
      <c r="E43" t="s">
        <v>144</v>
      </c>
      <c r="F43">
        <v>2008</v>
      </c>
      <c r="G43" t="s">
        <v>160</v>
      </c>
      <c r="H43">
        <v>0.89300000000000002</v>
      </c>
      <c r="I43">
        <v>4.3999999999999997E-2</v>
      </c>
      <c r="L43" s="68">
        <f t="shared" si="6"/>
        <v>7.3481372216716689E-2</v>
      </c>
      <c r="M43">
        <f t="shared" si="0"/>
        <v>20.295454545454547</v>
      </c>
      <c r="N43">
        <f t="shared" si="1"/>
        <v>7.3481372216716689</v>
      </c>
      <c r="O43">
        <f t="shared" si="2"/>
        <v>0.36205827296030618</v>
      </c>
      <c r="Q43" s="71">
        <f t="shared" si="3"/>
        <v>7.3481372216716689</v>
      </c>
      <c r="R43" s="71">
        <f t="shared" si="4"/>
        <v>0.36205827296030618</v>
      </c>
      <c r="S43" s="71">
        <f t="shared" si="5"/>
        <v>20.295454545454547</v>
      </c>
    </row>
    <row r="44" spans="2:19" x14ac:dyDescent="0.25">
      <c r="B44" t="s">
        <v>152</v>
      </c>
      <c r="C44">
        <v>3</v>
      </c>
      <c r="D44">
        <v>3</v>
      </c>
      <c r="E44" t="s">
        <v>146</v>
      </c>
      <c r="F44">
        <v>2004</v>
      </c>
      <c r="G44" t="s">
        <v>160</v>
      </c>
      <c r="H44">
        <v>0.14199999999999999</v>
      </c>
      <c r="I44">
        <v>6.0999999999999999E-2</v>
      </c>
      <c r="L44" s="68">
        <f t="shared" si="6"/>
        <v>4.5254472798147649E-2</v>
      </c>
      <c r="M44">
        <f t="shared" si="0"/>
        <v>2.3278688524590163</v>
      </c>
      <c r="N44">
        <f t="shared" si="1"/>
        <v>4.5254472798147649</v>
      </c>
      <c r="O44">
        <f t="shared" si="2"/>
        <v>1.9440301694978921</v>
      </c>
      <c r="Q44" s="71">
        <f t="shared" si="3"/>
        <v>4.5254472798147649</v>
      </c>
      <c r="R44" s="71">
        <f t="shared" si="4"/>
        <v>1.9440301694978921</v>
      </c>
      <c r="S44" s="71">
        <f t="shared" si="5"/>
        <v>2.3278688524590163</v>
      </c>
    </row>
    <row r="45" spans="2:19" x14ac:dyDescent="0.25">
      <c r="B45" t="s">
        <v>153</v>
      </c>
      <c r="C45">
        <v>5</v>
      </c>
      <c r="D45">
        <v>5</v>
      </c>
      <c r="E45" t="s">
        <v>146</v>
      </c>
      <c r="F45">
        <v>2004</v>
      </c>
      <c r="G45" t="s">
        <v>160</v>
      </c>
      <c r="H45">
        <v>0.42899999999999999</v>
      </c>
      <c r="I45">
        <v>2.1999999999999999E-2</v>
      </c>
      <c r="L45" s="68">
        <f t="shared" si="6"/>
        <v>7.4005352510223332E-2</v>
      </c>
      <c r="M45">
        <f t="shared" si="0"/>
        <v>19.5</v>
      </c>
      <c r="N45">
        <f t="shared" si="1"/>
        <v>7.4005352510223332</v>
      </c>
      <c r="O45">
        <f t="shared" si="2"/>
        <v>0.37951462825755555</v>
      </c>
      <c r="Q45" s="71">
        <f t="shared" si="3"/>
        <v>7.4005352510223332</v>
      </c>
      <c r="R45" s="71">
        <f t="shared" si="4"/>
        <v>0.37951462825755555</v>
      </c>
      <c r="S45" s="71">
        <f t="shared" si="5"/>
        <v>19.5</v>
      </c>
    </row>
    <row r="46" spans="2:19" x14ac:dyDescent="0.25">
      <c r="B46" t="s">
        <v>154</v>
      </c>
      <c r="C46" s="69" t="s">
        <v>156</v>
      </c>
      <c r="D46">
        <v>7</v>
      </c>
      <c r="E46" t="s">
        <v>146</v>
      </c>
      <c r="F46">
        <v>2004</v>
      </c>
      <c r="G46" t="s">
        <v>160</v>
      </c>
      <c r="H46">
        <v>0.91300000000000003</v>
      </c>
      <c r="I46">
        <v>9.5000000000000001E-2</v>
      </c>
      <c r="L46" s="68">
        <f t="shared" si="6"/>
        <v>9.7096919750153221E-2</v>
      </c>
      <c r="M46">
        <f t="shared" si="0"/>
        <v>9.6105263157894747</v>
      </c>
      <c r="N46">
        <f t="shared" si="1"/>
        <v>9.7096919750153212</v>
      </c>
      <c r="O46">
        <f t="shared" si="2"/>
        <v>1.0103184420881219</v>
      </c>
      <c r="Q46" s="71">
        <f t="shared" si="3"/>
        <v>9.7096919750153212</v>
      </c>
      <c r="R46" s="71">
        <f t="shared" si="4"/>
        <v>1.0103184420881219</v>
      </c>
      <c r="S46" s="71">
        <f t="shared" si="5"/>
        <v>9.6105263157894765</v>
      </c>
    </row>
    <row r="47" spans="2:19" x14ac:dyDescent="0.25">
      <c r="B47" t="s">
        <v>155</v>
      </c>
      <c r="C47" s="69" t="s">
        <v>156</v>
      </c>
      <c r="D47">
        <v>9</v>
      </c>
      <c r="E47" t="s">
        <v>146</v>
      </c>
      <c r="F47">
        <v>2004</v>
      </c>
      <c r="G47" t="s">
        <v>160</v>
      </c>
      <c r="H47">
        <v>0.88400000000000001</v>
      </c>
      <c r="I47">
        <v>0.68200000000000005</v>
      </c>
      <c r="L47" s="68">
        <f t="shared" si="6"/>
        <v>7.2913090915323719E-2</v>
      </c>
      <c r="M47">
        <f t="shared" si="0"/>
        <v>1.2961876832844574</v>
      </c>
      <c r="N47">
        <f t="shared" si="1"/>
        <v>7.2913090915323719</v>
      </c>
      <c r="O47">
        <f t="shared" si="2"/>
        <v>5.625195475593979</v>
      </c>
      <c r="Q47" s="71">
        <f t="shared" si="3"/>
        <v>7.2913090915323719</v>
      </c>
      <c r="R47" s="71">
        <f t="shared" si="4"/>
        <v>5.625195475593979</v>
      </c>
      <c r="S47" s="71">
        <f t="shared" si="5"/>
        <v>1.2961876832844574</v>
      </c>
    </row>
    <row r="48" spans="2:19" x14ac:dyDescent="0.25">
      <c r="B48" t="s">
        <v>152</v>
      </c>
      <c r="C48">
        <v>3</v>
      </c>
      <c r="D48">
        <v>3</v>
      </c>
      <c r="E48" t="s">
        <v>146</v>
      </c>
      <c r="F48">
        <v>2006</v>
      </c>
      <c r="G48" t="s">
        <v>160</v>
      </c>
      <c r="H48">
        <v>0.182</v>
      </c>
      <c r="I48">
        <v>4.4999999999999998E-2</v>
      </c>
      <c r="L48" s="68">
        <f t="shared" si="6"/>
        <v>5.7318486246754397E-2</v>
      </c>
      <c r="M48">
        <f t="shared" si="0"/>
        <v>4.0444444444444443</v>
      </c>
      <c r="N48">
        <f t="shared" si="1"/>
        <v>5.7318486246754397</v>
      </c>
      <c r="O48">
        <f t="shared" si="2"/>
        <v>1.4172153192878836</v>
      </c>
      <c r="Q48" s="71">
        <f t="shared" si="3"/>
        <v>5.7318486246754397</v>
      </c>
      <c r="R48" s="71">
        <f t="shared" si="4"/>
        <v>1.4172153192878836</v>
      </c>
      <c r="S48" s="71">
        <f t="shared" si="5"/>
        <v>4.0444444444444443</v>
      </c>
    </row>
    <row r="49" spans="1:19" x14ac:dyDescent="0.25">
      <c r="B49" t="s">
        <v>153</v>
      </c>
      <c r="C49">
        <v>5</v>
      </c>
      <c r="D49">
        <v>5</v>
      </c>
      <c r="E49" t="s">
        <v>146</v>
      </c>
      <c r="F49">
        <v>2006</v>
      </c>
      <c r="G49" t="s">
        <v>160</v>
      </c>
      <c r="H49">
        <v>0.37</v>
      </c>
      <c r="I49">
        <v>1.6E-2</v>
      </c>
      <c r="L49" s="68">
        <f t="shared" si="6"/>
        <v>6.498652656427617E-2</v>
      </c>
      <c r="M49">
        <f t="shared" si="0"/>
        <v>23.125</v>
      </c>
      <c r="N49">
        <f t="shared" si="1"/>
        <v>6.498652656427617</v>
      </c>
      <c r="O49">
        <f t="shared" si="2"/>
        <v>0.28102281757524833</v>
      </c>
      <c r="Q49" s="71">
        <f t="shared" si="3"/>
        <v>6.498652656427617</v>
      </c>
      <c r="R49" s="71">
        <f t="shared" si="4"/>
        <v>0.28102281757524833</v>
      </c>
      <c r="S49" s="71">
        <f t="shared" si="5"/>
        <v>23.124999999999996</v>
      </c>
    </row>
    <row r="50" spans="1:19" x14ac:dyDescent="0.25">
      <c r="B50" t="s">
        <v>154</v>
      </c>
      <c r="C50" s="69" t="s">
        <v>156</v>
      </c>
      <c r="D50">
        <v>7</v>
      </c>
      <c r="E50" t="s">
        <v>146</v>
      </c>
      <c r="F50">
        <v>2006</v>
      </c>
      <c r="G50" t="s">
        <v>160</v>
      </c>
      <c r="H50">
        <v>0.57999999999999996</v>
      </c>
      <c r="I50">
        <v>5.0999999999999997E-2</v>
      </c>
      <c r="L50" s="68">
        <f t="shared" si="6"/>
        <v>6.7528759477039513E-2</v>
      </c>
      <c r="M50">
        <f t="shared" si="0"/>
        <v>11.372549019607844</v>
      </c>
      <c r="N50">
        <f t="shared" si="1"/>
        <v>6.7528759477039513</v>
      </c>
      <c r="O50">
        <f t="shared" si="2"/>
        <v>0.59378736781534747</v>
      </c>
      <c r="Q50" s="71">
        <f t="shared" si="3"/>
        <v>6.7528759477039513</v>
      </c>
      <c r="R50" s="71">
        <f t="shared" si="4"/>
        <v>0.59378736781534747</v>
      </c>
      <c r="S50" s="71">
        <f t="shared" si="5"/>
        <v>11.372549019607842</v>
      </c>
    </row>
    <row r="51" spans="1:19" x14ac:dyDescent="0.25">
      <c r="B51" t="s">
        <v>155</v>
      </c>
      <c r="C51" s="69" t="s">
        <v>156</v>
      </c>
      <c r="D51">
        <v>9</v>
      </c>
      <c r="E51" t="s">
        <v>146</v>
      </c>
      <c r="F51">
        <v>2006</v>
      </c>
      <c r="G51" t="s">
        <v>160</v>
      </c>
      <c r="H51">
        <v>0.83299999999999996</v>
      </c>
      <c r="I51">
        <v>1.37E-2</v>
      </c>
      <c r="L51" s="68">
        <f t="shared" si="6"/>
        <v>6.9646498615203445E-2</v>
      </c>
      <c r="M51">
        <f t="shared" si="0"/>
        <v>60.802919708029194</v>
      </c>
      <c r="N51">
        <f t="shared" si="1"/>
        <v>6.9646498615203445</v>
      </c>
      <c r="O51">
        <f t="shared" si="2"/>
        <v>0.11454466158802969</v>
      </c>
      <c r="Q51" s="71">
        <f t="shared" si="3"/>
        <v>6.9646498615203445</v>
      </c>
      <c r="R51" s="71">
        <f t="shared" si="4"/>
        <v>0.11454466158802969</v>
      </c>
      <c r="S51" s="71">
        <f t="shared" si="5"/>
        <v>60.802919708029194</v>
      </c>
    </row>
    <row r="52" spans="1:19" x14ac:dyDescent="0.25">
      <c r="B52" t="s">
        <v>152</v>
      </c>
      <c r="C52">
        <v>3</v>
      </c>
      <c r="D52">
        <v>3</v>
      </c>
      <c r="E52" t="s">
        <v>146</v>
      </c>
      <c r="F52">
        <v>2008</v>
      </c>
      <c r="G52" t="s">
        <v>160</v>
      </c>
      <c r="H52">
        <v>0.14199999999999999</v>
      </c>
      <c r="I52">
        <v>3.5999999999999997E-2</v>
      </c>
      <c r="L52" s="68">
        <f t="shared" si="6"/>
        <v>4.5254472798147649E-2</v>
      </c>
      <c r="M52">
        <f t="shared" si="0"/>
        <v>3.9444444444444442</v>
      </c>
      <c r="N52">
        <f t="shared" si="1"/>
        <v>4.5254472798147649</v>
      </c>
      <c r="O52">
        <f t="shared" si="2"/>
        <v>1.1472964934741658</v>
      </c>
      <c r="Q52" s="71">
        <f t="shared" si="3"/>
        <v>4.5254472798147649</v>
      </c>
      <c r="R52" s="71">
        <f t="shared" si="4"/>
        <v>1.1472964934741658</v>
      </c>
      <c r="S52" s="71">
        <f t="shared" si="5"/>
        <v>3.9444444444444442</v>
      </c>
    </row>
    <row r="53" spans="1:19" x14ac:dyDescent="0.25">
      <c r="B53" t="s">
        <v>153</v>
      </c>
      <c r="C53">
        <v>5</v>
      </c>
      <c r="D53">
        <v>5</v>
      </c>
      <c r="E53" t="s">
        <v>146</v>
      </c>
      <c r="F53">
        <v>2008</v>
      </c>
      <c r="G53" t="s">
        <v>160</v>
      </c>
      <c r="H53">
        <v>0.36299999999999999</v>
      </c>
      <c r="I53">
        <v>1.2999999999999999E-2</v>
      </c>
      <c r="L53" s="68">
        <f t="shared" si="6"/>
        <v>6.3895988043532581E-2</v>
      </c>
      <c r="M53">
        <f t="shared" si="0"/>
        <v>27.923076923076923</v>
      </c>
      <c r="N53">
        <f t="shared" si="1"/>
        <v>6.3895988043532581</v>
      </c>
      <c r="O53">
        <f t="shared" si="2"/>
        <v>0.22882860731843624</v>
      </c>
      <c r="Q53" s="71">
        <f t="shared" si="3"/>
        <v>6.3895988043532581</v>
      </c>
      <c r="R53" s="71">
        <f t="shared" si="4"/>
        <v>0.22882860731843624</v>
      </c>
      <c r="S53" s="71">
        <f t="shared" si="5"/>
        <v>27.923076923076923</v>
      </c>
    </row>
    <row r="54" spans="1:19" x14ac:dyDescent="0.25">
      <c r="B54" t="s">
        <v>154</v>
      </c>
      <c r="C54" s="69" t="s">
        <v>156</v>
      </c>
      <c r="D54">
        <v>7</v>
      </c>
      <c r="E54" t="s">
        <v>146</v>
      </c>
      <c r="F54">
        <v>2008</v>
      </c>
      <c r="G54" t="s">
        <v>160</v>
      </c>
      <c r="H54">
        <v>0.58199999999999996</v>
      </c>
      <c r="I54">
        <v>3.3000000000000002E-2</v>
      </c>
      <c r="L54" s="68">
        <f t="shared" si="6"/>
        <v>6.7721698009290954E-2</v>
      </c>
      <c r="M54">
        <f t="shared" si="0"/>
        <v>17.636363636363633</v>
      </c>
      <c r="N54">
        <f t="shared" si="1"/>
        <v>6.7721698009290954</v>
      </c>
      <c r="O54">
        <f t="shared" si="2"/>
        <v>0.38398900933103125</v>
      </c>
      <c r="Q54" s="71">
        <f t="shared" si="3"/>
        <v>6.7721698009290954</v>
      </c>
      <c r="R54" s="71">
        <f t="shared" si="4"/>
        <v>0.38398900933103125</v>
      </c>
      <c r="S54" s="71">
        <f t="shared" si="5"/>
        <v>17.636363636363633</v>
      </c>
    </row>
    <row r="55" spans="1:19" x14ac:dyDescent="0.25">
      <c r="B55" t="s">
        <v>155</v>
      </c>
      <c r="C55" s="69" t="s">
        <v>156</v>
      </c>
      <c r="D55">
        <v>9</v>
      </c>
      <c r="E55" t="s">
        <v>146</v>
      </c>
      <c r="F55">
        <v>2008</v>
      </c>
      <c r="G55" t="s">
        <v>160</v>
      </c>
      <c r="H55">
        <v>0.64400000000000002</v>
      </c>
      <c r="I55">
        <v>6.8000000000000005E-2</v>
      </c>
      <c r="L55" s="68">
        <f t="shared" si="6"/>
        <v>5.6790961885834434E-2</v>
      </c>
      <c r="M55">
        <f t="shared" si="0"/>
        <v>9.4705882352941178</v>
      </c>
      <c r="N55">
        <f t="shared" si="1"/>
        <v>5.6790961885834434</v>
      </c>
      <c r="O55">
        <f t="shared" si="2"/>
        <v>0.59965611929141949</v>
      </c>
      <c r="Q55" s="71">
        <f t="shared" si="3"/>
        <v>5.6790961885834434</v>
      </c>
      <c r="R55" s="71">
        <f t="shared" si="4"/>
        <v>0.59965611929141949</v>
      </c>
      <c r="S55" s="71">
        <f t="shared" si="5"/>
        <v>9.4705882352941178</v>
      </c>
    </row>
    <row r="59" spans="1:19" x14ac:dyDescent="0.25">
      <c r="A59" s="73" t="s">
        <v>131</v>
      </c>
    </row>
    <row r="60" spans="1:19" x14ac:dyDescent="0.25">
      <c r="C60" t="s">
        <v>3981</v>
      </c>
      <c r="D60" t="s">
        <v>3982</v>
      </c>
      <c r="E60" t="s">
        <v>145</v>
      </c>
      <c r="H60" t="s">
        <v>148</v>
      </c>
      <c r="I60" t="s">
        <v>150</v>
      </c>
      <c r="J60" t="s">
        <v>149</v>
      </c>
      <c r="K60" t="s">
        <v>147</v>
      </c>
      <c r="M60" t="s">
        <v>148</v>
      </c>
      <c r="N60" t="s">
        <v>147</v>
      </c>
      <c r="O60" t="s">
        <v>149</v>
      </c>
    </row>
    <row r="61" spans="1:19"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9" x14ac:dyDescent="0.25">
      <c r="C62">
        <v>0.59199999999999997</v>
      </c>
      <c r="D62">
        <v>-0.20300000000000001</v>
      </c>
      <c r="E62">
        <v>13</v>
      </c>
      <c r="H62">
        <f>(1+C62-D62)^(1/E62)-1</f>
        <v>4.6028263992595297E-2</v>
      </c>
      <c r="I62">
        <f>100*H62</f>
        <v>4.6028263992595297</v>
      </c>
      <c r="J62">
        <f>C62/K62</f>
        <v>59.199999999999996</v>
      </c>
      <c r="K62">
        <v>0.01</v>
      </c>
      <c r="M62" s="71">
        <f t="shared" ref="M62:M63" si="7">I62</f>
        <v>4.6028263992595297</v>
      </c>
      <c r="N62" s="71">
        <f t="shared" ref="N62:N63" si="8">M62/O62</f>
        <v>7.7750445933438009E-2</v>
      </c>
      <c r="O62" s="71">
        <f t="shared" ref="O62:O63" si="9">J62</f>
        <v>59.199999999999996</v>
      </c>
    </row>
    <row r="63" spans="1:19" x14ac:dyDescent="0.25">
      <c r="C63">
        <v>0.59899999999999998</v>
      </c>
      <c r="D63">
        <v>-0.19600000000000001</v>
      </c>
      <c r="E63">
        <v>13</v>
      </c>
      <c r="H63">
        <f>(1+C63-D63)^(1/E63)-1</f>
        <v>4.6028263992595297E-2</v>
      </c>
      <c r="I63">
        <f>100*H63</f>
        <v>4.6028263992595297</v>
      </c>
      <c r="J63">
        <f>C63/K63</f>
        <v>49.916666666666664</v>
      </c>
      <c r="K63">
        <v>1.2E-2</v>
      </c>
      <c r="M63" s="71">
        <f t="shared" si="7"/>
        <v>4.6028263992595297</v>
      </c>
      <c r="N63" s="71">
        <f t="shared" si="8"/>
        <v>9.2210211671309453E-2</v>
      </c>
      <c r="O63" s="71">
        <f t="shared" si="9"/>
        <v>49.916666666666664</v>
      </c>
    </row>
    <row r="69" spans="1:16" x14ac:dyDescent="0.25">
      <c r="A69" s="73" t="s">
        <v>165</v>
      </c>
    </row>
    <row r="72" spans="1:16" x14ac:dyDescent="0.25">
      <c r="B72" t="s">
        <v>161</v>
      </c>
      <c r="D72" t="s">
        <v>174</v>
      </c>
      <c r="H72" t="s">
        <v>162</v>
      </c>
      <c r="N72" t="s">
        <v>163</v>
      </c>
    </row>
    <row r="74" spans="1:16" x14ac:dyDescent="0.25">
      <c r="C74" t="s">
        <v>145</v>
      </c>
      <c r="D74" t="s">
        <v>171</v>
      </c>
      <c r="E74" t="s">
        <v>142</v>
      </c>
      <c r="F74" s="70" t="s">
        <v>147</v>
      </c>
      <c r="H74" t="s">
        <v>148</v>
      </c>
      <c r="I74" t="s">
        <v>86</v>
      </c>
      <c r="J74" t="s">
        <v>150</v>
      </c>
      <c r="K74" t="s">
        <v>175</v>
      </c>
      <c r="N74" t="s">
        <v>148</v>
      </c>
      <c r="O74" t="s">
        <v>147</v>
      </c>
      <c r="P74" t="s">
        <v>149</v>
      </c>
    </row>
    <row r="75" spans="1:16" x14ac:dyDescent="0.25">
      <c r="B75" t="s">
        <v>170</v>
      </c>
      <c r="C75">
        <v>3</v>
      </c>
      <c r="D75" t="s">
        <v>172</v>
      </c>
      <c r="E75">
        <v>0.16400000000000001</v>
      </c>
      <c r="F75">
        <v>8.9999999999999993E-3</v>
      </c>
      <c r="H75" s="68">
        <f>(1+E75)^(1/C75)-1</f>
        <v>5.1923910316379995E-2</v>
      </c>
      <c r="I75">
        <f t="shared" ref="I75:I89" si="10">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166</v>
      </c>
      <c r="C76">
        <v>3</v>
      </c>
      <c r="D76" t="s">
        <v>172</v>
      </c>
      <c r="E76">
        <v>0.34899999999999998</v>
      </c>
      <c r="F76">
        <v>8.9999999999999993E-3</v>
      </c>
      <c r="H76" s="68">
        <f>(1+E76-E75)^(1/C76)-1</f>
        <v>5.8212247015734242E-2</v>
      </c>
      <c r="I76">
        <f t="shared" si="10"/>
        <v>38.777777777777779</v>
      </c>
      <c r="J76">
        <f>H76*100</f>
        <v>5.8212247015734242</v>
      </c>
      <c r="K76">
        <f t="shared" ref="K76:K79" si="11">J76/I76</f>
        <v>0.15011754244745221</v>
      </c>
      <c r="N76" s="71">
        <f>J76</f>
        <v>5.8212247015734242</v>
      </c>
      <c r="O76" s="71">
        <f t="shared" ref="O76:O80" si="12">K76</f>
        <v>0.15011754244745221</v>
      </c>
      <c r="P76" s="71">
        <f t="shared" ref="P76:P80" si="13">N76/O76</f>
        <v>38.777777777777779</v>
      </c>
    </row>
    <row r="77" spans="1:16" x14ac:dyDescent="0.25">
      <c r="B77" t="s">
        <v>167</v>
      </c>
      <c r="C77" s="69" t="s">
        <v>156</v>
      </c>
      <c r="D77" t="s">
        <v>172</v>
      </c>
      <c r="E77">
        <v>0.57599999999999996</v>
      </c>
      <c r="F77">
        <v>0.01</v>
      </c>
      <c r="H77" s="68">
        <f>(1+E77-E76)^(1/C77)-1</f>
        <v>0.10770032048383915</v>
      </c>
      <c r="I77">
        <f t="shared" si="10"/>
        <v>57.599999999999994</v>
      </c>
      <c r="J77">
        <f>H77*100</f>
        <v>10.770032048383914</v>
      </c>
      <c r="K77">
        <f t="shared" si="11"/>
        <v>0.18697972306222074</v>
      </c>
      <c r="N77" s="71">
        <f>J77</f>
        <v>10.770032048383914</v>
      </c>
      <c r="O77" s="71">
        <f t="shared" si="12"/>
        <v>0.18697972306222074</v>
      </c>
      <c r="P77" s="71">
        <f t="shared" si="13"/>
        <v>57.599999999999994</v>
      </c>
    </row>
    <row r="78" spans="1:16" x14ac:dyDescent="0.25">
      <c r="B78" t="s">
        <v>168</v>
      </c>
      <c r="C78" s="69" t="s">
        <v>156</v>
      </c>
      <c r="D78" t="s">
        <v>172</v>
      </c>
      <c r="E78">
        <v>0.82</v>
      </c>
      <c r="F78">
        <v>1.2999999999999999E-2</v>
      </c>
      <c r="H78" s="68">
        <f>(1+E78-E77)^(1/C78)-1</f>
        <v>0.11534747948789481</v>
      </c>
      <c r="I78">
        <f t="shared" si="10"/>
        <v>63.076923076923073</v>
      </c>
      <c r="J78">
        <f>H78*100</f>
        <v>11.53474794878948</v>
      </c>
      <c r="K78">
        <f t="shared" si="11"/>
        <v>0.18286795528568689</v>
      </c>
      <c r="N78" s="71">
        <f>J78</f>
        <v>11.53474794878948</v>
      </c>
      <c r="O78" s="71">
        <f t="shared" si="12"/>
        <v>0.18286795528568689</v>
      </c>
      <c r="P78" s="71">
        <f t="shared" si="13"/>
        <v>63.076923076923073</v>
      </c>
    </row>
    <row r="79" spans="1:16" x14ac:dyDescent="0.25">
      <c r="B79" t="s">
        <v>169</v>
      </c>
      <c r="C79">
        <v>3</v>
      </c>
      <c r="D79" t="s">
        <v>172</v>
      </c>
      <c r="E79">
        <v>1.296</v>
      </c>
      <c r="F79">
        <v>1.2999999999999999E-2</v>
      </c>
      <c r="H79" s="68">
        <f>(1+E79-E78)^(1/C79)-1</f>
        <v>0.1385762466127971</v>
      </c>
      <c r="I79">
        <f t="shared" si="10"/>
        <v>99.692307692307693</v>
      </c>
      <c r="J79">
        <f>H79*100</f>
        <v>13.857624661279711</v>
      </c>
      <c r="K79">
        <f t="shared" si="11"/>
        <v>0.13900395107765143</v>
      </c>
      <c r="N79" s="71">
        <f>J79</f>
        <v>13.857624661279711</v>
      </c>
      <c r="O79" s="71">
        <f t="shared" si="12"/>
        <v>0.13900395107765143</v>
      </c>
      <c r="P79" s="71">
        <f t="shared" si="13"/>
        <v>99.692307692307693</v>
      </c>
    </row>
    <row r="80" spans="1:16" x14ac:dyDescent="0.25">
      <c r="B80" t="s">
        <v>170</v>
      </c>
      <c r="C80">
        <v>3</v>
      </c>
      <c r="D80" t="s">
        <v>176</v>
      </c>
      <c r="E80">
        <v>0.13900000000000001</v>
      </c>
      <c r="F80">
        <v>0.01</v>
      </c>
      <c r="H80" s="68">
        <f>(1+E80)^(1/C80)-1</f>
        <v>4.4338386024890264E-2</v>
      </c>
      <c r="I80">
        <f t="shared" si="10"/>
        <v>13.9</v>
      </c>
      <c r="J80">
        <f t="shared" ref="J80:J89" si="14">H80*100</f>
        <v>4.4338386024890264</v>
      </c>
      <c r="K80">
        <f t="shared" ref="K80:K89" si="15">J80/I80</f>
        <v>0.31898119442367096</v>
      </c>
      <c r="N80" s="71">
        <f t="shared" ref="N80:N89" si="16">J80</f>
        <v>4.4338386024890264</v>
      </c>
      <c r="O80" s="71">
        <f t="shared" si="12"/>
        <v>0.31898119442367096</v>
      </c>
      <c r="P80" s="71">
        <f t="shared" si="13"/>
        <v>13.9</v>
      </c>
    </row>
    <row r="81" spans="2:16" x14ac:dyDescent="0.25">
      <c r="B81" t="s">
        <v>166</v>
      </c>
      <c r="C81">
        <v>3</v>
      </c>
      <c r="D81" t="s">
        <v>176</v>
      </c>
      <c r="E81">
        <v>0.313</v>
      </c>
      <c r="F81">
        <v>1.0999999999999999E-2</v>
      </c>
      <c r="H81" s="68">
        <f>(1+E81-E80)^(1/C81)-1</f>
        <v>5.4927707062356168E-2</v>
      </c>
      <c r="I81">
        <f t="shared" si="10"/>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167</v>
      </c>
      <c r="C82" s="69" t="s">
        <v>156</v>
      </c>
      <c r="D82" t="s">
        <v>176</v>
      </c>
      <c r="E82">
        <v>0.51900000000000002</v>
      </c>
      <c r="F82">
        <v>1.2E-2</v>
      </c>
      <c r="H82" s="68">
        <f>(1+E82-E81)^(1/C82)-1</f>
        <v>9.8180313063387592E-2</v>
      </c>
      <c r="I82">
        <f t="shared" si="10"/>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168</v>
      </c>
      <c r="C83" s="69" t="s">
        <v>156</v>
      </c>
      <c r="D83" t="s">
        <v>176</v>
      </c>
      <c r="E83">
        <v>0.71099999999999997</v>
      </c>
      <c r="F83">
        <v>1.7000000000000001E-2</v>
      </c>
      <c r="H83" s="68">
        <f>(1+E83-E82)^(1/C83)-1</f>
        <v>9.1787525116494351E-2</v>
      </c>
      <c r="I83">
        <f t="shared" si="10"/>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169</v>
      </c>
      <c r="C84">
        <v>3</v>
      </c>
      <c r="D84" t="s">
        <v>176</v>
      </c>
      <c r="E84">
        <v>1.204</v>
      </c>
      <c r="F84">
        <v>1.9E-2</v>
      </c>
      <c r="H84" s="68">
        <f>(1+E84-E83)^(1/C84)-1</f>
        <v>0.14293079882427517</v>
      </c>
      <c r="I84">
        <f t="shared" si="10"/>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170</v>
      </c>
      <c r="C85">
        <v>3</v>
      </c>
      <c r="D85" t="s">
        <v>177</v>
      </c>
      <c r="E85">
        <v>0.19800000000000001</v>
      </c>
      <c r="F85">
        <v>0.02</v>
      </c>
      <c r="H85" s="68">
        <f>(1+E85)^(1/C85)-1</f>
        <v>6.206787502577904E-2</v>
      </c>
      <c r="I85">
        <f t="shared" si="10"/>
        <v>9.9</v>
      </c>
      <c r="J85">
        <f t="shared" si="14"/>
        <v>6.206787502577904</v>
      </c>
      <c r="K85">
        <f t="shared" si="15"/>
        <v>0.62694823258362664</v>
      </c>
      <c r="N85" s="71">
        <f t="shared" si="16"/>
        <v>6.206787502577904</v>
      </c>
      <c r="O85" s="71">
        <f t="shared" si="17"/>
        <v>0.62694823258362664</v>
      </c>
      <c r="P85" s="71">
        <f t="shared" si="18"/>
        <v>9.9</v>
      </c>
    </row>
    <row r="86" spans="2:16" x14ac:dyDescent="0.25">
      <c r="B86" t="s">
        <v>166</v>
      </c>
      <c r="C86">
        <v>3</v>
      </c>
      <c r="D86" t="s">
        <v>177</v>
      </c>
      <c r="E86">
        <v>0.38400000000000001</v>
      </c>
      <c r="F86">
        <v>1.9E-2</v>
      </c>
      <c r="H86" s="68">
        <f>(1+E86-E85)^(1/C86)-1</f>
        <v>5.8509832027769715E-2</v>
      </c>
      <c r="I86">
        <f t="shared" si="10"/>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167</v>
      </c>
      <c r="C87" s="69" t="s">
        <v>156</v>
      </c>
      <c r="D87" t="s">
        <v>177</v>
      </c>
      <c r="E87">
        <v>0.63900000000000001</v>
      </c>
      <c r="F87">
        <v>1.9E-2</v>
      </c>
      <c r="H87" s="68">
        <f>(1+E87-E86)^(1/C87)-1</f>
        <v>0.1202678251204039</v>
      </c>
      <c r="I87">
        <f t="shared" si="10"/>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168</v>
      </c>
      <c r="C88" s="69" t="s">
        <v>156</v>
      </c>
      <c r="D88" t="s">
        <v>177</v>
      </c>
      <c r="E88">
        <v>0.93200000000000005</v>
      </c>
      <c r="F88">
        <v>2.3E-2</v>
      </c>
      <c r="H88" s="68">
        <f>(1+E88-E87)^(1/C88)-1</f>
        <v>0.13710157857598637</v>
      </c>
      <c r="I88">
        <f t="shared" si="10"/>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169</v>
      </c>
      <c r="C89">
        <v>3</v>
      </c>
      <c r="D89" t="s">
        <v>177</v>
      </c>
      <c r="E89">
        <v>1.3859999999999999</v>
      </c>
      <c r="F89">
        <v>2.1999999999999999E-2</v>
      </c>
      <c r="H89" s="68">
        <f>(1+E89-E88)^(1/C89)-1</f>
        <v>0.13289102309434919</v>
      </c>
      <c r="I89">
        <f t="shared" si="10"/>
        <v>63</v>
      </c>
      <c r="J89">
        <f t="shared" si="14"/>
        <v>13.28910230943492</v>
      </c>
      <c r="K89">
        <f t="shared" si="15"/>
        <v>0.21093813189579239</v>
      </c>
      <c r="N89" s="71">
        <f t="shared" si="16"/>
        <v>13.28910230943492</v>
      </c>
      <c r="O89" s="71">
        <f t="shared" si="17"/>
        <v>0.21093813189579239</v>
      </c>
      <c r="P89" s="71">
        <f t="shared" si="18"/>
        <v>63</v>
      </c>
    </row>
    <row r="92" spans="2:16" x14ac:dyDescent="0.25">
      <c r="B92" t="s">
        <v>178</v>
      </c>
    </row>
    <row r="94" spans="2:16" x14ac:dyDescent="0.25">
      <c r="B94" s="74" t="s">
        <v>184</v>
      </c>
      <c r="C94" s="74" t="s">
        <v>145</v>
      </c>
      <c r="D94" s="74" t="s">
        <v>179</v>
      </c>
      <c r="E94" s="74" t="s">
        <v>187</v>
      </c>
      <c r="F94" s="74" t="s">
        <v>182</v>
      </c>
    </row>
    <row r="95" spans="2:16" x14ac:dyDescent="0.25">
      <c r="B95" t="s">
        <v>183</v>
      </c>
      <c r="C95">
        <v>0</v>
      </c>
      <c r="D95" t="s">
        <v>180</v>
      </c>
      <c r="E95" s="32">
        <v>0.39100000000000001</v>
      </c>
      <c r="F95" s="9">
        <v>46965</v>
      </c>
      <c r="H95" t="s">
        <v>188</v>
      </c>
      <c r="I95" s="9"/>
    </row>
    <row r="96" spans="2:16" x14ac:dyDescent="0.25">
      <c r="B96" t="s">
        <v>170</v>
      </c>
      <c r="C96">
        <v>5</v>
      </c>
      <c r="D96" t="s">
        <v>180</v>
      </c>
      <c r="E96" s="32">
        <v>0.14299999999999999</v>
      </c>
      <c r="F96" s="9">
        <v>46965</v>
      </c>
      <c r="H96" s="75">
        <f>C95*E95+C96*E96+C97*E97+C98*E98</f>
        <v>6.134999999999998</v>
      </c>
      <c r="I96" s="9"/>
    </row>
    <row r="97" spans="1:17" x14ac:dyDescent="0.25">
      <c r="B97" t="s">
        <v>167</v>
      </c>
      <c r="C97">
        <v>10</v>
      </c>
      <c r="D97" t="s">
        <v>180</v>
      </c>
      <c r="E97" s="32">
        <v>0.314</v>
      </c>
      <c r="F97" s="9">
        <v>46965</v>
      </c>
      <c r="G97" s="32"/>
      <c r="H97" s="32"/>
      <c r="I97" s="9"/>
    </row>
    <row r="98" spans="1:17" x14ac:dyDescent="0.25">
      <c r="B98" t="s">
        <v>185</v>
      </c>
      <c r="C98" s="69" t="s">
        <v>190</v>
      </c>
      <c r="D98" t="s">
        <v>180</v>
      </c>
      <c r="E98" s="32">
        <v>0.15199999999999991</v>
      </c>
      <c r="F98" s="9">
        <v>46965</v>
      </c>
      <c r="G98" s="32"/>
      <c r="H98" s="32"/>
      <c r="I98" s="9"/>
    </row>
    <row r="99" spans="1:17" x14ac:dyDescent="0.25">
      <c r="B99" t="s">
        <v>183</v>
      </c>
      <c r="C99">
        <v>0</v>
      </c>
      <c r="D99" t="s">
        <v>181</v>
      </c>
      <c r="E99">
        <v>0.32600000000000001</v>
      </c>
      <c r="F99" s="9">
        <v>99900</v>
      </c>
      <c r="G99" s="32"/>
      <c r="H99" s="32" t="s">
        <v>189</v>
      </c>
      <c r="I99" s="9"/>
    </row>
    <row r="100" spans="1:17" x14ac:dyDescent="0.25">
      <c r="B100" t="s">
        <v>170</v>
      </c>
      <c r="C100">
        <v>5</v>
      </c>
      <c r="D100" t="s">
        <v>181</v>
      </c>
      <c r="E100">
        <v>0.127</v>
      </c>
      <c r="F100" s="9">
        <v>99900</v>
      </c>
      <c r="G100" s="32"/>
      <c r="H100" s="75">
        <f>C99*E99+C100*E100+C101*E101+C102*E102</f>
        <v>7.0349999999999993</v>
      </c>
    </row>
    <row r="101" spans="1:17" x14ac:dyDescent="0.25">
      <c r="B101" t="s">
        <v>167</v>
      </c>
      <c r="C101">
        <v>10</v>
      </c>
      <c r="D101" t="s">
        <v>181</v>
      </c>
      <c r="E101">
        <v>0.36099999999999999</v>
      </c>
      <c r="F101" s="9">
        <v>99900</v>
      </c>
      <c r="I101" s="9"/>
    </row>
    <row r="102" spans="1:17" x14ac:dyDescent="0.25">
      <c r="B102" t="s">
        <v>185</v>
      </c>
      <c r="C102" s="69" t="s">
        <v>190</v>
      </c>
      <c r="D102" t="s">
        <v>181</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191</v>
      </c>
    </row>
    <row r="108" spans="1:17" x14ac:dyDescent="0.25">
      <c r="B108" t="s">
        <v>161</v>
      </c>
      <c r="D108" s="74" t="s">
        <v>194</v>
      </c>
      <c r="I108" t="s">
        <v>162</v>
      </c>
      <c r="O108" t="s">
        <v>163</v>
      </c>
    </row>
    <row r="110" spans="1:17" x14ac:dyDescent="0.25">
      <c r="C110" t="s">
        <v>145</v>
      </c>
      <c r="D110" t="s">
        <v>157</v>
      </c>
      <c r="E110" t="s">
        <v>143</v>
      </c>
      <c r="F110" t="s">
        <v>142</v>
      </c>
      <c r="G110" s="70" t="s">
        <v>195</v>
      </c>
      <c r="I110" t="s">
        <v>148</v>
      </c>
      <c r="J110" t="s">
        <v>150</v>
      </c>
      <c r="K110" t="s">
        <v>147</v>
      </c>
      <c r="O110" t="s">
        <v>148</v>
      </c>
      <c r="P110" t="s">
        <v>147</v>
      </c>
      <c r="Q110" t="s">
        <v>149</v>
      </c>
    </row>
    <row r="111" spans="1:17" x14ac:dyDescent="0.25">
      <c r="B111" t="s">
        <v>170</v>
      </c>
      <c r="C111">
        <v>6</v>
      </c>
      <c r="D111">
        <v>1992</v>
      </c>
      <c r="E111" t="s">
        <v>146</v>
      </c>
      <c r="F111">
        <v>0.21299999999999999</v>
      </c>
      <c r="G111">
        <v>4.12</v>
      </c>
      <c r="I111" s="68">
        <f>(1+F111)^(1/C111)-1</f>
        <v>3.2706237490793377E-2</v>
      </c>
      <c r="J111">
        <f>I111*100</f>
        <v>3.2706237490793377</v>
      </c>
      <c r="K111">
        <f>J111/G111</f>
        <v>0.79384071579595572</v>
      </c>
      <c r="O111" s="71">
        <f t="shared" ref="O111:P114" si="19">J111</f>
        <v>3.2706237490793377</v>
      </c>
      <c r="P111" s="71">
        <f t="shared" si="19"/>
        <v>0.79384071579595572</v>
      </c>
      <c r="Q111" s="71">
        <f>O111/P111</f>
        <v>4.12</v>
      </c>
    </row>
    <row r="112" spans="1:17" x14ac:dyDescent="0.25">
      <c r="B112" t="s">
        <v>166</v>
      </c>
      <c r="C112">
        <v>4</v>
      </c>
      <c r="D112">
        <v>1992</v>
      </c>
      <c r="E112" t="s">
        <v>146</v>
      </c>
      <c r="F112">
        <v>0.36499999999999999</v>
      </c>
      <c r="G112">
        <v>6.66</v>
      </c>
      <c r="I112" s="68">
        <f>(1+F112-F111)^(1/C112)-1</f>
        <v>3.6008025644540531E-2</v>
      </c>
      <c r="J112">
        <f>I112*100</f>
        <v>3.6008025644540531</v>
      </c>
      <c r="K112">
        <f t="shared" ref="K112:K126" si="20">J112/G112</f>
        <v>0.54066104571382179</v>
      </c>
      <c r="O112" s="71">
        <f t="shared" si="19"/>
        <v>3.6008025644540531</v>
      </c>
      <c r="P112" s="71">
        <f t="shared" si="19"/>
        <v>0.54066104571382179</v>
      </c>
      <c r="Q112" s="71">
        <f t="shared" ref="Q112:Q115" si="21">O112/P112</f>
        <v>6.66</v>
      </c>
    </row>
    <row r="113" spans="2:17" x14ac:dyDescent="0.25">
      <c r="B113" t="s">
        <v>167</v>
      </c>
      <c r="C113" s="69" t="s">
        <v>186</v>
      </c>
      <c r="D113">
        <v>1992</v>
      </c>
      <c r="E113" t="s">
        <v>146</v>
      </c>
      <c r="F113">
        <v>0.72899999999999998</v>
      </c>
      <c r="G113">
        <v>6.03</v>
      </c>
      <c r="I113" s="68">
        <f>(1+F113-F112)^(1/C113)-1</f>
        <v>6.4052053179784352E-2</v>
      </c>
      <c r="J113">
        <f>I113*100</f>
        <v>6.4052053179784352</v>
      </c>
      <c r="K113">
        <f t="shared" si="20"/>
        <v>1.0622231041423607</v>
      </c>
      <c r="O113" s="71">
        <f t="shared" si="19"/>
        <v>6.4052053179784352</v>
      </c>
      <c r="P113" s="71">
        <f t="shared" si="19"/>
        <v>1.0622231041423607</v>
      </c>
      <c r="Q113" s="71">
        <f t="shared" si="21"/>
        <v>6.03</v>
      </c>
    </row>
    <row r="114" spans="2:17" x14ac:dyDescent="0.25">
      <c r="B114" t="s">
        <v>185</v>
      </c>
      <c r="C114" s="69" t="s">
        <v>173</v>
      </c>
      <c r="D114">
        <v>1992</v>
      </c>
      <c r="E114" t="s">
        <v>146</v>
      </c>
      <c r="F114">
        <v>1.413</v>
      </c>
      <c r="G114">
        <v>3.38</v>
      </c>
      <c r="I114" s="68">
        <f>(1+F114-F113)^(1/C114)-1</f>
        <v>9.0746131060373214E-2</v>
      </c>
      <c r="J114">
        <f>I114*100</f>
        <v>9.0746131060373223</v>
      </c>
      <c r="K114">
        <f t="shared" si="20"/>
        <v>2.6847967769341192</v>
      </c>
      <c r="O114" s="71">
        <f t="shared" si="19"/>
        <v>9.0746131060373223</v>
      </c>
      <c r="P114" s="71">
        <f t="shared" si="19"/>
        <v>2.6847967769341192</v>
      </c>
      <c r="Q114" s="71">
        <f t="shared" si="21"/>
        <v>3.38</v>
      </c>
    </row>
    <row r="115" spans="2:17" x14ac:dyDescent="0.25">
      <c r="B115" t="s">
        <v>170</v>
      </c>
      <c r="C115">
        <v>6</v>
      </c>
      <c r="D115">
        <v>1992</v>
      </c>
      <c r="E115" t="s">
        <v>144</v>
      </c>
      <c r="F115">
        <v>2.4E-2</v>
      </c>
      <c r="G115">
        <v>0.48</v>
      </c>
      <c r="I115" s="68">
        <f>(1+F115)^(1/C115)-1</f>
        <v>3.9605768733643743E-3</v>
      </c>
      <c r="J115">
        <f t="shared" ref="J115:J126" si="22">I115*100</f>
        <v>0.39605768733643743</v>
      </c>
      <c r="K115">
        <f t="shared" si="20"/>
        <v>0.8251201819509113</v>
      </c>
      <c r="O115" s="71">
        <f t="shared" ref="O115:O126" si="23">J115</f>
        <v>0.39605768733643743</v>
      </c>
      <c r="P115" s="71">
        <f t="shared" ref="P115:P126" si="24">K115</f>
        <v>0.8251201819509113</v>
      </c>
      <c r="Q115" s="71">
        <f t="shared" si="21"/>
        <v>0.48</v>
      </c>
    </row>
    <row r="116" spans="2:17" x14ac:dyDescent="0.25">
      <c r="B116" t="s">
        <v>166</v>
      </c>
      <c r="C116">
        <v>4</v>
      </c>
      <c r="D116">
        <v>1992</v>
      </c>
      <c r="E116" t="s">
        <v>144</v>
      </c>
      <c r="F116">
        <v>0.193</v>
      </c>
      <c r="G116">
        <v>4.01</v>
      </c>
      <c r="I116" s="68">
        <f>(1+F116-F115)^(1/C116)-1</f>
        <v>3.9809133284585352E-2</v>
      </c>
      <c r="J116">
        <f t="shared" si="22"/>
        <v>3.9809133284585352</v>
      </c>
      <c r="K116">
        <f t="shared" si="20"/>
        <v>0.99274646594975946</v>
      </c>
      <c r="O116" s="71">
        <f t="shared" si="23"/>
        <v>3.9809133284585352</v>
      </c>
      <c r="P116" s="71">
        <f t="shared" si="24"/>
        <v>0.99274646594975946</v>
      </c>
      <c r="Q116" s="71">
        <f t="shared" ref="Q116:Q126" si="25">O116/P116</f>
        <v>4.01</v>
      </c>
    </row>
    <row r="117" spans="2:17" x14ac:dyDescent="0.25">
      <c r="B117" t="s">
        <v>167</v>
      </c>
      <c r="C117" s="69" t="s">
        <v>186</v>
      </c>
      <c r="D117">
        <v>1992</v>
      </c>
      <c r="E117" t="s">
        <v>144</v>
      </c>
      <c r="F117">
        <v>0.56299999999999994</v>
      </c>
      <c r="G117">
        <v>6.66</v>
      </c>
      <c r="I117" s="68">
        <f>(1+F117-F116)^(1/C117)-1</f>
        <v>6.498652656427617E-2</v>
      </c>
      <c r="J117">
        <f t="shared" si="22"/>
        <v>6.498652656427617</v>
      </c>
      <c r="K117">
        <f t="shared" si="20"/>
        <v>0.97577367213627886</v>
      </c>
      <c r="O117" s="71">
        <f t="shared" si="23"/>
        <v>6.498652656427617</v>
      </c>
      <c r="P117" s="71">
        <f t="shared" si="24"/>
        <v>0.97577367213627886</v>
      </c>
      <c r="Q117" s="71">
        <f t="shared" si="25"/>
        <v>6.66</v>
      </c>
    </row>
    <row r="118" spans="2:17" x14ac:dyDescent="0.25">
      <c r="B118" t="s">
        <v>185</v>
      </c>
      <c r="C118" s="69" t="s">
        <v>173</v>
      </c>
      <c r="D118">
        <v>1992</v>
      </c>
      <c r="E118" t="s">
        <v>144</v>
      </c>
      <c r="F118">
        <v>1.357</v>
      </c>
      <c r="G118">
        <v>5.93</v>
      </c>
      <c r="I118" s="68">
        <f>(1+F118-F117)^(1/C118)-1</f>
        <v>0.10230998095167521</v>
      </c>
      <c r="J118">
        <f t="shared" si="22"/>
        <v>10.230998095167521</v>
      </c>
      <c r="K118">
        <f t="shared" si="20"/>
        <v>1.7252947883924994</v>
      </c>
      <c r="O118" s="71">
        <f t="shared" si="23"/>
        <v>10.230998095167521</v>
      </c>
      <c r="P118" s="71">
        <f t="shared" si="24"/>
        <v>1.7252947883924994</v>
      </c>
      <c r="Q118" s="71">
        <f t="shared" si="25"/>
        <v>5.93</v>
      </c>
    </row>
    <row r="119" spans="2:17" x14ac:dyDescent="0.25">
      <c r="B119" t="s">
        <v>170</v>
      </c>
      <c r="C119">
        <v>6</v>
      </c>
      <c r="D119">
        <v>1999</v>
      </c>
      <c r="E119" t="s">
        <v>146</v>
      </c>
      <c r="F119">
        <v>0.3</v>
      </c>
      <c r="G119">
        <v>4.37</v>
      </c>
      <c r="I119" s="68">
        <f>(1+F119)^(1/C119)-1</f>
        <v>4.4697507923277202E-2</v>
      </c>
      <c r="J119">
        <f t="shared" si="22"/>
        <v>4.4697507923277202</v>
      </c>
      <c r="K119">
        <f t="shared" si="20"/>
        <v>1.0228262682672129</v>
      </c>
      <c r="O119" s="71">
        <f t="shared" si="23"/>
        <v>4.4697507923277202</v>
      </c>
      <c r="P119" s="71">
        <f t="shared" si="24"/>
        <v>1.0228262682672129</v>
      </c>
      <c r="Q119" s="71">
        <f t="shared" si="25"/>
        <v>4.37</v>
      </c>
    </row>
    <row r="120" spans="2:17" x14ac:dyDescent="0.25">
      <c r="B120" t="s">
        <v>166</v>
      </c>
      <c r="C120">
        <v>4</v>
      </c>
      <c r="D120">
        <v>1999</v>
      </c>
      <c r="E120" t="s">
        <v>146</v>
      </c>
      <c r="F120">
        <v>0.46100000000000002</v>
      </c>
      <c r="G120">
        <v>6.68</v>
      </c>
      <c r="I120" s="68">
        <f>(1+F120-F119)^(1/C120)-1</f>
        <v>3.8025577605907745E-2</v>
      </c>
      <c r="J120">
        <f t="shared" si="22"/>
        <v>3.8025577605907745</v>
      </c>
      <c r="K120">
        <f t="shared" si="20"/>
        <v>0.56924517374113393</v>
      </c>
      <c r="O120" s="71">
        <f t="shared" si="23"/>
        <v>3.8025577605907745</v>
      </c>
      <c r="P120" s="71">
        <f t="shared" si="24"/>
        <v>0.56924517374113393</v>
      </c>
      <c r="Q120" s="71">
        <f t="shared" si="25"/>
        <v>6.68</v>
      </c>
    </row>
    <row r="121" spans="2:17" x14ac:dyDescent="0.25">
      <c r="B121" t="s">
        <v>167</v>
      </c>
      <c r="C121" s="69" t="s">
        <v>186</v>
      </c>
      <c r="D121">
        <v>1999</v>
      </c>
      <c r="E121" t="s">
        <v>146</v>
      </c>
      <c r="F121">
        <v>1.075</v>
      </c>
      <c r="G121">
        <v>5.43</v>
      </c>
      <c r="I121" s="68">
        <f>(1+F121-F120)^(1/C121)-1</f>
        <v>0.1004763306842229</v>
      </c>
      <c r="J121">
        <f t="shared" si="22"/>
        <v>10.047633068422289</v>
      </c>
      <c r="K121">
        <f t="shared" si="20"/>
        <v>1.8503928302803481</v>
      </c>
      <c r="O121" s="71">
        <f t="shared" si="23"/>
        <v>10.047633068422289</v>
      </c>
      <c r="P121" s="71">
        <f t="shared" si="24"/>
        <v>1.8503928302803481</v>
      </c>
      <c r="Q121" s="71">
        <f t="shared" si="25"/>
        <v>5.43</v>
      </c>
    </row>
    <row r="122" spans="2:17" x14ac:dyDescent="0.25">
      <c r="B122" t="s">
        <v>185</v>
      </c>
      <c r="C122" s="69" t="s">
        <v>173</v>
      </c>
      <c r="D122">
        <v>1999</v>
      </c>
      <c r="E122" t="s">
        <v>146</v>
      </c>
      <c r="F122">
        <v>2.1760000000000002</v>
      </c>
      <c r="G122">
        <v>3.47</v>
      </c>
      <c r="I122" s="68">
        <f>(1+F122-F121)^(1/C122)-1</f>
        <v>0.13171657196739095</v>
      </c>
      <c r="J122">
        <f t="shared" si="22"/>
        <v>13.171657196739094</v>
      </c>
      <c r="K122">
        <f t="shared" si="20"/>
        <v>3.7958666273023325</v>
      </c>
      <c r="O122" s="71">
        <f t="shared" si="23"/>
        <v>13.171657196739094</v>
      </c>
      <c r="P122" s="71">
        <f t="shared" si="24"/>
        <v>3.7958666273023325</v>
      </c>
      <c r="Q122" s="71">
        <f t="shared" si="25"/>
        <v>3.47</v>
      </c>
    </row>
    <row r="123" spans="2:17" x14ac:dyDescent="0.25">
      <c r="B123" t="s">
        <v>170</v>
      </c>
      <c r="C123">
        <v>6</v>
      </c>
      <c r="D123">
        <v>1999</v>
      </c>
      <c r="E123" t="s">
        <v>144</v>
      </c>
      <c r="F123">
        <v>7.8E-2</v>
      </c>
      <c r="G123">
        <v>0.91</v>
      </c>
      <c r="I123" s="68">
        <f>(1+F123)^(1/C123)-1</f>
        <v>1.2596589090453358E-2</v>
      </c>
      <c r="J123">
        <f t="shared" si="22"/>
        <v>1.2596589090453358</v>
      </c>
      <c r="K123">
        <f t="shared" si="20"/>
        <v>1.384240559390479</v>
      </c>
      <c r="O123" s="71">
        <f t="shared" si="23"/>
        <v>1.2596589090453358</v>
      </c>
      <c r="P123" s="71">
        <f t="shared" si="24"/>
        <v>1.384240559390479</v>
      </c>
      <c r="Q123" s="71">
        <f t="shared" si="25"/>
        <v>0.91</v>
      </c>
    </row>
    <row r="124" spans="2:17" x14ac:dyDescent="0.25">
      <c r="B124" t="s">
        <v>166</v>
      </c>
      <c r="C124">
        <v>4</v>
      </c>
      <c r="D124">
        <v>1999</v>
      </c>
      <c r="E124" t="s">
        <v>144</v>
      </c>
      <c r="F124">
        <v>0.30099999999999999</v>
      </c>
      <c r="G124">
        <v>3.86</v>
      </c>
      <c r="I124" s="68">
        <f>(1+F124-F123)^(1/C124)-1</f>
        <v>5.1614617659882178E-2</v>
      </c>
      <c r="J124">
        <f t="shared" si="22"/>
        <v>5.1614617659882178</v>
      </c>
      <c r="K124">
        <f t="shared" si="20"/>
        <v>1.3371662606187094</v>
      </c>
      <c r="O124" s="71">
        <f t="shared" si="23"/>
        <v>5.1614617659882178</v>
      </c>
      <c r="P124" s="71">
        <f t="shared" si="24"/>
        <v>1.3371662606187094</v>
      </c>
      <c r="Q124" s="71">
        <f t="shared" si="25"/>
        <v>3.86</v>
      </c>
    </row>
    <row r="125" spans="2:17" x14ac:dyDescent="0.25">
      <c r="B125" t="s">
        <v>167</v>
      </c>
      <c r="C125" s="69" t="s">
        <v>186</v>
      </c>
      <c r="D125">
        <v>1999</v>
      </c>
      <c r="E125" t="s">
        <v>144</v>
      </c>
      <c r="F125">
        <v>0.58599999999999997</v>
      </c>
      <c r="G125">
        <v>4.28</v>
      </c>
      <c r="I125" s="68">
        <f>(1+F125-F124)^(1/C125)-1</f>
        <v>5.1430632213731453E-2</v>
      </c>
      <c r="J125">
        <f t="shared" si="22"/>
        <v>5.1430632213731453</v>
      </c>
      <c r="K125">
        <f t="shared" si="20"/>
        <v>1.2016502853675572</v>
      </c>
      <c r="O125" s="71">
        <f t="shared" si="23"/>
        <v>5.1430632213731453</v>
      </c>
      <c r="P125" s="71">
        <f t="shared" si="24"/>
        <v>1.2016502853675572</v>
      </c>
      <c r="Q125" s="71">
        <f t="shared" si="25"/>
        <v>4.28</v>
      </c>
    </row>
    <row r="126" spans="2:17" x14ac:dyDescent="0.25">
      <c r="B126" t="s">
        <v>185</v>
      </c>
      <c r="C126" s="69" t="s">
        <v>173</v>
      </c>
      <c r="D126">
        <v>1999</v>
      </c>
      <c r="E126" t="s">
        <v>144</v>
      </c>
      <c r="F126">
        <v>1.718</v>
      </c>
      <c r="G126">
        <v>4.6500000000000004</v>
      </c>
      <c r="I126" s="68">
        <f>(1+F126-F125)^(1/C126)-1</f>
        <v>0.13448267156700644</v>
      </c>
      <c r="J126">
        <f t="shared" si="22"/>
        <v>13.448267156700645</v>
      </c>
      <c r="K126">
        <f t="shared" si="20"/>
        <v>2.8921004638065901</v>
      </c>
      <c r="O126" s="71">
        <f t="shared" si="23"/>
        <v>13.448267156700645</v>
      </c>
      <c r="P126" s="71">
        <f t="shared" si="24"/>
        <v>2.8921004638065901</v>
      </c>
      <c r="Q126" s="71">
        <f t="shared" si="25"/>
        <v>4.6500000000000004</v>
      </c>
    </row>
    <row r="128" spans="2:17" x14ac:dyDescent="0.25">
      <c r="D128" s="74" t="s">
        <v>196</v>
      </c>
      <c r="F128" t="s">
        <v>197</v>
      </c>
    </row>
    <row r="130" spans="2:18" x14ac:dyDescent="0.25">
      <c r="C130" t="s">
        <v>145</v>
      </c>
      <c r="D130" t="s">
        <v>157</v>
      </c>
      <c r="E130" t="s">
        <v>143</v>
      </c>
      <c r="F130" t="s">
        <v>198</v>
      </c>
      <c r="G130" t="s">
        <v>142</v>
      </c>
      <c r="H130" s="70" t="s">
        <v>195</v>
      </c>
      <c r="J130" t="s">
        <v>148</v>
      </c>
      <c r="K130" t="s">
        <v>150</v>
      </c>
      <c r="L130" t="s">
        <v>147</v>
      </c>
      <c r="P130" t="s">
        <v>148</v>
      </c>
      <c r="Q130" t="s">
        <v>147</v>
      </c>
      <c r="R130" t="s">
        <v>149</v>
      </c>
    </row>
    <row r="131" spans="2:18" x14ac:dyDescent="0.25">
      <c r="B131" t="s">
        <v>170</v>
      </c>
      <c r="C131">
        <v>6</v>
      </c>
      <c r="D131">
        <v>1992</v>
      </c>
      <c r="E131" t="s">
        <v>146</v>
      </c>
      <c r="F131" t="s">
        <v>199</v>
      </c>
      <c r="G131">
        <v>0.193</v>
      </c>
      <c r="H131">
        <v>3.67</v>
      </c>
      <c r="J131" s="68">
        <f>(1+G131)^(1/C131)-1</f>
        <v>2.9848657712524096E-2</v>
      </c>
      <c r="K131">
        <f>J131*100</f>
        <v>2.9848657712524096</v>
      </c>
      <c r="L131">
        <f>K131/H131</f>
        <v>0.81331492404697814</v>
      </c>
      <c r="P131" s="71">
        <f t="shared" ref="P131:Q134" si="26">K131</f>
        <v>2.9848657712524096</v>
      </c>
      <c r="Q131" s="71">
        <f t="shared" si="26"/>
        <v>0.81331492404697814</v>
      </c>
      <c r="R131" s="71">
        <f>P131/Q131</f>
        <v>3.67</v>
      </c>
    </row>
    <row r="132" spans="2:18" x14ac:dyDescent="0.25">
      <c r="B132" t="s">
        <v>166</v>
      </c>
      <c r="C132">
        <v>4</v>
      </c>
      <c r="D132">
        <v>1992</v>
      </c>
      <c r="E132" t="s">
        <v>146</v>
      </c>
      <c r="F132" t="s">
        <v>199</v>
      </c>
      <c r="G132">
        <v>0.34</v>
      </c>
      <c r="H132">
        <v>5.96</v>
      </c>
      <c r="J132" s="68">
        <f>(1+G132-G131)^(1/C132)-1</f>
        <v>3.4882050689460486E-2</v>
      </c>
      <c r="K132">
        <f>J132*100</f>
        <v>3.4882050689460486</v>
      </c>
      <c r="L132">
        <f t="shared" ref="L132:L146" si="27">K132/H132</f>
        <v>0.58526930687014245</v>
      </c>
      <c r="P132" s="71">
        <f t="shared" si="26"/>
        <v>3.4882050689460486</v>
      </c>
      <c r="Q132" s="71">
        <f t="shared" si="26"/>
        <v>0.58526930687014245</v>
      </c>
      <c r="R132" s="71">
        <f t="shared" ref="R132:R146" si="28">P132/Q132</f>
        <v>5.9599999999999991</v>
      </c>
    </row>
    <row r="133" spans="2:18" x14ac:dyDescent="0.25">
      <c r="B133" t="s">
        <v>167</v>
      </c>
      <c r="C133" s="69" t="s">
        <v>186</v>
      </c>
      <c r="D133">
        <v>1992</v>
      </c>
      <c r="E133" t="s">
        <v>146</v>
      </c>
      <c r="F133" t="s">
        <v>199</v>
      </c>
      <c r="G133">
        <v>0.69</v>
      </c>
      <c r="H133">
        <v>5.54</v>
      </c>
      <c r="J133" s="68">
        <f>(1+G133-G132)^(1/C133)-1</f>
        <v>6.185875879493441E-2</v>
      </c>
      <c r="K133">
        <f>J133*100</f>
        <v>6.185875879493441</v>
      </c>
      <c r="L133">
        <f t="shared" si="27"/>
        <v>1.1165840937713791</v>
      </c>
      <c r="P133" s="71">
        <f t="shared" si="26"/>
        <v>6.185875879493441</v>
      </c>
      <c r="Q133" s="71">
        <f t="shared" si="26"/>
        <v>1.1165840937713791</v>
      </c>
      <c r="R133" s="71">
        <f t="shared" si="28"/>
        <v>5.5400000000000009</v>
      </c>
    </row>
    <row r="134" spans="2:18" x14ac:dyDescent="0.25">
      <c r="B134" t="s">
        <v>185</v>
      </c>
      <c r="C134" s="69" t="s">
        <v>173</v>
      </c>
      <c r="D134">
        <v>1992</v>
      </c>
      <c r="E134" t="s">
        <v>146</v>
      </c>
      <c r="F134" t="s">
        <v>199</v>
      </c>
      <c r="G134">
        <v>1.367</v>
      </c>
      <c r="H134">
        <v>3.26</v>
      </c>
      <c r="J134" s="68">
        <f>(1+G134-G133)^(1/C134)-1</f>
        <v>8.9989155533994003E-2</v>
      </c>
      <c r="K134">
        <f>J134*100</f>
        <v>8.9989155533993994</v>
      </c>
      <c r="L134">
        <f t="shared" si="27"/>
        <v>2.7604035439875458</v>
      </c>
      <c r="P134" s="71">
        <f t="shared" si="26"/>
        <v>8.9989155533993994</v>
      </c>
      <c r="Q134" s="71">
        <f t="shared" si="26"/>
        <v>2.7604035439875458</v>
      </c>
      <c r="R134" s="71">
        <f t="shared" si="28"/>
        <v>3.26</v>
      </c>
    </row>
    <row r="135" spans="2:18" x14ac:dyDescent="0.25">
      <c r="B135" t="s">
        <v>170</v>
      </c>
      <c r="C135">
        <v>6</v>
      </c>
      <c r="D135">
        <v>1992</v>
      </c>
      <c r="E135" t="s">
        <v>144</v>
      </c>
      <c r="F135" t="s">
        <v>200</v>
      </c>
      <c r="G135">
        <v>0.20200000000000001</v>
      </c>
      <c r="H135">
        <v>3.88</v>
      </c>
      <c r="J135" s="68">
        <f>(1+G135)^(1/C135)-1</f>
        <v>3.1139470380553425E-2</v>
      </c>
      <c r="K135">
        <f t="shared" ref="K135:K146" si="29">J135*100</f>
        <v>3.1139470380553425</v>
      </c>
      <c r="L135">
        <f t="shared" si="27"/>
        <v>0.8025636696018924</v>
      </c>
      <c r="P135" s="71">
        <f t="shared" ref="P135:P146" si="30">K135</f>
        <v>3.1139470380553425</v>
      </c>
      <c r="Q135" s="71">
        <f t="shared" ref="Q135:Q146" si="31">L135</f>
        <v>0.8025636696018924</v>
      </c>
      <c r="R135" s="71">
        <f t="shared" si="28"/>
        <v>3.88</v>
      </c>
    </row>
    <row r="136" spans="2:18" x14ac:dyDescent="0.25">
      <c r="B136" t="s">
        <v>166</v>
      </c>
      <c r="C136">
        <v>4</v>
      </c>
      <c r="D136">
        <v>1992</v>
      </c>
      <c r="E136" t="s">
        <v>144</v>
      </c>
      <c r="F136" t="s">
        <v>200</v>
      </c>
      <c r="G136">
        <v>0.34599999999999997</v>
      </c>
      <c r="H136">
        <v>6.2</v>
      </c>
      <c r="J136" s="68">
        <f>(1+G136-G135)^(1/C136)-1</f>
        <v>3.4204697615358493E-2</v>
      </c>
      <c r="K136">
        <f t="shared" si="29"/>
        <v>3.4204697615358493</v>
      </c>
      <c r="L136">
        <f t="shared" si="27"/>
        <v>0.5516886712154595</v>
      </c>
      <c r="P136" s="71">
        <f t="shared" si="30"/>
        <v>3.4204697615358493</v>
      </c>
      <c r="Q136" s="71">
        <f t="shared" si="31"/>
        <v>0.5516886712154595</v>
      </c>
      <c r="R136" s="71">
        <f t="shared" si="28"/>
        <v>6.2</v>
      </c>
    </row>
    <row r="137" spans="2:18" x14ac:dyDescent="0.25">
      <c r="B137" t="s">
        <v>167</v>
      </c>
      <c r="C137" s="69" t="s">
        <v>186</v>
      </c>
      <c r="D137">
        <v>1992</v>
      </c>
      <c r="E137" t="s">
        <v>144</v>
      </c>
      <c r="F137" t="s">
        <v>200</v>
      </c>
      <c r="G137">
        <v>0.69299999999999995</v>
      </c>
      <c r="H137">
        <v>5.63</v>
      </c>
      <c r="J137" s="68">
        <f>(1+G137-G136)^(1/C137)-1</f>
        <v>6.1386401508842336E-2</v>
      </c>
      <c r="K137">
        <f t="shared" si="29"/>
        <v>6.1386401508842336</v>
      </c>
      <c r="L137">
        <f t="shared" si="27"/>
        <v>1.090344609393292</v>
      </c>
      <c r="P137" s="71">
        <f t="shared" si="30"/>
        <v>6.1386401508842336</v>
      </c>
      <c r="Q137" s="71">
        <f t="shared" si="31"/>
        <v>1.090344609393292</v>
      </c>
      <c r="R137" s="71">
        <f t="shared" si="28"/>
        <v>5.63</v>
      </c>
    </row>
    <row r="138" spans="2:18" x14ac:dyDescent="0.25">
      <c r="B138" t="s">
        <v>185</v>
      </c>
      <c r="C138" s="69" t="s">
        <v>173</v>
      </c>
      <c r="D138">
        <v>1992</v>
      </c>
      <c r="E138" t="s">
        <v>144</v>
      </c>
      <c r="F138" t="s">
        <v>200</v>
      </c>
      <c r="G138">
        <v>1.3819999999999999</v>
      </c>
      <c r="H138">
        <v>3.31</v>
      </c>
      <c r="J138" s="68">
        <f>(1+G138-G137)^(1/C138)-1</f>
        <v>9.1285224080682958E-2</v>
      </c>
      <c r="K138">
        <f t="shared" si="29"/>
        <v>9.1285224080682958</v>
      </c>
      <c r="L138">
        <f t="shared" si="27"/>
        <v>2.7578617547034128</v>
      </c>
      <c r="P138" s="71">
        <f t="shared" si="30"/>
        <v>9.1285224080682958</v>
      </c>
      <c r="Q138" s="71">
        <f t="shared" si="31"/>
        <v>2.7578617547034128</v>
      </c>
      <c r="R138" s="71">
        <f t="shared" si="28"/>
        <v>3.31</v>
      </c>
    </row>
    <row r="139" spans="2:18" x14ac:dyDescent="0.25">
      <c r="B139" t="s">
        <v>170</v>
      </c>
      <c r="C139">
        <v>6</v>
      </c>
      <c r="D139">
        <v>1999</v>
      </c>
      <c r="E139" t="s">
        <v>146</v>
      </c>
      <c r="F139" t="s">
        <v>199</v>
      </c>
      <c r="G139">
        <v>1.7000000000000001E-2</v>
      </c>
      <c r="H139">
        <v>0.34</v>
      </c>
      <c r="J139" s="68">
        <f>(1+G139)^(1/C139)-1</f>
        <v>2.8134699097197569E-3</v>
      </c>
      <c r="K139">
        <f t="shared" si="29"/>
        <v>0.28134699097197569</v>
      </c>
      <c r="L139">
        <f t="shared" si="27"/>
        <v>0.82749114991757544</v>
      </c>
      <c r="P139" s="71">
        <f t="shared" si="30"/>
        <v>0.28134699097197569</v>
      </c>
      <c r="Q139" s="71">
        <f t="shared" si="31"/>
        <v>0.82749114991757544</v>
      </c>
      <c r="R139" s="71">
        <f t="shared" si="28"/>
        <v>0.34</v>
      </c>
    </row>
    <row r="140" spans="2:18" x14ac:dyDescent="0.25">
      <c r="B140" t="s">
        <v>166</v>
      </c>
      <c r="C140">
        <v>4</v>
      </c>
      <c r="D140">
        <v>1999</v>
      </c>
      <c r="E140" t="s">
        <v>146</v>
      </c>
      <c r="F140" t="s">
        <v>199</v>
      </c>
      <c r="G140">
        <v>0.188</v>
      </c>
      <c r="H140">
        <v>3.85</v>
      </c>
      <c r="J140" s="68">
        <f>(1+G140-G139)^(1/C140)-1</f>
        <v>4.0253591233167851E-2</v>
      </c>
      <c r="K140">
        <f t="shared" si="29"/>
        <v>4.0253591233167851</v>
      </c>
      <c r="L140">
        <f t="shared" si="27"/>
        <v>1.045547824238126</v>
      </c>
      <c r="P140" s="71">
        <f t="shared" si="30"/>
        <v>4.0253591233167851</v>
      </c>
      <c r="Q140" s="71">
        <f t="shared" si="31"/>
        <v>1.045547824238126</v>
      </c>
      <c r="R140" s="71">
        <f t="shared" si="28"/>
        <v>3.85</v>
      </c>
    </row>
    <row r="141" spans="2:18" x14ac:dyDescent="0.25">
      <c r="B141" t="s">
        <v>167</v>
      </c>
      <c r="C141" s="69" t="s">
        <v>186</v>
      </c>
      <c r="D141">
        <v>1999</v>
      </c>
      <c r="E141" t="s">
        <v>146</v>
      </c>
      <c r="F141" t="s">
        <v>199</v>
      </c>
      <c r="G141">
        <v>0.56299999999999994</v>
      </c>
      <c r="H141">
        <v>6.52</v>
      </c>
      <c r="J141" s="68">
        <f>(1+G141-G140)^(1/C141)-1</f>
        <v>6.5762756635474151E-2</v>
      </c>
      <c r="K141">
        <f t="shared" si="29"/>
        <v>6.5762756635474151</v>
      </c>
      <c r="L141">
        <f t="shared" si="27"/>
        <v>1.0086312367404011</v>
      </c>
      <c r="P141" s="71">
        <f t="shared" si="30"/>
        <v>6.5762756635474151</v>
      </c>
      <c r="Q141" s="71">
        <f t="shared" si="31"/>
        <v>1.0086312367404011</v>
      </c>
      <c r="R141" s="71">
        <f t="shared" si="28"/>
        <v>6.52</v>
      </c>
    </row>
    <row r="142" spans="2:18" x14ac:dyDescent="0.25">
      <c r="B142" t="s">
        <v>185</v>
      </c>
      <c r="C142" s="69" t="s">
        <v>173</v>
      </c>
      <c r="D142">
        <v>1999</v>
      </c>
      <c r="E142" t="s">
        <v>146</v>
      </c>
      <c r="F142" t="s">
        <v>199</v>
      </c>
      <c r="G142">
        <v>1.367</v>
      </c>
      <c r="H142">
        <v>5.95</v>
      </c>
      <c r="J142" s="68">
        <f>(1+G142-G141)^(1/C142)-1</f>
        <v>0.1033316815186538</v>
      </c>
      <c r="K142">
        <f t="shared" si="29"/>
        <v>10.33316815186538</v>
      </c>
      <c r="L142">
        <f t="shared" si="27"/>
        <v>1.7366669162798956</v>
      </c>
      <c r="P142" s="71">
        <f t="shared" si="30"/>
        <v>10.33316815186538</v>
      </c>
      <c r="Q142" s="71">
        <f t="shared" si="31"/>
        <v>1.7366669162798956</v>
      </c>
      <c r="R142" s="71">
        <f t="shared" si="28"/>
        <v>5.95</v>
      </c>
    </row>
    <row r="143" spans="2:18" x14ac:dyDescent="0.25">
      <c r="B143" t="s">
        <v>170</v>
      </c>
      <c r="C143">
        <v>6</v>
      </c>
      <c r="D143">
        <v>1999</v>
      </c>
      <c r="E143" t="s">
        <v>144</v>
      </c>
      <c r="F143" t="s">
        <v>200</v>
      </c>
      <c r="G143">
        <v>2.3E-2</v>
      </c>
      <c r="H143">
        <v>0.45</v>
      </c>
      <c r="J143" s="68">
        <f>(1+G143)^(1/C143)-1</f>
        <v>3.7971053021661483E-3</v>
      </c>
      <c r="K143">
        <f t="shared" si="29"/>
        <v>0.37971053021661483</v>
      </c>
      <c r="L143">
        <f t="shared" si="27"/>
        <v>0.84380117825914402</v>
      </c>
      <c r="P143" s="71">
        <f t="shared" si="30"/>
        <v>0.37971053021661483</v>
      </c>
      <c r="Q143" s="71">
        <f t="shared" si="31"/>
        <v>0.84380117825914402</v>
      </c>
      <c r="R143" s="71">
        <f t="shared" si="28"/>
        <v>0.45</v>
      </c>
    </row>
    <row r="144" spans="2:18" x14ac:dyDescent="0.25">
      <c r="B144" t="s">
        <v>166</v>
      </c>
      <c r="C144">
        <v>4</v>
      </c>
      <c r="D144">
        <v>1999</v>
      </c>
      <c r="E144" t="s">
        <v>144</v>
      </c>
      <c r="F144" t="s">
        <v>200</v>
      </c>
      <c r="G144">
        <v>0.193</v>
      </c>
      <c r="H144">
        <v>4</v>
      </c>
      <c r="J144" s="68">
        <f>(1+G144-G143)^(1/C144)-1</f>
        <v>4.0031433486121593E-2</v>
      </c>
      <c r="K144">
        <f t="shared" si="29"/>
        <v>4.0031433486121593</v>
      </c>
      <c r="L144">
        <f t="shared" si="27"/>
        <v>1.0007858371530398</v>
      </c>
      <c r="P144" s="71">
        <f t="shared" si="30"/>
        <v>4.0031433486121593</v>
      </c>
      <c r="Q144" s="71">
        <f t="shared" si="31"/>
        <v>1.0007858371530398</v>
      </c>
      <c r="R144" s="71">
        <f t="shared" si="28"/>
        <v>4</v>
      </c>
    </row>
    <row r="145" spans="2:18" x14ac:dyDescent="0.25">
      <c r="B145" t="s">
        <v>167</v>
      </c>
      <c r="C145" s="69" t="s">
        <v>186</v>
      </c>
      <c r="D145">
        <v>1999</v>
      </c>
      <c r="E145" t="s">
        <v>144</v>
      </c>
      <c r="F145" t="s">
        <v>200</v>
      </c>
      <c r="G145">
        <v>0.55900000000000005</v>
      </c>
      <c r="H145">
        <v>6.57</v>
      </c>
      <c r="J145" s="68">
        <f>(1+G145-G144)^(1/C145)-1</f>
        <v>6.4363909051986079E-2</v>
      </c>
      <c r="K145">
        <f t="shared" si="29"/>
        <v>6.4363909051986079</v>
      </c>
      <c r="L145">
        <f t="shared" si="27"/>
        <v>0.9796637603042021</v>
      </c>
      <c r="P145" s="71">
        <f t="shared" si="30"/>
        <v>6.4363909051986079</v>
      </c>
      <c r="Q145" s="71">
        <f t="shared" si="31"/>
        <v>0.9796637603042021</v>
      </c>
      <c r="R145" s="71">
        <f t="shared" si="28"/>
        <v>6.57</v>
      </c>
    </row>
    <row r="146" spans="2:18" x14ac:dyDescent="0.25">
      <c r="B146" t="s">
        <v>185</v>
      </c>
      <c r="C146" s="69" t="s">
        <v>173</v>
      </c>
      <c r="D146">
        <v>1999</v>
      </c>
      <c r="E146" t="s">
        <v>144</v>
      </c>
      <c r="F146" t="s">
        <v>200</v>
      </c>
      <c r="G146">
        <v>1.339</v>
      </c>
      <c r="H146">
        <v>5.82</v>
      </c>
      <c r="J146" s="68">
        <f>(1+G146-G145)^(1/C146)-1</f>
        <v>0.1008715974654073</v>
      </c>
      <c r="K146">
        <f t="shared" si="29"/>
        <v>10.087159746540731</v>
      </c>
      <c r="L146">
        <f t="shared" si="27"/>
        <v>1.7331889598867234</v>
      </c>
      <c r="P146" s="71">
        <f t="shared" si="30"/>
        <v>10.087159746540731</v>
      </c>
      <c r="Q146" s="71">
        <f t="shared" si="31"/>
        <v>1.7331889598867234</v>
      </c>
      <c r="R146" s="71">
        <f t="shared" si="28"/>
        <v>5.82</v>
      </c>
    </row>
    <row r="147" spans="2:18" x14ac:dyDescent="0.25">
      <c r="B147" t="s">
        <v>170</v>
      </c>
      <c r="C147">
        <v>6</v>
      </c>
      <c r="D147">
        <v>1992</v>
      </c>
      <c r="E147" t="s">
        <v>146</v>
      </c>
      <c r="F147" t="s">
        <v>199</v>
      </c>
      <c r="G147">
        <v>0.29899999999999999</v>
      </c>
      <c r="H147">
        <v>4.24</v>
      </c>
      <c r="J147" s="68">
        <f>(1+G147)^(1/C147)-1</f>
        <v>4.4563529397077639E-2</v>
      </c>
      <c r="K147">
        <f>J147*100</f>
        <v>4.4563529397077639</v>
      </c>
      <c r="L147">
        <f>K147/H147</f>
        <v>1.0510266367235293</v>
      </c>
      <c r="P147" s="71">
        <f t="shared" ref="P147:Q150" si="32">K147</f>
        <v>4.4563529397077639</v>
      </c>
      <c r="Q147" s="71">
        <f t="shared" si="32"/>
        <v>1.0510266367235293</v>
      </c>
      <c r="R147" s="71">
        <f>P147/Q147</f>
        <v>4.24</v>
      </c>
    </row>
    <row r="148" spans="2:18" x14ac:dyDescent="0.25">
      <c r="B148" t="s">
        <v>166</v>
      </c>
      <c r="C148">
        <v>4</v>
      </c>
      <c r="D148">
        <v>1992</v>
      </c>
      <c r="E148" t="s">
        <v>146</v>
      </c>
      <c r="F148" t="s">
        <v>199</v>
      </c>
      <c r="G148">
        <v>0.46500000000000002</v>
      </c>
      <c r="H148">
        <v>6.45</v>
      </c>
      <c r="J148" s="68">
        <f>(1+G148-G147)^(1/C148)-1</f>
        <v>3.9141375817288493E-2</v>
      </c>
      <c r="K148">
        <f>J148*100</f>
        <v>3.9141375817288493</v>
      </c>
      <c r="L148">
        <f t="shared" ref="L148:L162" si="33">K148/H148</f>
        <v>0.60684303592695332</v>
      </c>
      <c r="P148" s="71">
        <f t="shared" si="32"/>
        <v>3.9141375817288493</v>
      </c>
      <c r="Q148" s="71">
        <f t="shared" si="32"/>
        <v>0.60684303592695332</v>
      </c>
      <c r="R148" s="71">
        <f t="shared" ref="R148:R162" si="34">P148/Q148</f>
        <v>6.45</v>
      </c>
    </row>
    <row r="149" spans="2:18" x14ac:dyDescent="0.25">
      <c r="B149" t="s">
        <v>167</v>
      </c>
      <c r="C149" s="69" t="s">
        <v>186</v>
      </c>
      <c r="D149">
        <v>1992</v>
      </c>
      <c r="E149" t="s">
        <v>146</v>
      </c>
      <c r="F149" t="s">
        <v>199</v>
      </c>
      <c r="G149">
        <v>1.081</v>
      </c>
      <c r="H149">
        <v>5.37</v>
      </c>
      <c r="J149" s="68">
        <f>(1+G149-G148)^(1/C149)-1</f>
        <v>0.10074892827295634</v>
      </c>
      <c r="K149">
        <f>J149*100</f>
        <v>10.074892827295635</v>
      </c>
      <c r="L149">
        <f t="shared" si="33"/>
        <v>1.876143915697511</v>
      </c>
      <c r="P149" s="71">
        <f t="shared" si="32"/>
        <v>10.074892827295635</v>
      </c>
      <c r="Q149" s="71">
        <f t="shared" si="32"/>
        <v>1.876143915697511</v>
      </c>
      <c r="R149" s="71">
        <f t="shared" si="34"/>
        <v>5.37</v>
      </c>
    </row>
    <row r="150" spans="2:18" x14ac:dyDescent="0.25">
      <c r="B150" t="s">
        <v>185</v>
      </c>
      <c r="C150" s="69" t="s">
        <v>173</v>
      </c>
      <c r="D150">
        <v>1992</v>
      </c>
      <c r="E150" t="s">
        <v>146</v>
      </c>
      <c r="F150" t="s">
        <v>199</v>
      </c>
      <c r="G150">
        <v>2.1869999999999998</v>
      </c>
      <c r="H150">
        <v>3.47</v>
      </c>
      <c r="J150" s="68">
        <f>(1+G150-G149)^(1/C150)-1</f>
        <v>0.1321650076333285</v>
      </c>
      <c r="K150">
        <f>J150*100</f>
        <v>13.216500763332849</v>
      </c>
      <c r="L150">
        <f t="shared" si="33"/>
        <v>3.8087898453408786</v>
      </c>
      <c r="P150" s="71">
        <f t="shared" si="32"/>
        <v>13.216500763332849</v>
      </c>
      <c r="Q150" s="71">
        <f t="shared" si="32"/>
        <v>3.8087898453408786</v>
      </c>
      <c r="R150" s="71">
        <f t="shared" si="34"/>
        <v>3.47</v>
      </c>
    </row>
    <row r="151" spans="2:18" x14ac:dyDescent="0.25">
      <c r="B151" t="s">
        <v>170</v>
      </c>
      <c r="C151">
        <v>6</v>
      </c>
      <c r="D151">
        <v>1992</v>
      </c>
      <c r="E151" t="s">
        <v>144</v>
      </c>
      <c r="F151" t="s">
        <v>200</v>
      </c>
      <c r="G151">
        <v>0.3</v>
      </c>
      <c r="H151">
        <v>4.33</v>
      </c>
      <c r="J151" s="68">
        <f>(1+G151)^(1/C151)-1</f>
        <v>4.4697507923277202E-2</v>
      </c>
      <c r="K151">
        <f t="shared" ref="K151:K162" si="35">J151*100</f>
        <v>4.4697507923277202</v>
      </c>
      <c r="L151">
        <f t="shared" si="33"/>
        <v>1.0322750097754549</v>
      </c>
      <c r="P151" s="71">
        <f t="shared" ref="P151:P162" si="36">K151</f>
        <v>4.4697507923277202</v>
      </c>
      <c r="Q151" s="71">
        <f t="shared" ref="Q151:Q162" si="37">L151</f>
        <v>1.0322750097754549</v>
      </c>
      <c r="R151" s="71">
        <f t="shared" si="34"/>
        <v>4.33</v>
      </c>
    </row>
    <row r="152" spans="2:18" x14ac:dyDescent="0.25">
      <c r="B152" t="s">
        <v>166</v>
      </c>
      <c r="C152">
        <v>4</v>
      </c>
      <c r="D152">
        <v>1992</v>
      </c>
      <c r="E152" t="s">
        <v>144</v>
      </c>
      <c r="F152" t="s">
        <v>200</v>
      </c>
      <c r="G152">
        <v>0.46200000000000002</v>
      </c>
      <c r="H152">
        <v>6.53</v>
      </c>
      <c r="J152" s="68">
        <f>(1+G152-G151)^(1/C152)-1</f>
        <v>3.8249025165422168E-2</v>
      </c>
      <c r="K152">
        <f t="shared" si="35"/>
        <v>3.8249025165422168</v>
      </c>
      <c r="L152">
        <f t="shared" si="33"/>
        <v>0.58574311126220779</v>
      </c>
      <c r="P152" s="71">
        <f t="shared" si="36"/>
        <v>3.8249025165422168</v>
      </c>
      <c r="Q152" s="71">
        <f t="shared" si="37"/>
        <v>0.58574311126220779</v>
      </c>
      <c r="R152" s="71">
        <f t="shared" si="34"/>
        <v>6.53</v>
      </c>
    </row>
    <row r="153" spans="2:18" x14ac:dyDescent="0.25">
      <c r="B153" t="s">
        <v>167</v>
      </c>
      <c r="C153" s="69" t="s">
        <v>186</v>
      </c>
      <c r="D153">
        <v>1992</v>
      </c>
      <c r="E153" t="s">
        <v>144</v>
      </c>
      <c r="F153" t="s">
        <v>200</v>
      </c>
      <c r="G153">
        <v>1.08</v>
      </c>
      <c r="H153">
        <v>5.38</v>
      </c>
      <c r="J153" s="68">
        <f>(1+G153-G152)^(1/C153)-1</f>
        <v>0.10102125609655976</v>
      </c>
      <c r="K153">
        <f t="shared" si="35"/>
        <v>10.102125609655976</v>
      </c>
      <c r="L153">
        <f t="shared" si="33"/>
        <v>1.8777185148059437</v>
      </c>
      <c r="P153" s="71">
        <f t="shared" si="36"/>
        <v>10.102125609655976</v>
      </c>
      <c r="Q153" s="71">
        <f t="shared" si="37"/>
        <v>1.8777185148059437</v>
      </c>
      <c r="R153" s="71">
        <f t="shared" si="34"/>
        <v>5.38</v>
      </c>
    </row>
    <row r="154" spans="2:18" x14ac:dyDescent="0.25">
      <c r="B154" t="s">
        <v>185</v>
      </c>
      <c r="C154" s="69" t="s">
        <v>173</v>
      </c>
      <c r="D154">
        <v>1992</v>
      </c>
      <c r="E154" t="s">
        <v>144</v>
      </c>
      <c r="F154" t="s">
        <v>200</v>
      </c>
      <c r="G154">
        <v>2.206</v>
      </c>
      <c r="H154">
        <v>3.48</v>
      </c>
      <c r="J154" s="68">
        <f>(1+G154-G153)^(1/C154)-1</f>
        <v>0.13394992519395466</v>
      </c>
      <c r="K154">
        <f t="shared" si="35"/>
        <v>13.394992519395466</v>
      </c>
      <c r="L154">
        <f t="shared" si="33"/>
        <v>3.8491357814354785</v>
      </c>
      <c r="P154" s="71">
        <f t="shared" si="36"/>
        <v>13.394992519395466</v>
      </c>
      <c r="Q154" s="71">
        <f t="shared" si="37"/>
        <v>3.8491357814354785</v>
      </c>
      <c r="R154" s="71">
        <f t="shared" si="34"/>
        <v>3.48</v>
      </c>
    </row>
    <row r="155" spans="2:18" x14ac:dyDescent="0.25">
      <c r="B155" t="s">
        <v>170</v>
      </c>
      <c r="C155">
        <v>6</v>
      </c>
      <c r="D155">
        <v>1999</v>
      </c>
      <c r="E155" t="s">
        <v>146</v>
      </c>
      <c r="F155" t="s">
        <v>199</v>
      </c>
      <c r="G155">
        <v>8.0000000000000002E-3</v>
      </c>
      <c r="H155">
        <v>0.09</v>
      </c>
      <c r="J155" s="68">
        <f>(1+G155)^(1/C155)-1</f>
        <v>1.3289104949067987E-3</v>
      </c>
      <c r="K155">
        <f t="shared" si="35"/>
        <v>0.13289104949067987</v>
      </c>
      <c r="L155">
        <f t="shared" si="33"/>
        <v>1.4765672165631096</v>
      </c>
      <c r="P155" s="71">
        <f t="shared" si="36"/>
        <v>0.13289104949067987</v>
      </c>
      <c r="Q155" s="71">
        <f t="shared" si="37"/>
        <v>1.4765672165631096</v>
      </c>
      <c r="R155" s="71">
        <f t="shared" si="34"/>
        <v>0.09</v>
      </c>
    </row>
    <row r="156" spans="2:18" x14ac:dyDescent="0.25">
      <c r="B156" t="s">
        <v>166</v>
      </c>
      <c r="C156">
        <v>4</v>
      </c>
      <c r="D156">
        <v>1999</v>
      </c>
      <c r="E156" t="s">
        <v>146</v>
      </c>
      <c r="F156" t="s">
        <v>199</v>
      </c>
      <c r="G156">
        <v>0.22</v>
      </c>
      <c r="H156">
        <v>2.76</v>
      </c>
      <c r="J156" s="68">
        <f>(1+G156-G155)^(1/C156)-1</f>
        <v>4.9241971883431157E-2</v>
      </c>
      <c r="K156">
        <f t="shared" si="35"/>
        <v>4.9241971883431157</v>
      </c>
      <c r="L156">
        <f t="shared" si="33"/>
        <v>1.7841294160663463</v>
      </c>
      <c r="P156" s="71">
        <f t="shared" si="36"/>
        <v>4.9241971883431157</v>
      </c>
      <c r="Q156" s="71">
        <f t="shared" si="37"/>
        <v>1.7841294160663463</v>
      </c>
      <c r="R156" s="71">
        <f t="shared" si="34"/>
        <v>2.76</v>
      </c>
    </row>
    <row r="157" spans="2:18" x14ac:dyDescent="0.25">
      <c r="B157" t="s">
        <v>167</v>
      </c>
      <c r="C157" s="69" t="s">
        <v>186</v>
      </c>
      <c r="D157">
        <v>1999</v>
      </c>
      <c r="E157" t="s">
        <v>146</v>
      </c>
      <c r="F157" t="s">
        <v>199</v>
      </c>
      <c r="G157">
        <v>0.49099999999999999</v>
      </c>
      <c r="H157">
        <v>3.5</v>
      </c>
      <c r="J157" s="68">
        <f>(1+G157-G156)^(1/C157)-1</f>
        <v>4.9129527005763229E-2</v>
      </c>
      <c r="K157">
        <f t="shared" si="35"/>
        <v>4.9129527005763229</v>
      </c>
      <c r="L157">
        <f t="shared" si="33"/>
        <v>1.403700771593235</v>
      </c>
      <c r="P157" s="71">
        <f t="shared" si="36"/>
        <v>4.9129527005763229</v>
      </c>
      <c r="Q157" s="71">
        <f t="shared" si="37"/>
        <v>1.403700771593235</v>
      </c>
      <c r="R157" s="71">
        <f t="shared" si="34"/>
        <v>3.5000000000000004</v>
      </c>
    </row>
    <row r="158" spans="2:18" x14ac:dyDescent="0.25">
      <c r="B158" t="s">
        <v>185</v>
      </c>
      <c r="C158" s="69" t="s">
        <v>173</v>
      </c>
      <c r="D158">
        <v>1999</v>
      </c>
      <c r="E158" t="s">
        <v>146</v>
      </c>
      <c r="F158" t="s">
        <v>199</v>
      </c>
      <c r="G158">
        <v>1.571</v>
      </c>
      <c r="H158">
        <v>4.24</v>
      </c>
      <c r="J158" s="68">
        <f>(1+G158-G157)^(1/C158)-1</f>
        <v>0.12982337547599943</v>
      </c>
      <c r="K158">
        <f t="shared" si="35"/>
        <v>12.982337547599943</v>
      </c>
      <c r="L158">
        <f t="shared" si="33"/>
        <v>3.0618720631131939</v>
      </c>
      <c r="P158" s="71">
        <f t="shared" si="36"/>
        <v>12.982337547599943</v>
      </c>
      <c r="Q158" s="71">
        <f t="shared" si="37"/>
        <v>3.0618720631131939</v>
      </c>
      <c r="R158" s="71">
        <f t="shared" si="34"/>
        <v>4.24</v>
      </c>
    </row>
    <row r="159" spans="2:18" x14ac:dyDescent="0.25">
      <c r="B159" t="s">
        <v>170</v>
      </c>
      <c r="C159">
        <v>6</v>
      </c>
      <c r="D159">
        <v>1999</v>
      </c>
      <c r="E159" t="s">
        <v>144</v>
      </c>
      <c r="F159" t="s">
        <v>200</v>
      </c>
      <c r="G159">
        <v>3.3000000000000002E-2</v>
      </c>
      <c r="H159">
        <v>0.38</v>
      </c>
      <c r="J159" s="68">
        <f>(1+G159)^(1/C159)-1</f>
        <v>5.4258653334493534E-3</v>
      </c>
      <c r="K159">
        <f t="shared" si="35"/>
        <v>0.54258653334493534</v>
      </c>
      <c r="L159">
        <f t="shared" si="33"/>
        <v>1.4278592982761455</v>
      </c>
      <c r="P159" s="71">
        <f t="shared" si="36"/>
        <v>0.54258653334493534</v>
      </c>
      <c r="Q159" s="71">
        <f t="shared" si="37"/>
        <v>1.4278592982761455</v>
      </c>
      <c r="R159" s="71">
        <f t="shared" si="34"/>
        <v>0.38</v>
      </c>
    </row>
    <row r="160" spans="2:18" x14ac:dyDescent="0.25">
      <c r="B160" t="s">
        <v>166</v>
      </c>
      <c r="C160">
        <v>4</v>
      </c>
      <c r="D160">
        <v>1999</v>
      </c>
      <c r="E160" t="s">
        <v>144</v>
      </c>
      <c r="F160" t="s">
        <v>200</v>
      </c>
      <c r="G160">
        <v>0.255</v>
      </c>
      <c r="H160">
        <v>3.25</v>
      </c>
      <c r="J160" s="68">
        <f>(1+G160-G159)^(1/C160)-1</f>
        <v>5.1399585521526792E-2</v>
      </c>
      <c r="K160">
        <f t="shared" si="35"/>
        <v>5.1399585521526792</v>
      </c>
      <c r="L160">
        <f t="shared" si="33"/>
        <v>1.5815257083546705</v>
      </c>
      <c r="P160" s="71">
        <f t="shared" si="36"/>
        <v>5.1399585521526792</v>
      </c>
      <c r="Q160" s="71">
        <f t="shared" si="37"/>
        <v>1.5815257083546705</v>
      </c>
      <c r="R160" s="71">
        <f t="shared" si="34"/>
        <v>3.25</v>
      </c>
    </row>
    <row r="161" spans="2:18" x14ac:dyDescent="0.25">
      <c r="B161" t="s">
        <v>167</v>
      </c>
      <c r="C161" s="69" t="s">
        <v>186</v>
      </c>
      <c r="D161">
        <v>1999</v>
      </c>
      <c r="E161" t="s">
        <v>144</v>
      </c>
      <c r="F161" t="s">
        <v>200</v>
      </c>
      <c r="G161">
        <v>0.54</v>
      </c>
      <c r="H161">
        <v>3.91</v>
      </c>
      <c r="J161" s="68">
        <f>(1+G161-G160)^(1/C161)-1</f>
        <v>5.1430632213731453E-2</v>
      </c>
      <c r="K161">
        <f t="shared" si="35"/>
        <v>5.1430632213731453</v>
      </c>
      <c r="L161">
        <f t="shared" si="33"/>
        <v>1.3153614376913414</v>
      </c>
      <c r="P161" s="71">
        <f t="shared" si="36"/>
        <v>5.1430632213731453</v>
      </c>
      <c r="Q161" s="71">
        <f t="shared" si="37"/>
        <v>1.3153614376913414</v>
      </c>
      <c r="R161" s="71">
        <f t="shared" si="34"/>
        <v>3.91</v>
      </c>
    </row>
    <row r="162" spans="2:18" x14ac:dyDescent="0.25">
      <c r="B162" t="s">
        <v>185</v>
      </c>
      <c r="C162" s="69" t="s">
        <v>173</v>
      </c>
      <c r="D162">
        <v>1999</v>
      </c>
      <c r="E162" t="s">
        <v>144</v>
      </c>
      <c r="F162" t="s">
        <v>200</v>
      </c>
      <c r="G162">
        <v>1.6339999999999999</v>
      </c>
      <c r="H162">
        <v>4.43</v>
      </c>
      <c r="J162" s="68">
        <f>(1+G162-G161)^(1/C162)-1</f>
        <v>0.13108726560442086</v>
      </c>
      <c r="K162">
        <f t="shared" si="35"/>
        <v>13.108726560442086</v>
      </c>
      <c r="L162">
        <f t="shared" si="33"/>
        <v>2.9590804876844441</v>
      </c>
      <c r="P162" s="71">
        <f t="shared" si="36"/>
        <v>13.108726560442086</v>
      </c>
      <c r="Q162" s="71">
        <f t="shared" si="37"/>
        <v>2.9590804876844441</v>
      </c>
      <c r="R162" s="71">
        <f t="shared" si="34"/>
        <v>4.43</v>
      </c>
    </row>
    <row r="165" spans="2:18" x14ac:dyDescent="0.25">
      <c r="B165" s="74" t="s">
        <v>201</v>
      </c>
    </row>
    <row r="167" spans="2:18" x14ac:dyDescent="0.25">
      <c r="C167" t="s">
        <v>202</v>
      </c>
      <c r="D167" t="s">
        <v>205</v>
      </c>
      <c r="E167" t="s">
        <v>203</v>
      </c>
      <c r="H167" s="74" t="s">
        <v>210</v>
      </c>
    </row>
    <row r="168" spans="2:18" x14ac:dyDescent="0.25">
      <c r="B168" t="s">
        <v>183</v>
      </c>
      <c r="C168">
        <v>0</v>
      </c>
      <c r="D168" t="s">
        <v>206</v>
      </c>
      <c r="E168">
        <v>0.26250000000000001</v>
      </c>
      <c r="H168" t="s">
        <v>206</v>
      </c>
    </row>
    <row r="169" spans="2:18" x14ac:dyDescent="0.25">
      <c r="B169" t="s">
        <v>170</v>
      </c>
      <c r="C169">
        <v>6</v>
      </c>
      <c r="D169" t="s">
        <v>206</v>
      </c>
      <c r="E169">
        <v>0.25</v>
      </c>
      <c r="H169" s="76">
        <f>C168*E168+C169*E169+C170*E170+C171*E171+C172*E172</f>
        <v>9.8249999999999993</v>
      </c>
    </row>
    <row r="170" spans="2:18" x14ac:dyDescent="0.25">
      <c r="B170" t="s">
        <v>166</v>
      </c>
      <c r="C170">
        <v>10</v>
      </c>
      <c r="D170" t="s">
        <v>206</v>
      </c>
      <c r="E170">
        <v>0.1125</v>
      </c>
    </row>
    <row r="171" spans="2:18" x14ac:dyDescent="0.25">
      <c r="B171" t="s">
        <v>167</v>
      </c>
      <c r="C171" s="69" t="s">
        <v>190</v>
      </c>
      <c r="D171" t="s">
        <v>206</v>
      </c>
      <c r="E171">
        <v>0.1125</v>
      </c>
    </row>
    <row r="172" spans="2:18" x14ac:dyDescent="0.25">
      <c r="B172" t="s">
        <v>185</v>
      </c>
      <c r="C172" s="69" t="s">
        <v>204</v>
      </c>
      <c r="D172" t="s">
        <v>206</v>
      </c>
      <c r="E172">
        <v>0.26250000000000001</v>
      </c>
    </row>
    <row r="173" spans="2:18" x14ac:dyDescent="0.25">
      <c r="B173" t="s">
        <v>183</v>
      </c>
      <c r="C173">
        <v>0</v>
      </c>
      <c r="D173" t="s">
        <v>207</v>
      </c>
      <c r="E173">
        <v>0.17</v>
      </c>
      <c r="H173" t="s">
        <v>207</v>
      </c>
    </row>
    <row r="174" spans="2:18" x14ac:dyDescent="0.25">
      <c r="B174" t="s">
        <v>170</v>
      </c>
      <c r="C174">
        <v>6</v>
      </c>
      <c r="D174" t="s">
        <v>207</v>
      </c>
      <c r="E174">
        <v>0.2</v>
      </c>
      <c r="H174" s="76">
        <f>C173*E173+C174*E174+C175*E175+C176*E176+C177*E177</f>
        <v>10.520000000000001</v>
      </c>
    </row>
    <row r="175" spans="2:18" x14ac:dyDescent="0.25">
      <c r="B175" t="s">
        <v>166</v>
      </c>
      <c r="C175">
        <v>10</v>
      </c>
      <c r="D175" t="s">
        <v>207</v>
      </c>
      <c r="E175">
        <v>0.23</v>
      </c>
    </row>
    <row r="176" spans="2:18" x14ac:dyDescent="0.25">
      <c r="B176" t="s">
        <v>167</v>
      </c>
      <c r="C176" s="69" t="s">
        <v>190</v>
      </c>
      <c r="D176" t="s">
        <v>207</v>
      </c>
      <c r="E176">
        <v>0.23</v>
      </c>
    </row>
    <row r="177" spans="1:10" x14ac:dyDescent="0.25">
      <c r="B177" t="s">
        <v>185</v>
      </c>
      <c r="C177" s="69" t="s">
        <v>204</v>
      </c>
      <c r="D177" t="s">
        <v>207</v>
      </c>
      <c r="E177">
        <v>0.17</v>
      </c>
    </row>
    <row r="178" spans="1:10" x14ac:dyDescent="0.25">
      <c r="B178" t="s">
        <v>183</v>
      </c>
      <c r="C178">
        <v>0</v>
      </c>
      <c r="D178" t="s">
        <v>208</v>
      </c>
      <c r="E178">
        <v>0.1925</v>
      </c>
      <c r="H178" t="s">
        <v>208</v>
      </c>
    </row>
    <row r="179" spans="1:10" x14ac:dyDescent="0.25">
      <c r="B179" t="s">
        <v>170</v>
      </c>
      <c r="C179">
        <v>6</v>
      </c>
      <c r="D179" t="s">
        <v>208</v>
      </c>
      <c r="E179">
        <v>0.28999999999999998</v>
      </c>
      <c r="H179" s="76">
        <f>C178*E178+C179*E179+C180*E180+C181*E181+C182*E182</f>
        <v>9.8450000000000006</v>
      </c>
    </row>
    <row r="180" spans="1:10" x14ac:dyDescent="0.25">
      <c r="B180" t="s">
        <v>166</v>
      </c>
      <c r="C180">
        <v>10</v>
      </c>
      <c r="D180" t="s">
        <v>208</v>
      </c>
      <c r="E180">
        <v>0.16250000000000001</v>
      </c>
    </row>
    <row r="181" spans="1:10" x14ac:dyDescent="0.25">
      <c r="B181" t="s">
        <v>167</v>
      </c>
      <c r="C181" s="69" t="s">
        <v>190</v>
      </c>
      <c r="D181" t="s">
        <v>208</v>
      </c>
      <c r="E181">
        <v>0.16250000000000001</v>
      </c>
    </row>
    <row r="182" spans="1:10" x14ac:dyDescent="0.25">
      <c r="B182" t="s">
        <v>185</v>
      </c>
      <c r="C182" s="69" t="s">
        <v>204</v>
      </c>
      <c r="D182" t="s">
        <v>208</v>
      </c>
      <c r="E182">
        <v>0.1925</v>
      </c>
    </row>
    <row r="183" spans="1:10" x14ac:dyDescent="0.25">
      <c r="B183" t="s">
        <v>183</v>
      </c>
      <c r="C183">
        <v>0</v>
      </c>
      <c r="D183" t="s">
        <v>209</v>
      </c>
      <c r="E183">
        <v>0.12</v>
      </c>
      <c r="H183" t="s">
        <v>209</v>
      </c>
      <c r="J183" s="75"/>
    </row>
    <row r="184" spans="1:10" x14ac:dyDescent="0.25">
      <c r="B184" t="s">
        <v>170</v>
      </c>
      <c r="C184">
        <v>6</v>
      </c>
      <c r="D184" t="s">
        <v>209</v>
      </c>
      <c r="E184">
        <v>0.23</v>
      </c>
      <c r="H184" s="76">
        <f>C183*E183+C184*E184+C185*E185+C186*E186+C187*E187</f>
        <v>10.525</v>
      </c>
    </row>
    <row r="185" spans="1:10" x14ac:dyDescent="0.25">
      <c r="B185" t="s">
        <v>166</v>
      </c>
      <c r="C185">
        <v>10</v>
      </c>
      <c r="D185" t="s">
        <v>209</v>
      </c>
      <c r="E185">
        <v>0.26500000000000001</v>
      </c>
    </row>
    <row r="186" spans="1:10" x14ac:dyDescent="0.25">
      <c r="B186" t="s">
        <v>167</v>
      </c>
      <c r="C186" s="69" t="s">
        <v>190</v>
      </c>
      <c r="D186" t="s">
        <v>209</v>
      </c>
      <c r="E186">
        <v>0.26500000000000001</v>
      </c>
    </row>
    <row r="187" spans="1:10" x14ac:dyDescent="0.25">
      <c r="B187" t="s">
        <v>185</v>
      </c>
      <c r="C187" s="69" t="s">
        <v>204</v>
      </c>
      <c r="D187" t="s">
        <v>209</v>
      </c>
      <c r="E187">
        <v>0.12</v>
      </c>
    </row>
    <row r="191" spans="1:10" x14ac:dyDescent="0.25">
      <c r="A191" s="73" t="s">
        <v>212</v>
      </c>
      <c r="C191" t="s">
        <v>216</v>
      </c>
    </row>
    <row r="193" spans="2:15" x14ac:dyDescent="0.25">
      <c r="C193" t="s">
        <v>202</v>
      </c>
      <c r="D193" t="s">
        <v>142</v>
      </c>
      <c r="E193" s="70" t="s">
        <v>147</v>
      </c>
      <c r="G193" t="s">
        <v>148</v>
      </c>
      <c r="H193" t="s">
        <v>150</v>
      </c>
      <c r="I193" t="s">
        <v>215</v>
      </c>
      <c r="M193" t="s">
        <v>148</v>
      </c>
      <c r="N193" t="s">
        <v>147</v>
      </c>
      <c r="O193" t="s">
        <v>149</v>
      </c>
    </row>
    <row r="194" spans="2:15" x14ac:dyDescent="0.25">
      <c r="B194" t="s">
        <v>214</v>
      </c>
      <c r="C194">
        <v>5</v>
      </c>
      <c r="D194">
        <v>0.498</v>
      </c>
      <c r="E194">
        <v>2.9000000000000001E-2</v>
      </c>
      <c r="G194" s="68">
        <f t="shared" ref="G194:G205" si="38">(1+D194)^(1/C194)-1</f>
        <v>8.4182424365889963E-2</v>
      </c>
      <c r="H194">
        <f t="shared" ref="H194:H205" si="39">G194*100</f>
        <v>8.4182424365889972</v>
      </c>
      <c r="I194">
        <f t="shared" ref="I194:I205" si="40">D194/E194</f>
        <v>17.172413793103448</v>
      </c>
      <c r="M194" s="71">
        <f t="shared" ref="M194:M195" si="41">H194</f>
        <v>8.4182424365889972</v>
      </c>
      <c r="N194" s="71">
        <f t="shared" ref="N194:N205" si="42">M194/O194</f>
        <v>0.49021893707044362</v>
      </c>
      <c r="O194" s="71">
        <f t="shared" ref="O194:O205" si="43">I194</f>
        <v>17.172413793103448</v>
      </c>
    </row>
    <row r="195" spans="2:15" x14ac:dyDescent="0.25">
      <c r="B195" t="s">
        <v>213</v>
      </c>
      <c r="C195">
        <v>3</v>
      </c>
      <c r="D195">
        <v>0.25600000000000001</v>
      </c>
      <c r="E195">
        <v>2.7E-2</v>
      </c>
      <c r="G195" s="68">
        <f t="shared" si="38"/>
        <v>7.8938142421918212E-2</v>
      </c>
      <c r="H195">
        <f t="shared" si="39"/>
        <v>7.8938142421918212</v>
      </c>
      <c r="I195">
        <f t="shared" si="40"/>
        <v>9.481481481481481</v>
      </c>
      <c r="M195" s="71">
        <f t="shared" si="41"/>
        <v>7.8938142421918212</v>
      </c>
      <c r="N195" s="71">
        <f t="shared" si="42"/>
        <v>0.83255072085616866</v>
      </c>
      <c r="O195" s="71">
        <f t="shared" si="43"/>
        <v>9.481481481481481</v>
      </c>
    </row>
    <row r="196" spans="2:15" x14ac:dyDescent="0.25">
      <c r="B196" t="s">
        <v>166</v>
      </c>
      <c r="C196">
        <v>3</v>
      </c>
      <c r="D196">
        <v>0.254</v>
      </c>
      <c r="E196">
        <v>6.2E-2</v>
      </c>
      <c r="G196" s="68">
        <f t="shared" si="38"/>
        <v>7.8365153390935971E-2</v>
      </c>
      <c r="H196">
        <f t="shared" si="39"/>
        <v>7.8365153390935971</v>
      </c>
      <c r="I196">
        <f t="shared" si="40"/>
        <v>4.096774193548387</v>
      </c>
      <c r="M196" s="71">
        <f t="shared" ref="M196:M198" si="44">H196</f>
        <v>7.8365153390935971</v>
      </c>
      <c r="N196" s="71">
        <f t="shared" si="42"/>
        <v>1.9128502008811143</v>
      </c>
      <c r="O196" s="71">
        <f t="shared" si="43"/>
        <v>4.096774193548387</v>
      </c>
    </row>
    <row r="197" spans="2:15" x14ac:dyDescent="0.25">
      <c r="B197" t="s">
        <v>214</v>
      </c>
      <c r="C197">
        <v>5</v>
      </c>
      <c r="D197">
        <v>0.497</v>
      </c>
      <c r="E197">
        <v>2.9000000000000001E-2</v>
      </c>
      <c r="G197" s="68">
        <f t="shared" si="38"/>
        <v>8.403763504123174E-2</v>
      </c>
      <c r="H197">
        <f t="shared" si="39"/>
        <v>8.4037635041231731</v>
      </c>
      <c r="I197">
        <f t="shared" si="40"/>
        <v>17.137931034482758</v>
      </c>
      <c r="M197" s="71">
        <f t="shared" si="44"/>
        <v>8.4037635041231731</v>
      </c>
      <c r="N197" s="71">
        <f t="shared" si="42"/>
        <v>0.49036044591463185</v>
      </c>
      <c r="O197" s="71">
        <f t="shared" si="43"/>
        <v>17.137931034482758</v>
      </c>
    </row>
    <row r="198" spans="2:15" x14ac:dyDescent="0.25">
      <c r="B198" t="s">
        <v>213</v>
      </c>
      <c r="C198">
        <v>3</v>
      </c>
      <c r="D198">
        <v>0.245</v>
      </c>
      <c r="E198">
        <v>2.7E-2</v>
      </c>
      <c r="G198" s="68">
        <f t="shared" si="38"/>
        <v>7.5779135902474204E-2</v>
      </c>
      <c r="H198">
        <f t="shared" si="39"/>
        <v>7.5779135902474204</v>
      </c>
      <c r="I198">
        <f t="shared" si="40"/>
        <v>9.0740740740740744</v>
      </c>
      <c r="M198" s="71">
        <f t="shared" si="44"/>
        <v>7.5779135902474204</v>
      </c>
      <c r="N198" s="71">
        <f t="shared" si="42"/>
        <v>0.83511700790481769</v>
      </c>
      <c r="O198" s="71">
        <f t="shared" si="43"/>
        <v>9.0740740740740744</v>
      </c>
    </row>
    <row r="199" spans="2:15" x14ac:dyDescent="0.25">
      <c r="B199" t="s">
        <v>166</v>
      </c>
      <c r="C199">
        <v>3</v>
      </c>
      <c r="D199">
        <v>0.27</v>
      </c>
      <c r="E199">
        <v>6.3E-2</v>
      </c>
      <c r="G199" s="68">
        <f t="shared" si="38"/>
        <v>8.2932132831999406E-2</v>
      </c>
      <c r="H199">
        <f t="shared" si="39"/>
        <v>8.2932132831999397</v>
      </c>
      <c r="I199">
        <f t="shared" si="40"/>
        <v>4.2857142857142856</v>
      </c>
      <c r="M199" s="71">
        <f t="shared" ref="M199:M205" si="45">H199</f>
        <v>8.2932132831999397</v>
      </c>
      <c r="N199" s="71">
        <f t="shared" si="42"/>
        <v>1.9350830994133192</v>
      </c>
      <c r="O199" s="71">
        <f t="shared" si="43"/>
        <v>4.2857142857142856</v>
      </c>
    </row>
    <row r="200" spans="2:15" x14ac:dyDescent="0.25">
      <c r="B200" t="s">
        <v>214</v>
      </c>
      <c r="C200">
        <v>5</v>
      </c>
      <c r="D200">
        <v>0.47099999999999997</v>
      </c>
      <c r="E200">
        <v>2.8000000000000001E-2</v>
      </c>
      <c r="G200" s="68">
        <f t="shared" si="38"/>
        <v>8.0245670900269017E-2</v>
      </c>
      <c r="H200">
        <f t="shared" si="39"/>
        <v>8.0245670900269026</v>
      </c>
      <c r="I200">
        <f t="shared" si="40"/>
        <v>16.821428571428569</v>
      </c>
      <c r="M200" s="71">
        <f t="shared" si="45"/>
        <v>8.0245670900269026</v>
      </c>
      <c r="N200" s="71">
        <f t="shared" si="42"/>
        <v>0.47704432806953989</v>
      </c>
      <c r="O200" s="71">
        <f t="shared" si="43"/>
        <v>16.821428571428569</v>
      </c>
    </row>
    <row r="201" spans="2:15" x14ac:dyDescent="0.25">
      <c r="B201" t="s">
        <v>213</v>
      </c>
      <c r="C201">
        <v>3</v>
      </c>
      <c r="D201">
        <v>0.216</v>
      </c>
      <c r="E201">
        <v>2.8000000000000001E-2</v>
      </c>
      <c r="G201" s="68">
        <f t="shared" si="38"/>
        <v>6.7360659488777896E-2</v>
      </c>
      <c r="H201">
        <f t="shared" si="39"/>
        <v>6.7360659488777896</v>
      </c>
      <c r="I201">
        <f t="shared" si="40"/>
        <v>7.7142857142857144</v>
      </c>
      <c r="M201" s="71">
        <f t="shared" si="45"/>
        <v>6.7360659488777896</v>
      </c>
      <c r="N201" s="71">
        <f t="shared" si="42"/>
        <v>0.87319373411378753</v>
      </c>
      <c r="O201" s="71">
        <f t="shared" si="43"/>
        <v>7.7142857142857144</v>
      </c>
    </row>
    <row r="202" spans="2:15" x14ac:dyDescent="0.25">
      <c r="B202" t="s">
        <v>166</v>
      </c>
      <c r="C202">
        <v>3</v>
      </c>
      <c r="D202">
        <v>0.24199999999999999</v>
      </c>
      <c r="E202">
        <v>6.3E-2</v>
      </c>
      <c r="G202" s="68">
        <f t="shared" si="38"/>
        <v>7.4914361304784016E-2</v>
      </c>
      <c r="H202">
        <f t="shared" si="39"/>
        <v>7.4914361304784016</v>
      </c>
      <c r="I202">
        <f t="shared" si="40"/>
        <v>3.8412698412698409</v>
      </c>
      <c r="M202" s="71">
        <f t="shared" si="45"/>
        <v>7.4914361304784016</v>
      </c>
      <c r="N202" s="71">
        <f t="shared" si="42"/>
        <v>1.950249901736113</v>
      </c>
      <c r="O202" s="71">
        <f t="shared" si="43"/>
        <v>3.8412698412698409</v>
      </c>
    </row>
    <row r="203" spans="2:15" x14ac:dyDescent="0.25">
      <c r="B203" t="s">
        <v>214</v>
      </c>
      <c r="C203">
        <v>5</v>
      </c>
      <c r="D203">
        <v>0.42</v>
      </c>
      <c r="E203">
        <v>0.03</v>
      </c>
      <c r="G203" s="68">
        <f t="shared" si="38"/>
        <v>7.264909054577684E-2</v>
      </c>
      <c r="H203">
        <f t="shared" si="39"/>
        <v>7.264909054577684</v>
      </c>
      <c r="I203">
        <f t="shared" si="40"/>
        <v>14</v>
      </c>
      <c r="M203" s="71">
        <f t="shared" si="45"/>
        <v>7.264909054577684</v>
      </c>
      <c r="N203" s="71">
        <f t="shared" si="42"/>
        <v>0.51892207532697743</v>
      </c>
      <c r="O203" s="71">
        <f t="shared" si="43"/>
        <v>14</v>
      </c>
    </row>
    <row r="204" spans="2:15" x14ac:dyDescent="0.25">
      <c r="B204" t="s">
        <v>213</v>
      </c>
      <c r="C204">
        <v>3</v>
      </c>
      <c r="D204">
        <v>0.20899999999999999</v>
      </c>
      <c r="E204">
        <v>2.9000000000000001E-2</v>
      </c>
      <c r="G204" s="68">
        <f t="shared" si="38"/>
        <v>6.5308601525300158E-2</v>
      </c>
      <c r="H204">
        <f t="shared" si="39"/>
        <v>6.5308601525300158</v>
      </c>
      <c r="I204">
        <f t="shared" si="40"/>
        <v>7.206896551724137</v>
      </c>
      <c r="M204" s="71">
        <f t="shared" si="45"/>
        <v>6.5308601525300158</v>
      </c>
      <c r="N204" s="71">
        <f t="shared" si="42"/>
        <v>0.90619590633191616</v>
      </c>
      <c r="O204" s="71">
        <f t="shared" si="43"/>
        <v>7.206896551724137</v>
      </c>
    </row>
    <row r="205" spans="2:15" x14ac:dyDescent="0.25">
      <c r="B205" t="s">
        <v>166</v>
      </c>
      <c r="C205">
        <v>3</v>
      </c>
      <c r="D205">
        <v>0.23400000000000001</v>
      </c>
      <c r="E205">
        <v>6.4000000000000001E-2</v>
      </c>
      <c r="G205" s="68">
        <f t="shared" si="38"/>
        <v>7.2601466882732391E-2</v>
      </c>
      <c r="H205">
        <f t="shared" si="39"/>
        <v>7.2601466882732391</v>
      </c>
      <c r="I205">
        <f t="shared" si="40"/>
        <v>3.65625</v>
      </c>
      <c r="M205" s="71">
        <f t="shared" si="45"/>
        <v>7.2601466882732391</v>
      </c>
      <c r="N205" s="71">
        <f t="shared" si="42"/>
        <v>1.9856811455106296</v>
      </c>
      <c r="O205" s="71">
        <f t="shared" si="43"/>
        <v>3.65625</v>
      </c>
    </row>
    <row r="208" spans="2:15" x14ac:dyDescent="0.25">
      <c r="C208" t="s">
        <v>217</v>
      </c>
    </row>
    <row r="210" spans="2:15" x14ac:dyDescent="0.25">
      <c r="C210" t="s">
        <v>202</v>
      </c>
      <c r="D210" t="s">
        <v>142</v>
      </c>
      <c r="E210" s="70" t="s">
        <v>147</v>
      </c>
      <c r="G210" t="s">
        <v>148</v>
      </c>
      <c r="H210" t="s">
        <v>150</v>
      </c>
      <c r="I210" t="s">
        <v>215</v>
      </c>
      <c r="M210" t="s">
        <v>148</v>
      </c>
      <c r="N210" t="s">
        <v>147</v>
      </c>
      <c r="O210" t="s">
        <v>149</v>
      </c>
    </row>
    <row r="211" spans="2:15" x14ac:dyDescent="0.25">
      <c r="B211" t="s">
        <v>214</v>
      </c>
      <c r="C211">
        <v>5</v>
      </c>
      <c r="D211">
        <v>0.42</v>
      </c>
      <c r="E211">
        <v>0.03</v>
      </c>
      <c r="G211" s="68">
        <f t="shared" ref="G211:G222" si="46">(1+D211)^(1/C211)-1</f>
        <v>7.264909054577684E-2</v>
      </c>
      <c r="H211">
        <f t="shared" ref="H211:H222" si="47">G211*100</f>
        <v>7.264909054577684</v>
      </c>
      <c r="I211">
        <f t="shared" ref="I211:I222" si="48">D211/E211</f>
        <v>14</v>
      </c>
      <c r="M211" s="71">
        <f t="shared" ref="M211:M222" si="49">H211</f>
        <v>7.264909054577684</v>
      </c>
      <c r="N211" s="71">
        <f t="shared" ref="N211:N222" si="50">M211/O211</f>
        <v>0.51892207532697743</v>
      </c>
      <c r="O211" s="71">
        <f t="shared" ref="O211:O222" si="51">I211</f>
        <v>14</v>
      </c>
    </row>
    <row r="212" spans="2:15" x14ac:dyDescent="0.25">
      <c r="B212" t="s">
        <v>213</v>
      </c>
      <c r="C212">
        <v>3</v>
      </c>
      <c r="D212">
        <v>0.20899999999999999</v>
      </c>
      <c r="E212">
        <v>2.9000000000000001E-2</v>
      </c>
      <c r="G212" s="68">
        <f t="shared" si="46"/>
        <v>6.5308601525300158E-2</v>
      </c>
      <c r="H212">
        <f t="shared" si="47"/>
        <v>6.5308601525300158</v>
      </c>
      <c r="I212">
        <f t="shared" si="48"/>
        <v>7.206896551724137</v>
      </c>
      <c r="M212" s="71">
        <f t="shared" si="49"/>
        <v>6.5308601525300158</v>
      </c>
      <c r="N212" s="71">
        <f t="shared" si="50"/>
        <v>0.90619590633191616</v>
      </c>
      <c r="O212" s="71">
        <f t="shared" si="51"/>
        <v>7.206896551724137</v>
      </c>
    </row>
    <row r="213" spans="2:15" x14ac:dyDescent="0.25">
      <c r="B213" t="s">
        <v>166</v>
      </c>
      <c r="C213">
        <v>3</v>
      </c>
      <c r="D213">
        <v>0.23400000000000001</v>
      </c>
      <c r="E213">
        <v>6.4000000000000001E-2</v>
      </c>
      <c r="G213" s="68">
        <f t="shared" si="46"/>
        <v>7.2601466882732391E-2</v>
      </c>
      <c r="H213">
        <f t="shared" si="47"/>
        <v>7.2601466882732391</v>
      </c>
      <c r="I213">
        <f t="shared" si="48"/>
        <v>3.65625</v>
      </c>
      <c r="M213" s="71">
        <f t="shared" si="49"/>
        <v>7.2601466882732391</v>
      </c>
      <c r="N213" s="71">
        <f t="shared" si="50"/>
        <v>1.9856811455106296</v>
      </c>
      <c r="O213" s="71">
        <f t="shared" si="51"/>
        <v>3.65625</v>
      </c>
    </row>
    <row r="214" spans="2:15" x14ac:dyDescent="0.25">
      <c r="B214" t="s">
        <v>214</v>
      </c>
      <c r="C214">
        <v>5</v>
      </c>
      <c r="D214">
        <v>0.379</v>
      </c>
      <c r="E214">
        <v>0.17699999999999999</v>
      </c>
      <c r="G214" s="68">
        <f t="shared" si="46"/>
        <v>6.6382116493849175E-2</v>
      </c>
      <c r="H214">
        <f t="shared" si="47"/>
        <v>6.6382116493849175</v>
      </c>
      <c r="I214">
        <f t="shared" si="48"/>
        <v>2.1412429378531073</v>
      </c>
      <c r="M214" s="71">
        <f t="shared" si="49"/>
        <v>6.6382116493849175</v>
      </c>
      <c r="N214" s="71">
        <f t="shared" si="50"/>
        <v>3.1001674457549617</v>
      </c>
      <c r="O214" s="71">
        <f t="shared" si="51"/>
        <v>2.1412429378531073</v>
      </c>
    </row>
    <row r="215" spans="2:15" x14ac:dyDescent="0.25">
      <c r="B215" t="s">
        <v>213</v>
      </c>
      <c r="C215">
        <v>3</v>
      </c>
      <c r="D215">
        <v>0.28799999999999998</v>
      </c>
      <c r="E215">
        <v>0.121</v>
      </c>
      <c r="G215" s="68">
        <f t="shared" si="46"/>
        <v>8.8024365082959521E-2</v>
      </c>
      <c r="H215">
        <f t="shared" si="47"/>
        <v>8.8024365082959513</v>
      </c>
      <c r="I215">
        <f t="shared" si="48"/>
        <v>2.3801652892561984</v>
      </c>
      <c r="M215" s="71">
        <f t="shared" si="49"/>
        <v>8.8024365082959513</v>
      </c>
      <c r="N215" s="71">
        <f t="shared" si="50"/>
        <v>3.6982458941104515</v>
      </c>
      <c r="O215" s="71">
        <f t="shared" si="51"/>
        <v>2.3801652892561984</v>
      </c>
    </row>
    <row r="216" spans="2:15" x14ac:dyDescent="0.25">
      <c r="B216" t="s">
        <v>166</v>
      </c>
      <c r="C216">
        <v>3</v>
      </c>
      <c r="D216">
        <v>0.192</v>
      </c>
      <c r="E216">
        <v>8.6999999999999994E-2</v>
      </c>
      <c r="G216" s="68">
        <f t="shared" si="46"/>
        <v>6.0291838476180803E-2</v>
      </c>
      <c r="H216">
        <f t="shared" si="47"/>
        <v>6.0291838476180803</v>
      </c>
      <c r="I216">
        <f t="shared" si="48"/>
        <v>2.2068965517241383</v>
      </c>
      <c r="M216" s="71">
        <f t="shared" si="49"/>
        <v>6.0291838476180803</v>
      </c>
      <c r="N216" s="71">
        <f t="shared" si="50"/>
        <v>2.7319739309519422</v>
      </c>
      <c r="O216" s="71">
        <f t="shared" si="51"/>
        <v>2.2068965517241383</v>
      </c>
    </row>
    <row r="217" spans="2:15" x14ac:dyDescent="0.25">
      <c r="B217" t="s">
        <v>214</v>
      </c>
      <c r="C217">
        <v>5</v>
      </c>
      <c r="D217">
        <v>0.36199999999999999</v>
      </c>
      <c r="E217">
        <v>0.16700000000000001</v>
      </c>
      <c r="G217" s="68">
        <f t="shared" si="46"/>
        <v>6.3739831279421733E-2</v>
      </c>
      <c r="H217">
        <f t="shared" si="47"/>
        <v>6.3739831279421733</v>
      </c>
      <c r="I217">
        <f t="shared" si="48"/>
        <v>2.1676646706586826</v>
      </c>
      <c r="M217" s="71">
        <f t="shared" si="49"/>
        <v>6.3739831279421733</v>
      </c>
      <c r="N217" s="71">
        <f t="shared" si="50"/>
        <v>2.9404839291887925</v>
      </c>
      <c r="O217" s="71">
        <f t="shared" si="51"/>
        <v>2.1676646706586826</v>
      </c>
    </row>
    <row r="218" spans="2:15" x14ac:dyDescent="0.25">
      <c r="B218" t="s">
        <v>213</v>
      </c>
      <c r="C218">
        <v>3</v>
      </c>
      <c r="D218">
        <v>0.30099999999999999</v>
      </c>
      <c r="E218">
        <v>0.124</v>
      </c>
      <c r="G218" s="68">
        <f t="shared" si="46"/>
        <v>9.1672655665788527E-2</v>
      </c>
      <c r="H218">
        <f t="shared" si="47"/>
        <v>9.1672655665788518</v>
      </c>
      <c r="I218">
        <f t="shared" si="48"/>
        <v>2.4274193548387095</v>
      </c>
      <c r="M218" s="71">
        <f t="shared" si="49"/>
        <v>9.1672655665788518</v>
      </c>
      <c r="N218" s="71">
        <f t="shared" si="50"/>
        <v>3.7765479410490954</v>
      </c>
      <c r="O218" s="71">
        <f t="shared" si="51"/>
        <v>2.4274193548387095</v>
      </c>
    </row>
    <row r="219" spans="2:15" x14ac:dyDescent="0.25">
      <c r="B219" t="s">
        <v>166</v>
      </c>
      <c r="C219">
        <v>3</v>
      </c>
      <c r="D219">
        <v>0.19</v>
      </c>
      <c r="E219">
        <v>8.8999999999999996E-2</v>
      </c>
      <c r="G219" s="68">
        <f t="shared" si="46"/>
        <v>5.9698502124814867E-2</v>
      </c>
      <c r="H219">
        <f t="shared" si="47"/>
        <v>5.9698502124814867</v>
      </c>
      <c r="I219">
        <f t="shared" si="48"/>
        <v>2.1348314606741576</v>
      </c>
      <c r="M219" s="71">
        <f t="shared" si="49"/>
        <v>5.9698502124814867</v>
      </c>
      <c r="N219" s="71">
        <f t="shared" si="50"/>
        <v>2.796403520583433</v>
      </c>
      <c r="O219" s="71">
        <f t="shared" si="51"/>
        <v>2.1348314606741576</v>
      </c>
    </row>
    <row r="220" spans="2:15" x14ac:dyDescent="0.25">
      <c r="B220" t="s">
        <v>214</v>
      </c>
      <c r="C220">
        <v>5</v>
      </c>
      <c r="D220">
        <v>0.373</v>
      </c>
      <c r="E220">
        <v>0.17699999999999999</v>
      </c>
      <c r="G220" s="68">
        <f t="shared" si="46"/>
        <v>6.5452536016274987E-2</v>
      </c>
      <c r="H220">
        <f t="shared" si="47"/>
        <v>6.5452536016274987</v>
      </c>
      <c r="I220">
        <f t="shared" si="48"/>
        <v>2.1073446327683616</v>
      </c>
      <c r="M220" s="71">
        <f t="shared" si="49"/>
        <v>6.5452536016274987</v>
      </c>
      <c r="N220" s="71">
        <f t="shared" si="50"/>
        <v>3.1059246313353008</v>
      </c>
      <c r="O220" s="71">
        <f t="shared" si="51"/>
        <v>2.1073446327683616</v>
      </c>
    </row>
    <row r="221" spans="2:15" x14ac:dyDescent="0.25">
      <c r="B221" t="s">
        <v>213</v>
      </c>
      <c r="C221">
        <v>3</v>
      </c>
      <c r="D221">
        <v>0.28699999999999998</v>
      </c>
      <c r="E221">
        <v>0.122</v>
      </c>
      <c r="G221" s="68">
        <f t="shared" si="46"/>
        <v>8.7742712374262455E-2</v>
      </c>
      <c r="H221">
        <f t="shared" si="47"/>
        <v>8.7742712374262446</v>
      </c>
      <c r="I221">
        <f t="shared" si="48"/>
        <v>2.3524590163934427</v>
      </c>
      <c r="M221" s="71">
        <f t="shared" si="49"/>
        <v>8.7742712374262446</v>
      </c>
      <c r="N221" s="71">
        <f t="shared" si="50"/>
        <v>3.7298295852473933</v>
      </c>
      <c r="O221" s="71">
        <f t="shared" si="51"/>
        <v>2.3524590163934427</v>
      </c>
    </row>
    <row r="222" spans="2:15" x14ac:dyDescent="0.25">
      <c r="B222" t="s">
        <v>166</v>
      </c>
      <c r="C222">
        <v>3</v>
      </c>
      <c r="D222">
        <v>0.19700000000000001</v>
      </c>
      <c r="E222">
        <v>8.7999999999999995E-2</v>
      </c>
      <c r="G222" s="68">
        <f t="shared" si="46"/>
        <v>6.1772281390967132E-2</v>
      </c>
      <c r="H222">
        <f t="shared" si="47"/>
        <v>6.1772281390967132</v>
      </c>
      <c r="I222">
        <f t="shared" si="48"/>
        <v>2.2386363636363638</v>
      </c>
      <c r="M222" s="71">
        <f t="shared" si="49"/>
        <v>6.1772281390967132</v>
      </c>
      <c r="N222" s="71">
        <f t="shared" si="50"/>
        <v>2.7593709453833033</v>
      </c>
      <c r="O222" s="71">
        <f t="shared" si="51"/>
        <v>2.2386363636363638</v>
      </c>
    </row>
    <row r="226" spans="1:22" x14ac:dyDescent="0.25">
      <c r="A226" s="73" t="s">
        <v>218</v>
      </c>
    </row>
    <row r="227" spans="1:22" x14ac:dyDescent="0.25">
      <c r="C227" t="s">
        <v>194</v>
      </c>
    </row>
    <row r="229" spans="1:22" x14ac:dyDescent="0.25">
      <c r="C229" t="s">
        <v>145</v>
      </c>
      <c r="D229" t="s">
        <v>224</v>
      </c>
      <c r="E229" t="s">
        <v>226</v>
      </c>
      <c r="F229" t="s">
        <v>142</v>
      </c>
      <c r="G229" s="70" t="s">
        <v>147</v>
      </c>
      <c r="I229" t="s">
        <v>148</v>
      </c>
      <c r="J229" t="s">
        <v>150</v>
      </c>
      <c r="K229" t="s">
        <v>228</v>
      </c>
      <c r="O229" t="s">
        <v>148</v>
      </c>
      <c r="P229" t="s">
        <v>147</v>
      </c>
      <c r="Q229" t="s">
        <v>149</v>
      </c>
    </row>
    <row r="230" spans="1:22" x14ac:dyDescent="0.25">
      <c r="B230" t="s">
        <v>219</v>
      </c>
      <c r="C230">
        <v>0</v>
      </c>
      <c r="D230" t="s">
        <v>225</v>
      </c>
      <c r="E230">
        <v>1</v>
      </c>
      <c r="F230">
        <v>-0.1295</v>
      </c>
      <c r="G230">
        <v>0.2034</v>
      </c>
      <c r="I230" s="68" t="s">
        <v>85</v>
      </c>
      <c r="J230" s="68" t="s">
        <v>85</v>
      </c>
      <c r="K230" s="68" t="s">
        <v>85</v>
      </c>
      <c r="O230" s="71" t="s">
        <v>85</v>
      </c>
      <c r="P230" s="71" t="s">
        <v>85</v>
      </c>
      <c r="Q230" s="71" t="s">
        <v>85</v>
      </c>
      <c r="T230" t="s">
        <v>229</v>
      </c>
    </row>
    <row r="231" spans="1:22" x14ac:dyDescent="0.25">
      <c r="B231" t="s">
        <v>37</v>
      </c>
      <c r="C231">
        <v>6</v>
      </c>
      <c r="D231" t="s">
        <v>225</v>
      </c>
      <c r="E231">
        <v>1</v>
      </c>
      <c r="F231">
        <v>-3.0599999999999999E-2</v>
      </c>
      <c r="G231">
        <v>0.20449999999999999</v>
      </c>
      <c r="I231" s="68">
        <f>(1+F231-F230)^(1/C231)-1</f>
        <v>1.5842461862563662E-2</v>
      </c>
      <c r="J231">
        <f>I231*100</f>
        <v>1.5842461862563662</v>
      </c>
      <c r="K231">
        <f>F231/G231</f>
        <v>-0.14963325183374082</v>
      </c>
      <c r="O231" s="71">
        <f t="shared" ref="O231" si="5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225</v>
      </c>
      <c r="E232">
        <v>1</v>
      </c>
      <c r="F232">
        <v>5.1900000000000002E-2</v>
      </c>
      <c r="G232">
        <v>0.20599999999999999</v>
      </c>
      <c r="I232" s="68">
        <f>(1+F232-F231)^(1/C232)-1</f>
        <v>1.3299863552695745E-2</v>
      </c>
      <c r="J232">
        <f t="shared" ref="J232:J234" si="53">I232*100</f>
        <v>1.3299863552695745</v>
      </c>
      <c r="K232">
        <f t="shared" ref="K232:K234" si="54">F232/G232</f>
        <v>0.25194174757281557</v>
      </c>
      <c r="O232" s="71">
        <f t="shared" ref="O232:O234" si="55">J232</f>
        <v>1.3299863552695745</v>
      </c>
      <c r="P232" s="71">
        <f t="shared" ref="P232:P234" si="56">IF(K232&gt;0,J232/K232,-J232/K232)</f>
        <v>5.2789439149428192</v>
      </c>
      <c r="Q232" s="71">
        <f t="shared" ref="Q232:Q234" si="57">O232/P232</f>
        <v>0.25194174757281557</v>
      </c>
      <c r="T232">
        <v>1.3299863552695745</v>
      </c>
      <c r="U232">
        <v>5.2789439149428192</v>
      </c>
      <c r="V232">
        <v>0.25194174757281557</v>
      </c>
    </row>
    <row r="233" spans="1:22" x14ac:dyDescent="0.25">
      <c r="B233" t="s">
        <v>220</v>
      </c>
      <c r="C233">
        <v>4</v>
      </c>
      <c r="D233" t="s">
        <v>225</v>
      </c>
      <c r="E233">
        <v>1</v>
      </c>
      <c r="F233">
        <v>0.183</v>
      </c>
      <c r="G233">
        <v>0.215</v>
      </c>
      <c r="I233" s="68">
        <f>(1+F233-F232)^(1/C233)-1</f>
        <v>3.1276806632076326E-2</v>
      </c>
      <c r="J233">
        <f t="shared" si="53"/>
        <v>3.1276806632076326</v>
      </c>
      <c r="K233">
        <f t="shared" si="54"/>
        <v>0.85116279069767442</v>
      </c>
      <c r="O233" s="71">
        <f t="shared" si="55"/>
        <v>3.1276806632076326</v>
      </c>
      <c r="P233" s="71">
        <f t="shared" si="56"/>
        <v>3.6745975004898415</v>
      </c>
      <c r="Q233" s="71">
        <f t="shared" si="57"/>
        <v>0.85116279069767442</v>
      </c>
      <c r="T233">
        <v>3.1276806632076326</v>
      </c>
      <c r="U233">
        <v>3.6745975004898415</v>
      </c>
      <c r="V233">
        <v>0.85116279069767442</v>
      </c>
    </row>
    <row r="234" spans="1:22" x14ac:dyDescent="0.25">
      <c r="B234" t="s">
        <v>221</v>
      </c>
      <c r="C234">
        <v>5</v>
      </c>
      <c r="D234" t="s">
        <v>225</v>
      </c>
      <c r="E234">
        <v>1</v>
      </c>
      <c r="F234">
        <v>0.43319999999999997</v>
      </c>
      <c r="G234">
        <v>0.307</v>
      </c>
      <c r="I234" s="68">
        <f>(1+F234-F233)^(1/C234)-1</f>
        <v>4.5673010915691981E-2</v>
      </c>
      <c r="J234">
        <f t="shared" si="53"/>
        <v>4.5673010915691981</v>
      </c>
      <c r="K234">
        <f t="shared" si="54"/>
        <v>1.4110749185667752</v>
      </c>
      <c r="O234" s="71">
        <f t="shared" si="55"/>
        <v>4.5673010915691981</v>
      </c>
      <c r="P234" s="71">
        <f t="shared" si="56"/>
        <v>3.2367530819754013</v>
      </c>
      <c r="Q234" s="71">
        <f t="shared" si="57"/>
        <v>1.4110749185667752</v>
      </c>
      <c r="T234">
        <v>4.5673010915691981</v>
      </c>
      <c r="U234">
        <v>3.2367530819754013</v>
      </c>
      <c r="V234">
        <v>1.4110749185667752</v>
      </c>
    </row>
    <row r="235" spans="1:22" x14ac:dyDescent="0.25">
      <c r="B235" t="s">
        <v>219</v>
      </c>
      <c r="C235">
        <v>0</v>
      </c>
      <c r="D235" t="s">
        <v>225</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225</v>
      </c>
      <c r="E236">
        <v>2</v>
      </c>
      <c r="F236">
        <v>-7.0999999999999994E-2</v>
      </c>
      <c r="G236">
        <v>0.18740000000000001</v>
      </c>
      <c r="I236" s="68">
        <f>(1+F236-F235)^(1/C236)-1</f>
        <v>1.1607883405032826E-2</v>
      </c>
      <c r="J236">
        <f t="shared" ref="J236:J249" si="58">I236*100</f>
        <v>1.1607883405032826</v>
      </c>
      <c r="K236">
        <f t="shared" ref="K236:K239" si="59">F236/G236</f>
        <v>-0.37886872998932758</v>
      </c>
      <c r="O236" s="71">
        <f t="shared" ref="O236:O239" si="60">J236</f>
        <v>1.1607883405032826</v>
      </c>
      <c r="P236" s="71">
        <f t="shared" ref="P236:P239" si="61">IF(K236&gt;0,J236/K236,-J236/K236)</f>
        <v>3.0638272536664113</v>
      </c>
      <c r="Q236" s="71">
        <f t="shared" ref="Q236:Q239" si="62">O236/P236</f>
        <v>0.37886872998932758</v>
      </c>
      <c r="T236">
        <v>2.8998047811499505</v>
      </c>
      <c r="U236">
        <v>4.6831472563791197</v>
      </c>
      <c r="V236">
        <v>0.61919999999999997</v>
      </c>
    </row>
    <row r="237" spans="1:22" x14ac:dyDescent="0.25">
      <c r="B237" t="s">
        <v>38</v>
      </c>
      <c r="C237">
        <v>6</v>
      </c>
      <c r="D237" t="s">
        <v>225</v>
      </c>
      <c r="E237">
        <v>2</v>
      </c>
      <c r="F237">
        <v>0.11609999999999999</v>
      </c>
      <c r="G237">
        <v>0.1875</v>
      </c>
      <c r="I237" s="68">
        <f>(1+F237-F236)^(1/C237)-1</f>
        <v>2.8998047811499505E-2</v>
      </c>
      <c r="J237">
        <f t="shared" si="58"/>
        <v>2.8998047811499505</v>
      </c>
      <c r="K237">
        <f t="shared" si="59"/>
        <v>0.61919999999999997</v>
      </c>
      <c r="O237" s="71">
        <f t="shared" si="60"/>
        <v>2.8998047811499505</v>
      </c>
      <c r="P237" s="71">
        <f t="shared" si="61"/>
        <v>4.6831472563791197</v>
      </c>
      <c r="Q237" s="71">
        <f t="shared" si="62"/>
        <v>0.61919999999999997</v>
      </c>
      <c r="T237">
        <v>9.0215836453789056</v>
      </c>
      <c r="U237">
        <v>3.2159011292623365</v>
      </c>
      <c r="V237">
        <v>2.8053050397877985</v>
      </c>
    </row>
    <row r="238" spans="1:22" x14ac:dyDescent="0.25">
      <c r="B238" t="s">
        <v>220</v>
      </c>
      <c r="C238">
        <v>4</v>
      </c>
      <c r="D238" t="s">
        <v>225</v>
      </c>
      <c r="E238">
        <v>2</v>
      </c>
      <c r="F238">
        <v>0.52880000000000005</v>
      </c>
      <c r="G238">
        <v>0.1885</v>
      </c>
      <c r="I238" s="68">
        <f>(1+F238-F237)^(1/C238)-1</f>
        <v>9.0215836453789056E-2</v>
      </c>
      <c r="J238">
        <f t="shared" si="58"/>
        <v>9.0215836453789056</v>
      </c>
      <c r="K238">
        <f t="shared" si="59"/>
        <v>2.8053050397877985</v>
      </c>
      <c r="O238" s="71">
        <f t="shared" si="60"/>
        <v>9.0215836453789056</v>
      </c>
      <c r="P238" s="71">
        <f t="shared" si="61"/>
        <v>3.2159011292623365</v>
      </c>
      <c r="Q238" s="71">
        <f t="shared" si="62"/>
        <v>2.8053050397877985</v>
      </c>
      <c r="T238">
        <v>10.99528104162324</v>
      </c>
      <c r="U238">
        <v>2.0495530050392889</v>
      </c>
      <c r="V238">
        <v>5.36472148541114</v>
      </c>
    </row>
    <row r="239" spans="1:22" x14ac:dyDescent="0.25">
      <c r="B239" t="s">
        <v>221</v>
      </c>
      <c r="C239">
        <v>5</v>
      </c>
      <c r="D239" t="s">
        <v>225</v>
      </c>
      <c r="E239">
        <v>2</v>
      </c>
      <c r="F239">
        <v>1.2135</v>
      </c>
      <c r="G239">
        <v>0.22620000000000001</v>
      </c>
      <c r="I239" s="68">
        <f>(1+F239-F238)^(1/C239)-1</f>
        <v>0.10995281041623239</v>
      </c>
      <c r="J239">
        <f t="shared" si="58"/>
        <v>10.99528104162324</v>
      </c>
      <c r="K239">
        <f t="shared" si="59"/>
        <v>5.36472148541114</v>
      </c>
      <c r="O239" s="71">
        <f t="shared" si="60"/>
        <v>10.99528104162324</v>
      </c>
      <c r="P239" s="71">
        <f t="shared" si="61"/>
        <v>2.0495530050392889</v>
      </c>
      <c r="Q239" s="71">
        <f t="shared" si="62"/>
        <v>5.36472148541114</v>
      </c>
      <c r="T239">
        <v>1.39385068411813</v>
      </c>
      <c r="U239">
        <v>5.2275794464907301</v>
      </c>
      <c r="V239">
        <v>0.26663405088062625</v>
      </c>
    </row>
    <row r="240" spans="1:22" x14ac:dyDescent="0.25">
      <c r="B240" t="s">
        <v>219</v>
      </c>
      <c r="C240">
        <v>0</v>
      </c>
      <c r="D240" t="s">
        <v>227</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227</v>
      </c>
      <c r="E241">
        <v>1</v>
      </c>
      <c r="F241">
        <v>-5.45E-2</v>
      </c>
      <c r="G241">
        <v>0.2044</v>
      </c>
      <c r="I241" s="68">
        <f>(1+F241-F240)^(1/C241)-1</f>
        <v>1.3938506841181253E-2</v>
      </c>
      <c r="J241">
        <f t="shared" ref="J241" si="63">I241*100</f>
        <v>1.3938506841181253</v>
      </c>
      <c r="K241">
        <f t="shared" ref="K241:K244" si="64">F241/G241</f>
        <v>-0.26663405088062625</v>
      </c>
      <c r="O241" s="71">
        <f t="shared" ref="O241:O244" si="65">J241</f>
        <v>1.3938506841181253</v>
      </c>
      <c r="P241" s="71">
        <f t="shared" ref="P241:P244" si="66">IF(K241&gt;0,J241/K241,-J241/K241)</f>
        <v>5.2275794464907301</v>
      </c>
      <c r="Q241" s="71">
        <f t="shared" ref="Q241:Q244" si="67">O241/P241</f>
        <v>0.26663405088062625</v>
      </c>
      <c r="T241">
        <v>3.1982685342211381</v>
      </c>
      <c r="U241">
        <v>4.1337380694557888</v>
      </c>
      <c r="V241">
        <v>0.77369888475836446</v>
      </c>
    </row>
    <row r="242" spans="1:22" x14ac:dyDescent="0.25">
      <c r="B242" t="s">
        <v>38</v>
      </c>
      <c r="C242">
        <v>6</v>
      </c>
      <c r="D242" t="s">
        <v>227</v>
      </c>
      <c r="E242">
        <v>1</v>
      </c>
      <c r="F242">
        <v>3.2300000000000002E-2</v>
      </c>
      <c r="G242">
        <v>0.20619999999999999</v>
      </c>
      <c r="I242" s="68">
        <f>(1+F242-F241)^(1/C242)-1</f>
        <v>1.3969608772428366E-2</v>
      </c>
      <c r="J242">
        <f t="shared" si="58"/>
        <v>1.3969608772428366</v>
      </c>
      <c r="K242">
        <f t="shared" si="64"/>
        <v>0.1566440349175558</v>
      </c>
      <c r="O242" s="71">
        <f t="shared" si="65"/>
        <v>1.3969608772428366</v>
      </c>
      <c r="P242" s="71">
        <f t="shared" si="66"/>
        <v>8.9180598417174259</v>
      </c>
      <c r="Q242" s="71">
        <f t="shared" si="67"/>
        <v>0.1566440349175558</v>
      </c>
      <c r="T242">
        <v>4.3893788765642316</v>
      </c>
      <c r="U242">
        <v>3.3247302202195459</v>
      </c>
      <c r="V242">
        <v>1.3202210663198961</v>
      </c>
    </row>
    <row r="243" spans="1:22" x14ac:dyDescent="0.25">
      <c r="B243" t="s">
        <v>220</v>
      </c>
      <c r="C243">
        <v>4</v>
      </c>
      <c r="D243" t="s">
        <v>227</v>
      </c>
      <c r="E243">
        <v>1</v>
      </c>
      <c r="F243">
        <v>0.16650000000000001</v>
      </c>
      <c r="G243">
        <v>0.2152</v>
      </c>
      <c r="I243" s="68">
        <f>(1+F243-F242)^(1/C243)-1</f>
        <v>3.1982685342211381E-2</v>
      </c>
      <c r="J243">
        <f t="shared" si="58"/>
        <v>3.1982685342211381</v>
      </c>
      <c r="K243">
        <f t="shared" si="64"/>
        <v>0.77369888475836435</v>
      </c>
      <c r="O243" s="71">
        <f t="shared" si="65"/>
        <v>3.1982685342211381</v>
      </c>
      <c r="P243" s="71">
        <f t="shared" si="66"/>
        <v>4.1337380694557888</v>
      </c>
      <c r="Q243" s="71">
        <f t="shared" si="67"/>
        <v>0.77369888475836446</v>
      </c>
      <c r="T243">
        <v>1.2455640711427574</v>
      </c>
      <c r="U243">
        <v>3.485345203556415</v>
      </c>
      <c r="V243">
        <v>0.35737179487179488</v>
      </c>
    </row>
    <row r="244" spans="1:22" x14ac:dyDescent="0.25">
      <c r="B244" t="s">
        <v>221</v>
      </c>
      <c r="C244">
        <v>5</v>
      </c>
      <c r="D244" t="s">
        <v>227</v>
      </c>
      <c r="E244">
        <v>1</v>
      </c>
      <c r="F244">
        <v>0.40610000000000002</v>
      </c>
      <c r="G244">
        <v>0.30759999999999998</v>
      </c>
      <c r="I244" s="68">
        <f>(1+F244-F243)^(1/C244)-1</f>
        <v>4.3893788765642316E-2</v>
      </c>
      <c r="J244">
        <f t="shared" si="58"/>
        <v>4.3893788765642316</v>
      </c>
      <c r="K244">
        <f t="shared" si="64"/>
        <v>1.3202210663198961</v>
      </c>
      <c r="O244" s="71">
        <f t="shared" si="65"/>
        <v>4.3893788765642316</v>
      </c>
      <c r="P244" s="71">
        <f t="shared" si="66"/>
        <v>3.3247302202195459</v>
      </c>
      <c r="Q244" s="71">
        <f t="shared" si="67"/>
        <v>1.3202210663198961</v>
      </c>
      <c r="T244">
        <v>3.1368104442244027</v>
      </c>
      <c r="U244">
        <v>4.3002068562374038</v>
      </c>
      <c r="V244">
        <v>0.72945570971184626</v>
      </c>
    </row>
    <row r="245" spans="1:22" x14ac:dyDescent="0.25">
      <c r="B245" t="s">
        <v>219</v>
      </c>
      <c r="C245">
        <v>0</v>
      </c>
      <c r="D245" t="s">
        <v>227</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227</v>
      </c>
      <c r="E246">
        <v>2</v>
      </c>
      <c r="F246">
        <v>-6.6900000000000001E-2</v>
      </c>
      <c r="G246">
        <v>0.18720000000000001</v>
      </c>
      <c r="I246" s="68">
        <f>(1+F246-F245)^(1/C246)-1</f>
        <v>1.2455640711427574E-2</v>
      </c>
      <c r="J246">
        <f t="shared" ref="J246" si="68">I246*100</f>
        <v>1.2455640711427574</v>
      </c>
      <c r="K246">
        <f t="shared" ref="K246:K249" si="69">F246/G246</f>
        <v>-0.35737179487179488</v>
      </c>
      <c r="O246" s="71">
        <f t="shared" ref="O246:O249" si="70">J246</f>
        <v>1.2455640711427574</v>
      </c>
      <c r="P246" s="71">
        <f t="shared" ref="P246:P249" si="71">IF(K246&gt;0,J246/K246,-J246/K246)</f>
        <v>3.485345203556415</v>
      </c>
      <c r="Q246" s="71">
        <f t="shared" ref="Q246:Q249" si="72">O246/P246</f>
        <v>0.35737179487179488</v>
      </c>
      <c r="T246">
        <v>10.992645544450763</v>
      </c>
      <c r="U246">
        <v>2.0146061602763266</v>
      </c>
      <c r="V246">
        <v>5.4564737074679623</v>
      </c>
    </row>
    <row r="247" spans="1:22" x14ac:dyDescent="0.25">
      <c r="B247" t="s">
        <v>38</v>
      </c>
      <c r="C247">
        <v>6</v>
      </c>
      <c r="D247" t="s">
        <v>227</v>
      </c>
      <c r="E247">
        <v>2</v>
      </c>
      <c r="F247">
        <v>0.13669999999999999</v>
      </c>
      <c r="G247">
        <v>0.18740000000000001</v>
      </c>
      <c r="I247" s="68">
        <f>(1+F247-F246)^(1/C247)-1</f>
        <v>3.1368104442244027E-2</v>
      </c>
      <c r="J247">
        <f t="shared" si="58"/>
        <v>3.1368104442244027</v>
      </c>
      <c r="K247">
        <f t="shared" si="69"/>
        <v>0.72945570971184626</v>
      </c>
      <c r="O247" s="71">
        <f t="shared" si="70"/>
        <v>3.1368104442244027</v>
      </c>
      <c r="P247" s="71">
        <f t="shared" si="71"/>
        <v>4.3002068562374038</v>
      </c>
      <c r="Q247" s="71">
        <f t="shared" si="72"/>
        <v>0.72945570971184626</v>
      </c>
    </row>
    <row r="248" spans="1:22" x14ac:dyDescent="0.25">
      <c r="B248" t="s">
        <v>220</v>
      </c>
      <c r="C248">
        <v>4</v>
      </c>
      <c r="D248" t="s">
        <v>227</v>
      </c>
      <c r="E248">
        <v>2</v>
      </c>
      <c r="F248">
        <v>0.55030000000000001</v>
      </c>
      <c r="G248">
        <v>0.1885</v>
      </c>
      <c r="I248" s="68">
        <f>(1+F248-F247)^(1/C248)-1</f>
        <v>9.0389433100003913E-2</v>
      </c>
      <c r="J248">
        <f t="shared" si="58"/>
        <v>9.0389433100003913</v>
      </c>
      <c r="K248">
        <f t="shared" si="69"/>
        <v>2.9193633952254641</v>
      </c>
      <c r="O248" s="71">
        <f t="shared" si="70"/>
        <v>9.0389433100003913</v>
      </c>
      <c r="P248" s="71">
        <f t="shared" si="71"/>
        <v>3.0962035506724948</v>
      </c>
      <c r="Q248" s="71">
        <f t="shared" si="72"/>
        <v>2.9193633952254641</v>
      </c>
    </row>
    <row r="249" spans="1:22" x14ac:dyDescent="0.25">
      <c r="B249" t="s">
        <v>221</v>
      </c>
      <c r="C249">
        <v>5</v>
      </c>
      <c r="D249" t="s">
        <v>227</v>
      </c>
      <c r="E249">
        <v>2</v>
      </c>
      <c r="F249">
        <v>1.2347999999999999</v>
      </c>
      <c r="G249">
        <v>0.2263</v>
      </c>
      <c r="I249" s="68">
        <f>(1+F249-F248)^(1/C249)-1</f>
        <v>0.10992645544450763</v>
      </c>
      <c r="J249">
        <f t="shared" si="58"/>
        <v>10.992645544450763</v>
      </c>
      <c r="K249">
        <f t="shared" si="69"/>
        <v>5.4564737074679623</v>
      </c>
      <c r="O249" s="71">
        <f t="shared" si="70"/>
        <v>10.992645544450763</v>
      </c>
      <c r="P249" s="71">
        <f t="shared" si="71"/>
        <v>2.0146061602763266</v>
      </c>
      <c r="Q249" s="71">
        <f t="shared" si="72"/>
        <v>5.4564737074679623</v>
      </c>
    </row>
    <row r="252" spans="1:22" x14ac:dyDescent="0.25">
      <c r="A252" s="73" t="s">
        <v>234</v>
      </c>
    </row>
    <row r="253" spans="1:22" x14ac:dyDescent="0.25">
      <c r="C253" t="s">
        <v>235</v>
      </c>
    </row>
    <row r="255" spans="1:22" x14ac:dyDescent="0.25">
      <c r="D255" t="s">
        <v>237</v>
      </c>
      <c r="E255" t="s">
        <v>238</v>
      </c>
      <c r="F255" t="s">
        <v>239</v>
      </c>
      <c r="G255" t="s">
        <v>240</v>
      </c>
      <c r="H255" t="s">
        <v>241</v>
      </c>
      <c r="J255" t="s">
        <v>242</v>
      </c>
      <c r="K255" t="s">
        <v>243</v>
      </c>
    </row>
    <row r="256" spans="1:22" x14ac:dyDescent="0.25">
      <c r="C256" t="s">
        <v>236</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3">H257*J257</f>
        <v>4.1677999999999997</v>
      </c>
    </row>
    <row r="258" spans="1:19" x14ac:dyDescent="0.25">
      <c r="C258" t="s">
        <v>38</v>
      </c>
      <c r="D258">
        <v>20.440000000000001</v>
      </c>
      <c r="E258">
        <v>22.4</v>
      </c>
      <c r="F258">
        <v>15.9</v>
      </c>
      <c r="G258">
        <v>16.61</v>
      </c>
      <c r="H258">
        <f>AVERAGE(D258:G258)/100</f>
        <v>0.18837499999999999</v>
      </c>
      <c r="J258">
        <v>12</v>
      </c>
      <c r="K258">
        <f t="shared" si="73"/>
        <v>2.2605</v>
      </c>
    </row>
    <row r="259" spans="1:19" x14ac:dyDescent="0.25">
      <c r="C259" t="s">
        <v>39</v>
      </c>
      <c r="D259">
        <v>7.82</v>
      </c>
      <c r="E259">
        <v>3.8</v>
      </c>
      <c r="F259">
        <v>2.2999999999999998</v>
      </c>
      <c r="G259">
        <v>0.88</v>
      </c>
      <c r="H259">
        <f>AVERAGE(D259:G259)/100</f>
        <v>3.7000000000000005E-2</v>
      </c>
      <c r="J259">
        <v>16</v>
      </c>
      <c r="K259">
        <f t="shared" si="73"/>
        <v>0.59200000000000008</v>
      </c>
    </row>
    <row r="260" spans="1:19" x14ac:dyDescent="0.25">
      <c r="H260" s="78">
        <f>SUM(H256:H259)</f>
        <v>1.0002249999999999</v>
      </c>
      <c r="J260" t="s">
        <v>244</v>
      </c>
      <c r="K260">
        <f>SUM(K256:K259)</f>
        <v>7.0203000000000007</v>
      </c>
    </row>
    <row r="263" spans="1:19" x14ac:dyDescent="0.25">
      <c r="A263" s="73" t="s">
        <v>245</v>
      </c>
    </row>
    <row r="265" spans="1:19" x14ac:dyDescent="0.25">
      <c r="C265" t="s">
        <v>246</v>
      </c>
    </row>
    <row r="267" spans="1:19" x14ac:dyDescent="0.25">
      <c r="C267" t="s">
        <v>253</v>
      </c>
      <c r="D267" t="s">
        <v>256</v>
      </c>
      <c r="E267" t="s">
        <v>202</v>
      </c>
      <c r="F267" t="s">
        <v>254</v>
      </c>
      <c r="G267" t="s">
        <v>142</v>
      </c>
      <c r="H267" s="70" t="s">
        <v>147</v>
      </c>
      <c r="J267" t="s">
        <v>148</v>
      </c>
      <c r="K267" t="s">
        <v>150</v>
      </c>
      <c r="L267" t="s">
        <v>255</v>
      </c>
      <c r="M267" t="s">
        <v>215</v>
      </c>
      <c r="Q267" t="s">
        <v>148</v>
      </c>
      <c r="R267" t="s">
        <v>147</v>
      </c>
      <c r="S267" t="s">
        <v>149</v>
      </c>
    </row>
    <row r="268" spans="1:19" x14ac:dyDescent="0.25">
      <c r="B268" t="s">
        <v>247</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4">D269-D268</f>
        <v>4.3</v>
      </c>
      <c r="F269" t="s">
        <v>144</v>
      </c>
      <c r="G269">
        <v>0.13600000000000001</v>
      </c>
      <c r="H269">
        <v>0.02</v>
      </c>
      <c r="J269">
        <f t="shared" ref="J269:J274" si="75">(1+G269-G268)^(1/E269)-1</f>
        <v>2.7769996967160537E-2</v>
      </c>
      <c r="K269">
        <f t="shared" ref="K269" si="76">J269*100</f>
        <v>2.7769996967160537</v>
      </c>
      <c r="L269">
        <v>2.7</v>
      </c>
      <c r="M269">
        <f t="shared" ref="M269:M274" si="77">G269/H269</f>
        <v>6.8000000000000007</v>
      </c>
      <c r="Q269" s="71">
        <f t="shared" ref="Q269:Q274" si="78">K269</f>
        <v>2.7769996967160537</v>
      </c>
      <c r="R269" s="71">
        <f t="shared" ref="R269:R274" si="79">Q269/S269</f>
        <v>0.40838230834059608</v>
      </c>
      <c r="S269" s="71">
        <f t="shared" ref="S269:S274" si="80">M269</f>
        <v>6.8000000000000007</v>
      </c>
    </row>
    <row r="270" spans="1:19" x14ac:dyDescent="0.25">
      <c r="B270" t="s">
        <v>248</v>
      </c>
      <c r="C270">
        <v>8</v>
      </c>
      <c r="D270">
        <v>7.9</v>
      </c>
      <c r="E270">
        <f t="shared" si="74"/>
        <v>2.9000000000000004</v>
      </c>
      <c r="F270" t="s">
        <v>144</v>
      </c>
      <c r="G270">
        <v>0.27100000000000002</v>
      </c>
      <c r="H270">
        <v>0.02</v>
      </c>
      <c r="J270">
        <f t="shared" si="75"/>
        <v>4.4633839671773368E-2</v>
      </c>
      <c r="K270">
        <f t="shared" ref="K270:K274" si="81">J270*100</f>
        <v>4.4633839671773368</v>
      </c>
      <c r="L270">
        <v>4.5</v>
      </c>
      <c r="M270">
        <f t="shared" si="77"/>
        <v>13.55</v>
      </c>
      <c r="Q270" s="71">
        <f t="shared" si="78"/>
        <v>4.4633839671773368</v>
      </c>
      <c r="R270" s="71">
        <f t="shared" si="79"/>
        <v>0.32940103078799532</v>
      </c>
      <c r="S270" s="71">
        <f t="shared" si="80"/>
        <v>13.55</v>
      </c>
    </row>
    <row r="271" spans="1:19" x14ac:dyDescent="0.25">
      <c r="B271" t="s">
        <v>249</v>
      </c>
      <c r="C271">
        <v>10</v>
      </c>
      <c r="D271">
        <v>9.8000000000000007</v>
      </c>
      <c r="E271">
        <f t="shared" si="74"/>
        <v>1.9000000000000004</v>
      </c>
      <c r="F271" t="s">
        <v>144</v>
      </c>
      <c r="G271">
        <v>0.53400000000000003</v>
      </c>
      <c r="H271">
        <v>0.02</v>
      </c>
      <c r="J271">
        <f t="shared" si="75"/>
        <v>0.13075934214887064</v>
      </c>
      <c r="K271">
        <f t="shared" si="81"/>
        <v>13.075934214887063</v>
      </c>
      <c r="L271">
        <v>13.2</v>
      </c>
      <c r="M271">
        <f t="shared" si="77"/>
        <v>26.7</v>
      </c>
      <c r="Q271" s="71">
        <f t="shared" si="78"/>
        <v>13.075934214887063</v>
      </c>
      <c r="R271" s="71">
        <f t="shared" si="79"/>
        <v>0.48973536385344807</v>
      </c>
      <c r="S271" s="71">
        <f t="shared" si="80"/>
        <v>26.7</v>
      </c>
    </row>
    <row r="272" spans="1:19" x14ac:dyDescent="0.25">
      <c r="B272" t="s">
        <v>250</v>
      </c>
      <c r="C272">
        <v>12</v>
      </c>
      <c r="D272">
        <v>11.7</v>
      </c>
      <c r="E272">
        <f t="shared" si="74"/>
        <v>1.8999999999999986</v>
      </c>
      <c r="F272" t="s">
        <v>144</v>
      </c>
      <c r="G272">
        <v>0.76200000000000001</v>
      </c>
      <c r="H272">
        <v>0.03</v>
      </c>
      <c r="J272">
        <f t="shared" si="75"/>
        <v>0.11415729668510144</v>
      </c>
      <c r="K272">
        <f t="shared" si="81"/>
        <v>11.415729668510144</v>
      </c>
      <c r="L272">
        <v>11.4</v>
      </c>
      <c r="M272">
        <f t="shared" si="77"/>
        <v>25.400000000000002</v>
      </c>
      <c r="Q272" s="71">
        <f t="shared" si="78"/>
        <v>11.415729668510144</v>
      </c>
      <c r="R272" s="71">
        <f t="shared" si="79"/>
        <v>0.44943817592559621</v>
      </c>
      <c r="S272" s="71">
        <f t="shared" si="80"/>
        <v>25.400000000000002</v>
      </c>
    </row>
    <row r="273" spans="2:19" x14ac:dyDescent="0.25">
      <c r="B273" t="s">
        <v>251</v>
      </c>
      <c r="C273">
        <v>14</v>
      </c>
      <c r="D273">
        <v>13.55</v>
      </c>
      <c r="E273">
        <f t="shared" si="74"/>
        <v>1.8500000000000014</v>
      </c>
      <c r="F273" t="s">
        <v>144</v>
      </c>
      <c r="G273">
        <v>1.07</v>
      </c>
      <c r="H273">
        <v>0.03</v>
      </c>
      <c r="J273">
        <f t="shared" si="75"/>
        <v>0.15619533555641452</v>
      </c>
      <c r="K273">
        <f t="shared" si="81"/>
        <v>15.619533555641452</v>
      </c>
      <c r="L273">
        <v>15.4</v>
      </c>
      <c r="M273">
        <f t="shared" si="77"/>
        <v>35.666666666666671</v>
      </c>
      <c r="Q273" s="71">
        <f t="shared" si="78"/>
        <v>15.619533555641452</v>
      </c>
      <c r="R273" s="71">
        <f t="shared" si="79"/>
        <v>0.43793084735443316</v>
      </c>
      <c r="S273" s="71">
        <f t="shared" si="80"/>
        <v>35.666666666666671</v>
      </c>
    </row>
    <row r="274" spans="2:19" x14ac:dyDescent="0.25">
      <c r="B274" t="s">
        <v>252</v>
      </c>
      <c r="C274">
        <v>16</v>
      </c>
      <c r="D274">
        <v>15.42</v>
      </c>
      <c r="E274">
        <f t="shared" si="74"/>
        <v>1.8699999999999992</v>
      </c>
      <c r="F274" t="s">
        <v>144</v>
      </c>
      <c r="G274">
        <v>1.371</v>
      </c>
      <c r="H274">
        <v>0.03</v>
      </c>
      <c r="J274">
        <f t="shared" si="75"/>
        <v>0.1510941685265752</v>
      </c>
      <c r="K274">
        <f t="shared" si="81"/>
        <v>15.109416852657521</v>
      </c>
      <c r="L274">
        <v>15.1</v>
      </c>
      <c r="M274">
        <f t="shared" si="77"/>
        <v>45.7</v>
      </c>
      <c r="Q274" s="71">
        <f t="shared" si="78"/>
        <v>15.109416852657521</v>
      </c>
      <c r="R274" s="71">
        <f t="shared" si="79"/>
        <v>0.3306218129684359</v>
      </c>
      <c r="S274" s="71">
        <f t="shared" si="80"/>
        <v>45.7</v>
      </c>
    </row>
    <row r="275" spans="2:19" x14ac:dyDescent="0.25">
      <c r="B275" t="s">
        <v>247</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2">D276-D275</f>
        <v>4.3</v>
      </c>
      <c r="F276" t="s">
        <v>146</v>
      </c>
      <c r="G276">
        <v>0.34200000000000003</v>
      </c>
      <c r="H276">
        <v>0.13</v>
      </c>
      <c r="J276">
        <f t="shared" ref="J276:J281" si="83">(1+G276-G275)^(1/E276)-1</f>
        <v>1.8547806908248976E-3</v>
      </c>
      <c r="K276">
        <f t="shared" ref="K276:K281" si="84">J276*100</f>
        <v>0.18547806908248976</v>
      </c>
      <c r="L276">
        <v>6.8</v>
      </c>
      <c r="M276">
        <f t="shared" ref="M276:M281" si="85">G276/H276</f>
        <v>2.6307692307692307</v>
      </c>
      <c r="Q276" s="71">
        <f t="shared" ref="Q276:Q281" si="86">K276</f>
        <v>0.18547806908248976</v>
      </c>
      <c r="R276" s="71">
        <f t="shared" ref="R276:R281" si="87">Q276/S276</f>
        <v>7.050335959275926E-2</v>
      </c>
      <c r="S276" s="71">
        <f t="shared" ref="S276:S281" si="88">M276</f>
        <v>2.6307692307692307</v>
      </c>
    </row>
    <row r="277" spans="2:19" x14ac:dyDescent="0.25">
      <c r="B277" t="s">
        <v>248</v>
      </c>
      <c r="C277">
        <v>8</v>
      </c>
      <c r="D277">
        <v>7.9</v>
      </c>
      <c r="E277">
        <f t="shared" si="82"/>
        <v>2.9000000000000004</v>
      </c>
      <c r="F277" t="s">
        <v>146</v>
      </c>
      <c r="G277">
        <v>0.95799999999999996</v>
      </c>
      <c r="H277">
        <v>0.14000000000000001</v>
      </c>
      <c r="J277">
        <f t="shared" si="83"/>
        <v>0.17998457404788315</v>
      </c>
      <c r="K277">
        <f t="shared" si="84"/>
        <v>17.998457404788315</v>
      </c>
      <c r="L277">
        <v>20.5</v>
      </c>
      <c r="M277">
        <f t="shared" si="85"/>
        <v>6.8428571428571416</v>
      </c>
      <c r="Q277" s="71">
        <f t="shared" si="86"/>
        <v>17.998457404788315</v>
      </c>
      <c r="R277" s="71">
        <f t="shared" si="87"/>
        <v>2.6302547355640549</v>
      </c>
      <c r="S277" s="71">
        <f t="shared" si="88"/>
        <v>6.8428571428571416</v>
      </c>
    </row>
    <row r="278" spans="2:19" x14ac:dyDescent="0.25">
      <c r="B278" t="s">
        <v>249</v>
      </c>
      <c r="C278">
        <v>10</v>
      </c>
      <c r="D278">
        <v>9.8000000000000007</v>
      </c>
      <c r="E278">
        <f t="shared" si="82"/>
        <v>1.9000000000000004</v>
      </c>
      <c r="F278" t="s">
        <v>146</v>
      </c>
      <c r="G278">
        <v>1.5049999999999999</v>
      </c>
      <c r="H278">
        <v>0.12</v>
      </c>
      <c r="J278">
        <f t="shared" si="83"/>
        <v>0.25814803615404158</v>
      </c>
      <c r="K278">
        <f t="shared" si="84"/>
        <v>25.814803615404159</v>
      </c>
      <c r="L278">
        <v>27.4</v>
      </c>
      <c r="M278">
        <f t="shared" si="85"/>
        <v>12.541666666666666</v>
      </c>
      <c r="Q278" s="71">
        <f t="shared" si="86"/>
        <v>25.814803615404159</v>
      </c>
      <c r="R278" s="71">
        <f t="shared" si="87"/>
        <v>2.0583232118594679</v>
      </c>
      <c r="S278" s="71">
        <f t="shared" si="88"/>
        <v>12.541666666666666</v>
      </c>
    </row>
    <row r="279" spans="2:19" x14ac:dyDescent="0.25">
      <c r="B279" t="s">
        <v>250</v>
      </c>
      <c r="C279">
        <v>12</v>
      </c>
      <c r="D279">
        <v>11.7</v>
      </c>
      <c r="E279">
        <f t="shared" si="82"/>
        <v>1.8999999999999986</v>
      </c>
      <c r="F279" t="s">
        <v>146</v>
      </c>
      <c r="G279">
        <v>1.843</v>
      </c>
      <c r="H279">
        <v>0.12</v>
      </c>
      <c r="J279">
        <f t="shared" si="83"/>
        <v>0.16561693659668308</v>
      </c>
      <c r="K279">
        <f t="shared" si="84"/>
        <v>16.561693659668308</v>
      </c>
      <c r="L279">
        <v>16.899999999999999</v>
      </c>
      <c r="M279">
        <f t="shared" si="85"/>
        <v>15.358333333333334</v>
      </c>
      <c r="Q279" s="71">
        <f t="shared" si="86"/>
        <v>16.561693659668308</v>
      </c>
      <c r="R279" s="71">
        <f t="shared" si="87"/>
        <v>1.0783522730115012</v>
      </c>
      <c r="S279" s="71">
        <f t="shared" si="88"/>
        <v>15.358333333333334</v>
      </c>
    </row>
    <row r="280" spans="2:19" x14ac:dyDescent="0.25">
      <c r="B280" t="s">
        <v>251</v>
      </c>
      <c r="C280">
        <v>14</v>
      </c>
      <c r="D280">
        <v>13.55</v>
      </c>
      <c r="E280">
        <f t="shared" si="82"/>
        <v>1.8500000000000014</v>
      </c>
      <c r="F280" t="s">
        <v>146</v>
      </c>
      <c r="G280">
        <v>2.294</v>
      </c>
      <c r="H280">
        <v>0.11</v>
      </c>
      <c r="J280">
        <f t="shared" si="83"/>
        <v>0.22289111751969437</v>
      </c>
      <c r="K280">
        <f t="shared" si="84"/>
        <v>22.289111751969436</v>
      </c>
      <c r="L280">
        <v>22.6</v>
      </c>
      <c r="M280">
        <f t="shared" si="85"/>
        <v>20.854545454545455</v>
      </c>
      <c r="Q280" s="71">
        <f t="shared" si="86"/>
        <v>22.289111751969436</v>
      </c>
      <c r="R280" s="71">
        <f t="shared" si="87"/>
        <v>1.0687891424222484</v>
      </c>
      <c r="S280" s="71">
        <f t="shared" si="88"/>
        <v>20.854545454545455</v>
      </c>
    </row>
    <row r="281" spans="2:19" x14ac:dyDescent="0.25">
      <c r="B281" t="s">
        <v>252</v>
      </c>
      <c r="C281">
        <v>16</v>
      </c>
      <c r="D281">
        <v>15.42</v>
      </c>
      <c r="E281">
        <f t="shared" si="82"/>
        <v>1.8699999999999992</v>
      </c>
      <c r="F281" t="s">
        <v>146</v>
      </c>
      <c r="G281">
        <v>2.9089999999999998</v>
      </c>
      <c r="H281">
        <v>0.11</v>
      </c>
      <c r="J281">
        <f t="shared" si="83"/>
        <v>0.2921775956362056</v>
      </c>
      <c r="K281">
        <f t="shared" si="84"/>
        <v>29.217759563620561</v>
      </c>
      <c r="L281">
        <v>30.7</v>
      </c>
      <c r="M281">
        <f t="shared" si="85"/>
        <v>26.445454545454545</v>
      </c>
      <c r="Q281" s="71">
        <f t="shared" si="86"/>
        <v>29.217759563620561</v>
      </c>
      <c r="R281" s="71">
        <f t="shared" si="87"/>
        <v>1.1048310594700108</v>
      </c>
      <c r="S281" s="71">
        <f t="shared" si="88"/>
        <v>26.445454545454545</v>
      </c>
    </row>
    <row r="283" spans="2:19" x14ac:dyDescent="0.25">
      <c r="C283" t="s">
        <v>257</v>
      </c>
    </row>
    <row r="285" spans="2:19" x14ac:dyDescent="0.25">
      <c r="C285" t="s">
        <v>253</v>
      </c>
      <c r="D285" t="s">
        <v>256</v>
      </c>
      <c r="E285" t="s">
        <v>202</v>
      </c>
      <c r="F285" t="s">
        <v>254</v>
      </c>
      <c r="G285" t="s">
        <v>142</v>
      </c>
      <c r="H285" s="70" t="s">
        <v>147</v>
      </c>
      <c r="J285" t="s">
        <v>148</v>
      </c>
      <c r="K285" t="s">
        <v>150</v>
      </c>
      <c r="L285" t="s">
        <v>255</v>
      </c>
      <c r="M285" t="s">
        <v>215</v>
      </c>
      <c r="Q285" t="s">
        <v>148</v>
      </c>
      <c r="R285" t="s">
        <v>147</v>
      </c>
      <c r="S285" t="s">
        <v>149</v>
      </c>
    </row>
    <row r="286" spans="2:19" x14ac:dyDescent="0.25">
      <c r="B286" t="s">
        <v>247</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9">D287-D286</f>
        <v>4.3</v>
      </c>
      <c r="F287" t="s">
        <v>144</v>
      </c>
      <c r="G287">
        <v>0.14899999999999999</v>
      </c>
      <c r="H287">
        <v>0.02</v>
      </c>
      <c r="J287">
        <f t="shared" ref="J287:J292" si="90">(1+G287-G286)^(1/E287)-1</f>
        <v>2.8618675580692976E-2</v>
      </c>
      <c r="K287">
        <f t="shared" ref="K287:K292" si="91">J287*100</f>
        <v>2.8618675580692976</v>
      </c>
      <c r="L287">
        <v>2.7</v>
      </c>
      <c r="M287">
        <f t="shared" ref="M287:M292" si="92">G287/H287</f>
        <v>7.4499999999999993</v>
      </c>
      <c r="Q287" s="71">
        <f t="shared" ref="Q287:Q292" si="93">K287</f>
        <v>2.8618675580692976</v>
      </c>
      <c r="R287" s="71">
        <f t="shared" ref="R287:R292" si="94">Q287/S287</f>
        <v>0.38414329638514066</v>
      </c>
      <c r="S287" s="71">
        <f t="shared" ref="S287:S292" si="95">M287</f>
        <v>7.4499999999999993</v>
      </c>
    </row>
    <row r="288" spans="2:19" x14ac:dyDescent="0.25">
      <c r="B288" t="s">
        <v>248</v>
      </c>
      <c r="C288">
        <v>8</v>
      </c>
      <c r="D288">
        <v>7.9</v>
      </c>
      <c r="E288">
        <f t="shared" si="89"/>
        <v>2.9000000000000004</v>
      </c>
      <c r="F288" t="s">
        <v>144</v>
      </c>
      <c r="G288">
        <v>0.28299999999999997</v>
      </c>
      <c r="H288">
        <v>0.02</v>
      </c>
      <c r="J288">
        <f t="shared" si="90"/>
        <v>4.4316374840892347E-2</v>
      </c>
      <c r="K288">
        <f t="shared" si="91"/>
        <v>4.4316374840892347</v>
      </c>
      <c r="L288">
        <v>4.5</v>
      </c>
      <c r="M288">
        <f t="shared" si="92"/>
        <v>14.149999999999999</v>
      </c>
      <c r="Q288" s="71">
        <f t="shared" si="93"/>
        <v>4.4316374840892347</v>
      </c>
      <c r="R288" s="71">
        <f t="shared" si="94"/>
        <v>0.31318992820418623</v>
      </c>
      <c r="S288" s="71">
        <f t="shared" si="95"/>
        <v>14.149999999999999</v>
      </c>
    </row>
    <row r="289" spans="1:19" x14ac:dyDescent="0.25">
      <c r="B289" t="s">
        <v>249</v>
      </c>
      <c r="C289">
        <v>10</v>
      </c>
      <c r="D289">
        <v>9.8000000000000007</v>
      </c>
      <c r="E289">
        <f t="shared" si="89"/>
        <v>1.9000000000000004</v>
      </c>
      <c r="F289" t="s">
        <v>144</v>
      </c>
      <c r="G289">
        <v>0.53300000000000003</v>
      </c>
      <c r="H289">
        <v>0.02</v>
      </c>
      <c r="J289">
        <f t="shared" si="90"/>
        <v>0.12461862071858332</v>
      </c>
      <c r="K289">
        <f t="shared" si="91"/>
        <v>12.461862071858331</v>
      </c>
      <c r="L289">
        <v>13.2</v>
      </c>
      <c r="M289">
        <f t="shared" si="92"/>
        <v>26.650000000000002</v>
      </c>
      <c r="Q289" s="71">
        <f t="shared" si="93"/>
        <v>12.461862071858331</v>
      </c>
      <c r="R289" s="71">
        <f t="shared" si="94"/>
        <v>0.46761208524796732</v>
      </c>
      <c r="S289" s="71">
        <f t="shared" si="95"/>
        <v>26.650000000000002</v>
      </c>
    </row>
    <row r="290" spans="1:19" x14ac:dyDescent="0.25">
      <c r="B290" t="s">
        <v>250</v>
      </c>
      <c r="C290">
        <v>12</v>
      </c>
      <c r="D290">
        <v>11.7</v>
      </c>
      <c r="E290">
        <f t="shared" si="89"/>
        <v>1.8999999999999986</v>
      </c>
      <c r="F290" t="s">
        <v>144</v>
      </c>
      <c r="G290">
        <v>0.73199999999999998</v>
      </c>
      <c r="H290">
        <v>0.03</v>
      </c>
      <c r="J290">
        <f t="shared" si="90"/>
        <v>0.10023075465215991</v>
      </c>
      <c r="K290">
        <f t="shared" si="91"/>
        <v>10.023075465215992</v>
      </c>
      <c r="L290">
        <v>11.4</v>
      </c>
      <c r="M290">
        <f t="shared" si="92"/>
        <v>24.400000000000002</v>
      </c>
      <c r="Q290" s="71">
        <f t="shared" si="93"/>
        <v>10.023075465215992</v>
      </c>
      <c r="R290" s="71">
        <f t="shared" si="94"/>
        <v>0.4107817813613111</v>
      </c>
      <c r="S290" s="71">
        <f t="shared" si="95"/>
        <v>24.400000000000002</v>
      </c>
    </row>
    <row r="291" spans="1:19" x14ac:dyDescent="0.25">
      <c r="B291" t="s">
        <v>251</v>
      </c>
      <c r="C291">
        <v>14</v>
      </c>
      <c r="D291">
        <v>13.55</v>
      </c>
      <c r="E291">
        <f t="shared" si="89"/>
        <v>1.8500000000000014</v>
      </c>
      <c r="F291" t="s">
        <v>144</v>
      </c>
      <c r="G291">
        <v>0.99099999999999999</v>
      </c>
      <c r="H291">
        <v>0.03</v>
      </c>
      <c r="J291">
        <f t="shared" si="90"/>
        <v>0.13257758507094075</v>
      </c>
      <c r="K291">
        <f t="shared" si="91"/>
        <v>13.257758507094074</v>
      </c>
      <c r="L291">
        <v>15.4</v>
      </c>
      <c r="M291">
        <f t="shared" si="92"/>
        <v>33.033333333333331</v>
      </c>
      <c r="Q291" s="71">
        <f t="shared" si="93"/>
        <v>13.257758507094074</v>
      </c>
      <c r="R291" s="71">
        <f t="shared" si="94"/>
        <v>0.40134485894331207</v>
      </c>
      <c r="S291" s="71">
        <f t="shared" si="95"/>
        <v>33.033333333333331</v>
      </c>
    </row>
    <row r="292" spans="1:19" x14ac:dyDescent="0.25">
      <c r="B292" t="s">
        <v>252</v>
      </c>
      <c r="C292">
        <v>16</v>
      </c>
      <c r="D292">
        <v>15.42</v>
      </c>
      <c r="E292">
        <f t="shared" si="89"/>
        <v>1.8699999999999992</v>
      </c>
      <c r="F292" t="s">
        <v>144</v>
      </c>
      <c r="G292">
        <v>1.246</v>
      </c>
      <c r="H292">
        <v>0.03</v>
      </c>
      <c r="J292">
        <f t="shared" si="90"/>
        <v>0.1291474433343347</v>
      </c>
      <c r="K292">
        <f t="shared" si="91"/>
        <v>12.91474433343347</v>
      </c>
      <c r="L292">
        <v>15.1</v>
      </c>
      <c r="M292">
        <f t="shared" si="92"/>
        <v>41.533333333333331</v>
      </c>
      <c r="Q292" s="71">
        <f t="shared" si="93"/>
        <v>12.91474433343347</v>
      </c>
      <c r="R292" s="71">
        <f t="shared" si="94"/>
        <v>0.31094890048395196</v>
      </c>
      <c r="S292" s="71">
        <f t="shared" si="95"/>
        <v>41.533333333333331</v>
      </c>
    </row>
    <row r="293" spans="1:19" x14ac:dyDescent="0.25">
      <c r="B293" t="s">
        <v>247</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6">D294-D293</f>
        <v>4.3</v>
      </c>
      <c r="F294" t="s">
        <v>146</v>
      </c>
      <c r="G294">
        <v>0.34300000000000003</v>
      </c>
      <c r="H294">
        <v>0.12</v>
      </c>
      <c r="J294">
        <f t="shared" ref="J294:J299" si="97">(1+G294-G293)^(1/E294)-1</f>
        <v>2.0858331137321162E-3</v>
      </c>
      <c r="K294">
        <f t="shared" ref="K294:K299" si="98">J294*100</f>
        <v>0.20858331137321162</v>
      </c>
      <c r="L294">
        <v>6.8</v>
      </c>
      <c r="M294">
        <f t="shared" ref="M294:M299" si="99">G294/H294</f>
        <v>2.8583333333333338</v>
      </c>
      <c r="Q294" s="71">
        <f t="shared" ref="Q294:Q299" si="100">K294</f>
        <v>0.20858331137321162</v>
      </c>
      <c r="R294" s="71">
        <f t="shared" ref="R294:R299" si="101">Q294/S294</f>
        <v>7.2973753250103177E-2</v>
      </c>
      <c r="S294" s="71">
        <f t="shared" ref="S294:S299" si="102">M294</f>
        <v>2.8583333333333338</v>
      </c>
    </row>
    <row r="295" spans="1:19" x14ac:dyDescent="0.25">
      <c r="B295" t="s">
        <v>248</v>
      </c>
      <c r="C295">
        <v>8</v>
      </c>
      <c r="D295">
        <v>7.9</v>
      </c>
      <c r="E295">
        <f t="shared" si="96"/>
        <v>2.9000000000000004</v>
      </c>
      <c r="F295" t="s">
        <v>146</v>
      </c>
      <c r="G295">
        <v>0.95799999999999996</v>
      </c>
      <c r="H295">
        <v>0.14000000000000001</v>
      </c>
      <c r="J295">
        <f t="shared" si="97"/>
        <v>0.17973273386022948</v>
      </c>
      <c r="K295">
        <f t="shared" si="98"/>
        <v>17.973273386022946</v>
      </c>
      <c r="L295">
        <v>20.5</v>
      </c>
      <c r="M295">
        <f t="shared" si="99"/>
        <v>6.8428571428571416</v>
      </c>
      <c r="Q295" s="71">
        <f t="shared" si="100"/>
        <v>17.973273386022946</v>
      </c>
      <c r="R295" s="71">
        <f t="shared" si="101"/>
        <v>2.6265743987924979</v>
      </c>
      <c r="S295" s="71">
        <f t="shared" si="102"/>
        <v>6.8428571428571416</v>
      </c>
    </row>
    <row r="296" spans="1:19" x14ac:dyDescent="0.25">
      <c r="B296" t="s">
        <v>249</v>
      </c>
      <c r="C296">
        <v>10</v>
      </c>
      <c r="D296">
        <v>9.8000000000000007</v>
      </c>
      <c r="E296">
        <f t="shared" si="96"/>
        <v>1.9000000000000004</v>
      </c>
      <c r="F296" t="s">
        <v>146</v>
      </c>
      <c r="G296">
        <v>1.504</v>
      </c>
      <c r="H296">
        <v>0.1</v>
      </c>
      <c r="J296">
        <f t="shared" si="97"/>
        <v>0.25771992717677406</v>
      </c>
      <c r="K296">
        <f t="shared" si="98"/>
        <v>25.771992717677406</v>
      </c>
      <c r="L296">
        <v>27.4</v>
      </c>
      <c r="M296">
        <f t="shared" si="99"/>
        <v>15.04</v>
      </c>
      <c r="Q296" s="71">
        <f t="shared" si="100"/>
        <v>25.771992717677406</v>
      </c>
      <c r="R296" s="71">
        <f t="shared" si="101"/>
        <v>1.7135633455902533</v>
      </c>
      <c r="S296" s="71">
        <f t="shared" si="102"/>
        <v>15.04</v>
      </c>
    </row>
    <row r="297" spans="1:19" x14ac:dyDescent="0.25">
      <c r="B297" t="s">
        <v>250</v>
      </c>
      <c r="C297">
        <v>12</v>
      </c>
      <c r="D297">
        <v>11.7</v>
      </c>
      <c r="E297">
        <f t="shared" si="96"/>
        <v>1.8999999999999986</v>
      </c>
      <c r="F297" t="s">
        <v>146</v>
      </c>
      <c r="G297">
        <v>1.8420000000000001</v>
      </c>
      <c r="H297">
        <v>0.15</v>
      </c>
      <c r="J297">
        <f t="shared" si="97"/>
        <v>0.16561693659668308</v>
      </c>
      <c r="K297">
        <f t="shared" si="98"/>
        <v>16.561693659668308</v>
      </c>
      <c r="L297">
        <v>16.899999999999999</v>
      </c>
      <c r="M297">
        <f t="shared" si="99"/>
        <v>12.280000000000001</v>
      </c>
      <c r="Q297" s="71">
        <f t="shared" si="100"/>
        <v>16.561693659668308</v>
      </c>
      <c r="R297" s="71">
        <f t="shared" si="101"/>
        <v>1.3486721221228262</v>
      </c>
      <c r="S297" s="71">
        <f t="shared" si="102"/>
        <v>12.280000000000001</v>
      </c>
    </row>
    <row r="298" spans="1:19" x14ac:dyDescent="0.25">
      <c r="B298" t="s">
        <v>251</v>
      </c>
      <c r="C298">
        <v>14</v>
      </c>
      <c r="D298">
        <v>13.55</v>
      </c>
      <c r="E298">
        <f t="shared" si="96"/>
        <v>1.8500000000000014</v>
      </c>
      <c r="F298" t="s">
        <v>146</v>
      </c>
      <c r="G298">
        <v>2.2930000000000001</v>
      </c>
      <c r="H298">
        <v>0.18</v>
      </c>
      <c r="J298">
        <f t="shared" si="97"/>
        <v>0.22289111751969437</v>
      </c>
      <c r="K298">
        <f t="shared" si="98"/>
        <v>22.289111751969436</v>
      </c>
      <c r="L298">
        <v>22.6</v>
      </c>
      <c r="M298">
        <f t="shared" si="99"/>
        <v>12.738888888888891</v>
      </c>
      <c r="Q298" s="71">
        <f t="shared" si="100"/>
        <v>22.289111751969436</v>
      </c>
      <c r="R298" s="71">
        <f t="shared" si="101"/>
        <v>1.7496904122784553</v>
      </c>
      <c r="S298" s="71">
        <f t="shared" si="102"/>
        <v>12.738888888888891</v>
      </c>
    </row>
    <row r="299" spans="1:19" x14ac:dyDescent="0.25">
      <c r="B299" t="s">
        <v>252</v>
      </c>
      <c r="C299">
        <v>16</v>
      </c>
      <c r="D299">
        <v>15.42</v>
      </c>
      <c r="E299">
        <f t="shared" si="96"/>
        <v>1.8699999999999992</v>
      </c>
      <c r="F299" t="s">
        <v>146</v>
      </c>
      <c r="G299">
        <v>2.9079999999999999</v>
      </c>
      <c r="H299">
        <v>0.28000000000000003</v>
      </c>
      <c r="J299">
        <f t="shared" si="97"/>
        <v>0.2921775956362056</v>
      </c>
      <c r="K299">
        <f t="shared" si="98"/>
        <v>29.217759563620561</v>
      </c>
      <c r="L299">
        <v>30.7</v>
      </c>
      <c r="M299">
        <f t="shared" si="99"/>
        <v>10.385714285714284</v>
      </c>
      <c r="Q299" s="71">
        <f t="shared" si="100"/>
        <v>29.217759563620561</v>
      </c>
      <c r="R299" s="71">
        <f t="shared" si="101"/>
        <v>2.8132643321230253</v>
      </c>
      <c r="S299" s="71">
        <f t="shared" si="102"/>
        <v>10.385714285714284</v>
      </c>
    </row>
    <row r="302" spans="1:19" x14ac:dyDescent="0.25">
      <c r="A302" s="73" t="s">
        <v>261</v>
      </c>
    </row>
    <row r="303" spans="1:19" x14ac:dyDescent="0.25">
      <c r="G303" t="s">
        <v>268</v>
      </c>
    </row>
    <row r="304" spans="1:19" x14ac:dyDescent="0.25">
      <c r="C304" t="s">
        <v>262</v>
      </c>
      <c r="D304" t="s">
        <v>263</v>
      </c>
      <c r="H304" t="s">
        <v>264</v>
      </c>
      <c r="I304" t="s">
        <v>265</v>
      </c>
      <c r="J304" t="s">
        <v>272</v>
      </c>
      <c r="K304" t="s">
        <v>271</v>
      </c>
    </row>
    <row r="305" spans="1:20" x14ac:dyDescent="0.25">
      <c r="C305" t="s">
        <v>266</v>
      </c>
      <c r="D305" t="s">
        <v>264</v>
      </c>
      <c r="E305">
        <v>9065</v>
      </c>
      <c r="G305" t="s">
        <v>183</v>
      </c>
      <c r="H305">
        <v>1</v>
      </c>
      <c r="I305">
        <v>1</v>
      </c>
      <c r="J305">
        <f>H305-H306</f>
        <v>0.10999999999999999</v>
      </c>
      <c r="K305">
        <f>I305-I306</f>
        <v>0.26</v>
      </c>
    </row>
    <row r="306" spans="1:20" x14ac:dyDescent="0.25">
      <c r="C306" t="s">
        <v>267</v>
      </c>
      <c r="D306" t="s">
        <v>264</v>
      </c>
      <c r="E306">
        <v>55135</v>
      </c>
      <c r="G306" t="s">
        <v>269</v>
      </c>
      <c r="H306">
        <v>0.89</v>
      </c>
      <c r="I306">
        <v>0.74</v>
      </c>
      <c r="J306">
        <f t="shared" ref="J306:J307" si="103">H306-H307</f>
        <v>0.52</v>
      </c>
      <c r="K306">
        <f t="shared" ref="K306:K307" si="104">I306-I307</f>
        <v>0.47</v>
      </c>
    </row>
    <row r="307" spans="1:20" x14ac:dyDescent="0.25">
      <c r="C307" t="s">
        <v>266</v>
      </c>
      <c r="D307" t="s">
        <v>265</v>
      </c>
      <c r="E307">
        <v>3135</v>
      </c>
      <c r="G307" t="s">
        <v>270</v>
      </c>
      <c r="H307">
        <v>0.37</v>
      </c>
      <c r="I307">
        <v>0.27</v>
      </c>
      <c r="J307">
        <f t="shared" si="103"/>
        <v>0.31</v>
      </c>
      <c r="K307">
        <f t="shared" si="104"/>
        <v>0.24700000000000003</v>
      </c>
    </row>
    <row r="308" spans="1:20" x14ac:dyDescent="0.25">
      <c r="C308" t="s">
        <v>267</v>
      </c>
      <c r="D308" t="s">
        <v>265</v>
      </c>
      <c r="E308">
        <v>24826</v>
      </c>
      <c r="G308" t="s">
        <v>185</v>
      </c>
      <c r="H308">
        <v>0.06</v>
      </c>
      <c r="I308">
        <v>2.3E-2</v>
      </c>
      <c r="J308">
        <f>H308-H309</f>
        <v>0.06</v>
      </c>
      <c r="K308">
        <f>I308-I309</f>
        <v>2.3E-2</v>
      </c>
    </row>
    <row r="309" spans="1:20" x14ac:dyDescent="0.25">
      <c r="J309">
        <f>SUM(J305:J308)</f>
        <v>1</v>
      </c>
      <c r="K309">
        <f>SUM(K305:K308)</f>
        <v>1</v>
      </c>
    </row>
    <row r="311" spans="1:20" x14ac:dyDescent="0.25">
      <c r="A311" s="73" t="s">
        <v>273</v>
      </c>
    </row>
    <row r="314" spans="1:20" x14ac:dyDescent="0.25">
      <c r="C314" s="74" t="s">
        <v>275</v>
      </c>
    </row>
    <row r="316" spans="1:20" x14ac:dyDescent="0.25">
      <c r="D316" t="s">
        <v>202</v>
      </c>
      <c r="E316" t="s">
        <v>36</v>
      </c>
      <c r="F316" t="s">
        <v>157</v>
      </c>
      <c r="G316" t="s">
        <v>142</v>
      </c>
      <c r="H316" s="70" t="s">
        <v>147</v>
      </c>
      <c r="K316" t="s">
        <v>148</v>
      </c>
      <c r="L316" t="s">
        <v>150</v>
      </c>
      <c r="M316" t="s">
        <v>215</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5">K317*100</f>
        <v>0.53426072862545748</v>
      </c>
      <c r="M317">
        <f>G317/H317</f>
        <v>0.57446808510638292</v>
      </c>
      <c r="R317" s="71">
        <f t="shared" ref="R317:R319" si="106">L317</f>
        <v>0.53426072862545748</v>
      </c>
      <c r="S317" s="71">
        <f t="shared" ref="S317:S319" si="107">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5"/>
        <v>5.8058332763509357</v>
      </c>
      <c r="M318">
        <f t="shared" ref="M318:M320" si="108">G318/H318</f>
        <v>4.2574257425742568</v>
      </c>
      <c r="R318" s="71">
        <f t="shared" si="106"/>
        <v>5.8058332763509357</v>
      </c>
      <c r="S318" s="71">
        <f t="shared" si="107"/>
        <v>1.3636957230498712</v>
      </c>
      <c r="T318" s="71">
        <f>M318</f>
        <v>4.2574257425742568</v>
      </c>
    </row>
    <row r="319" spans="1:20" x14ac:dyDescent="0.25">
      <c r="C319" t="s">
        <v>220</v>
      </c>
      <c r="D319">
        <v>5</v>
      </c>
      <c r="E319" t="s">
        <v>6</v>
      </c>
      <c r="F319">
        <v>1988</v>
      </c>
      <c r="G319">
        <v>0.63400000000000001</v>
      </c>
      <c r="H319">
        <v>4.2000000000000003E-2</v>
      </c>
      <c r="K319">
        <f>(1+G319-G318)^(1/D319)-1</f>
        <v>3.7827794135901316E-2</v>
      </c>
      <c r="L319">
        <f t="shared" si="105"/>
        <v>3.7827794135901316</v>
      </c>
      <c r="M319">
        <f t="shared" si="108"/>
        <v>15.095238095238095</v>
      </c>
      <c r="R319" s="71">
        <f t="shared" si="106"/>
        <v>3.7827794135901316</v>
      </c>
      <c r="S319" s="71">
        <f t="shared" si="107"/>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9">K320*100</f>
        <v>2.8882691843426622</v>
      </c>
      <c r="M320">
        <f t="shared" si="108"/>
        <v>3.8249999999999997</v>
      </c>
      <c r="R320" s="71">
        <f t="shared" ref="R320:R334" si="110">L320</f>
        <v>2.8882691843426622</v>
      </c>
      <c r="S320" s="71">
        <f t="shared" ref="S320:S334" si="111">R320/T320</f>
        <v>0.75510305473010786</v>
      </c>
      <c r="T320" s="71">
        <f t="shared" ref="T320:T334" si="112">M320</f>
        <v>3.8249999999999997</v>
      </c>
    </row>
    <row r="321" spans="3:20" x14ac:dyDescent="0.25">
      <c r="C321" t="s">
        <v>38</v>
      </c>
      <c r="D321">
        <v>6</v>
      </c>
      <c r="E321" t="s">
        <v>6</v>
      </c>
      <c r="F321">
        <v>1998</v>
      </c>
      <c r="G321">
        <v>0.501</v>
      </c>
      <c r="H321">
        <v>9.8000000000000004E-2</v>
      </c>
      <c r="K321">
        <f>(1+G321-G320)^(1/D321)-1</f>
        <v>5.1029684358929073E-2</v>
      </c>
      <c r="L321">
        <f t="shared" si="109"/>
        <v>5.1029684358929073</v>
      </c>
      <c r="M321">
        <f t="shared" ref="M321:M334" si="113">G321/H321</f>
        <v>5.1122448979591839</v>
      </c>
      <c r="R321" s="71">
        <f t="shared" si="110"/>
        <v>5.1029684358929073</v>
      </c>
      <c r="S321" s="71">
        <f t="shared" si="111"/>
        <v>0.99818544254990993</v>
      </c>
      <c r="T321" s="71">
        <f t="shared" si="112"/>
        <v>5.1122448979591839</v>
      </c>
    </row>
    <row r="322" spans="3:20" x14ac:dyDescent="0.25">
      <c r="C322" t="s">
        <v>220</v>
      </c>
      <c r="D322">
        <v>5</v>
      </c>
      <c r="E322" t="s">
        <v>6</v>
      </c>
      <c r="F322">
        <v>1998</v>
      </c>
      <c r="G322">
        <v>0.64</v>
      </c>
      <c r="H322">
        <v>3.9E-2</v>
      </c>
      <c r="K322">
        <f>(1+G322-G321)^(1/D322)-1</f>
        <v>2.6371879666879705E-2</v>
      </c>
      <c r="L322">
        <f t="shared" si="109"/>
        <v>2.6371879666879705</v>
      </c>
      <c r="M322">
        <f t="shared" si="113"/>
        <v>16.410256410256412</v>
      </c>
      <c r="R322" s="71">
        <f t="shared" si="110"/>
        <v>2.6371879666879705</v>
      </c>
      <c r="S322" s="71">
        <f t="shared" si="111"/>
        <v>0.1607036417200482</v>
      </c>
      <c r="T322" s="71">
        <f t="shared" si="112"/>
        <v>16.410256410256412</v>
      </c>
    </row>
    <row r="323" spans="3:20" x14ac:dyDescent="0.25">
      <c r="C323" t="s">
        <v>37</v>
      </c>
      <c r="D323">
        <v>5</v>
      </c>
      <c r="E323" t="s">
        <v>6</v>
      </c>
      <c r="F323">
        <v>2006</v>
      </c>
      <c r="G323">
        <v>7.0000000000000007E-2</v>
      </c>
      <c r="H323">
        <v>4.1000000000000002E-2</v>
      </c>
      <c r="K323" s="79">
        <f>(1+G323)^(1/D323)-1</f>
        <v>1.3623697910505994E-2</v>
      </c>
      <c r="L323">
        <f t="shared" si="109"/>
        <v>1.3623697910505994</v>
      </c>
      <c r="M323">
        <f t="shared" si="113"/>
        <v>1.7073170731707319</v>
      </c>
      <c r="R323" s="71">
        <f t="shared" si="110"/>
        <v>1.3623697910505994</v>
      </c>
      <c r="S323" s="71">
        <f t="shared" si="111"/>
        <v>0.79795944904392246</v>
      </c>
      <c r="T323" s="71">
        <f t="shared" si="112"/>
        <v>1.7073170731707319</v>
      </c>
    </row>
    <row r="324" spans="3:20" x14ac:dyDescent="0.25">
      <c r="C324" t="s">
        <v>38</v>
      </c>
      <c r="D324">
        <v>6</v>
      </c>
      <c r="E324" t="s">
        <v>6</v>
      </c>
      <c r="F324">
        <v>2006</v>
      </c>
      <c r="G324">
        <v>0.38</v>
      </c>
      <c r="H324">
        <v>0.127</v>
      </c>
      <c r="K324">
        <f>(1+G324-G323)^(1/D324)-1</f>
        <v>4.6032590966232689E-2</v>
      </c>
      <c r="L324">
        <f t="shared" si="109"/>
        <v>4.6032590966232689</v>
      </c>
      <c r="M324">
        <f t="shared" si="113"/>
        <v>2.9921259842519685</v>
      </c>
      <c r="R324" s="71">
        <f t="shared" si="110"/>
        <v>4.6032590966232689</v>
      </c>
      <c r="S324" s="71">
        <f t="shared" si="111"/>
        <v>1.5384576454504082</v>
      </c>
      <c r="T324" s="71">
        <f t="shared" si="112"/>
        <v>2.9921259842519685</v>
      </c>
    </row>
    <row r="325" spans="3:20" x14ac:dyDescent="0.25">
      <c r="C325" t="s">
        <v>220</v>
      </c>
      <c r="D325">
        <v>5</v>
      </c>
      <c r="E325" t="s">
        <v>6</v>
      </c>
      <c r="F325">
        <v>2006</v>
      </c>
      <c r="G325">
        <v>0.72299999999999998</v>
      </c>
      <c r="H325">
        <v>3.9E-2</v>
      </c>
      <c r="K325">
        <f>(1+G325-G324)^(1/D325)-1</f>
        <v>6.0755280859349448E-2</v>
      </c>
      <c r="L325">
        <f t="shared" si="109"/>
        <v>6.0755280859349448</v>
      </c>
      <c r="M325">
        <f t="shared" si="113"/>
        <v>18.538461538461537</v>
      </c>
      <c r="R325" s="71">
        <f t="shared" si="110"/>
        <v>6.0755280859349448</v>
      </c>
      <c r="S325" s="71">
        <f t="shared" si="111"/>
        <v>0.32772558139898045</v>
      </c>
      <c r="T325" s="71">
        <f t="shared" si="112"/>
        <v>18.538461538461537</v>
      </c>
    </row>
    <row r="326" spans="3:20" x14ac:dyDescent="0.25">
      <c r="C326" t="s">
        <v>37</v>
      </c>
      <c r="D326">
        <v>5</v>
      </c>
      <c r="E326" t="s">
        <v>15</v>
      </c>
      <c r="F326">
        <v>1987</v>
      </c>
      <c r="G326">
        <v>0.107</v>
      </c>
      <c r="H326">
        <v>6.0999999999999999E-2</v>
      </c>
      <c r="K326" s="79">
        <f>(1+G326)^(1/D326)-1</f>
        <v>2.0538807778703427E-2</v>
      </c>
      <c r="L326">
        <f t="shared" si="109"/>
        <v>2.0538807778703427</v>
      </c>
      <c r="M326">
        <f t="shared" si="113"/>
        <v>1.7540983606557377</v>
      </c>
      <c r="R326" s="71">
        <f t="shared" si="110"/>
        <v>2.0538807778703427</v>
      </c>
      <c r="S326" s="71">
        <f t="shared" si="111"/>
        <v>1.1709039948606628</v>
      </c>
      <c r="T326" s="71">
        <f t="shared" si="112"/>
        <v>1.7540983606557377</v>
      </c>
    </row>
    <row r="327" spans="3:20" x14ac:dyDescent="0.25">
      <c r="C327" t="s">
        <v>38</v>
      </c>
      <c r="D327">
        <v>6</v>
      </c>
      <c r="E327" t="s">
        <v>15</v>
      </c>
      <c r="F327">
        <v>1987</v>
      </c>
      <c r="G327">
        <v>0.68200000000000005</v>
      </c>
      <c r="H327">
        <v>8.2000000000000003E-2</v>
      </c>
      <c r="K327">
        <f>(1+G327-G326)^(1/D327)-1</f>
        <v>7.8648870451029085E-2</v>
      </c>
      <c r="L327">
        <f t="shared" si="109"/>
        <v>7.8648870451029085</v>
      </c>
      <c r="M327">
        <f t="shared" si="113"/>
        <v>8.3170731707317067</v>
      </c>
      <c r="R327" s="71">
        <f t="shared" si="110"/>
        <v>7.8648870451029085</v>
      </c>
      <c r="S327" s="71">
        <f t="shared" si="111"/>
        <v>0.9456315802029891</v>
      </c>
      <c r="T327" s="71">
        <f t="shared" si="112"/>
        <v>8.3170731707317067</v>
      </c>
    </row>
    <row r="328" spans="3:20" x14ac:dyDescent="0.25">
      <c r="C328" t="s">
        <v>220</v>
      </c>
      <c r="D328">
        <v>5</v>
      </c>
      <c r="E328" t="s">
        <v>15</v>
      </c>
      <c r="F328">
        <v>1987</v>
      </c>
      <c r="G328">
        <v>1.274</v>
      </c>
      <c r="H328">
        <v>0.13200000000000001</v>
      </c>
      <c r="K328">
        <f>(1+G328-G327)^(1/D328)-1</f>
        <v>9.7459779027204041E-2</v>
      </c>
      <c r="L328">
        <f t="shared" si="109"/>
        <v>9.745977902720405</v>
      </c>
      <c r="M328">
        <f t="shared" si="113"/>
        <v>9.6515151515151505</v>
      </c>
      <c r="R328" s="71">
        <f t="shared" si="110"/>
        <v>9.745977902720405</v>
      </c>
      <c r="S328" s="71">
        <f t="shared" si="111"/>
        <v>1.0097873494184408</v>
      </c>
      <c r="T328" s="71">
        <f t="shared" si="112"/>
        <v>9.6515151515151505</v>
      </c>
    </row>
    <row r="329" spans="3:20" x14ac:dyDescent="0.25">
      <c r="C329" t="s">
        <v>37</v>
      </c>
      <c r="D329">
        <v>5</v>
      </c>
      <c r="E329" t="s">
        <v>15</v>
      </c>
      <c r="F329">
        <v>2001</v>
      </c>
      <c r="G329">
        <v>0.253</v>
      </c>
      <c r="H329">
        <v>5.8000000000000003E-2</v>
      </c>
      <c r="K329" s="79">
        <f>(1+G329)^(1/D329)-1</f>
        <v>4.6140978438483859E-2</v>
      </c>
      <c r="L329">
        <f t="shared" si="109"/>
        <v>4.6140978438483859</v>
      </c>
      <c r="M329">
        <f t="shared" si="113"/>
        <v>4.3620689655172411</v>
      </c>
      <c r="R329" s="71">
        <f t="shared" si="110"/>
        <v>4.6140978438483859</v>
      </c>
      <c r="S329" s="71">
        <f t="shared" si="111"/>
        <v>1.0577773713170213</v>
      </c>
      <c r="T329" s="71">
        <f t="shared" si="112"/>
        <v>4.3620689655172411</v>
      </c>
    </row>
    <row r="330" spans="3:20" x14ac:dyDescent="0.25">
      <c r="C330" t="s">
        <v>38</v>
      </c>
      <c r="D330">
        <v>6</v>
      </c>
      <c r="E330" t="s">
        <v>15</v>
      </c>
      <c r="F330">
        <v>2001</v>
      </c>
      <c r="G330">
        <v>0.71</v>
      </c>
      <c r="H330">
        <v>6.5000000000000002E-2</v>
      </c>
      <c r="K330">
        <f>(1+G330-G329)^(1/D330)-1</f>
        <v>6.4739236902311426E-2</v>
      </c>
      <c r="L330">
        <f t="shared" si="109"/>
        <v>6.4739236902311426</v>
      </c>
      <c r="M330">
        <f t="shared" si="113"/>
        <v>10.923076923076922</v>
      </c>
      <c r="R330" s="71">
        <f t="shared" si="110"/>
        <v>6.4739236902311426</v>
      </c>
      <c r="S330" s="71">
        <f t="shared" si="111"/>
        <v>0.59268315473947086</v>
      </c>
      <c r="T330" s="71">
        <f t="shared" si="112"/>
        <v>10.923076923076922</v>
      </c>
    </row>
    <row r="331" spans="3:20" x14ac:dyDescent="0.25">
      <c r="C331" t="s">
        <v>220</v>
      </c>
      <c r="D331">
        <v>5</v>
      </c>
      <c r="E331" t="s">
        <v>15</v>
      </c>
      <c r="F331">
        <v>2001</v>
      </c>
      <c r="G331">
        <v>1.2130000000000001</v>
      </c>
      <c r="H331">
        <v>0.13200000000000001</v>
      </c>
      <c r="K331">
        <f>(1+G331-G330)^(1/D331)-1</f>
        <v>8.4905213291065929E-2</v>
      </c>
      <c r="L331">
        <f t="shared" si="109"/>
        <v>8.490521329106592</v>
      </c>
      <c r="M331">
        <f t="shared" si="113"/>
        <v>9.1893939393939394</v>
      </c>
      <c r="R331" s="71">
        <f t="shared" si="110"/>
        <v>8.490521329106592</v>
      </c>
      <c r="S331" s="71">
        <f t="shared" si="111"/>
        <v>0.92394791050459202</v>
      </c>
      <c r="T331" s="71">
        <f t="shared" si="112"/>
        <v>9.1893939393939394</v>
      </c>
    </row>
    <row r="332" spans="3:20" x14ac:dyDescent="0.25">
      <c r="C332" t="s">
        <v>37</v>
      </c>
      <c r="D332">
        <v>5</v>
      </c>
      <c r="E332" t="s">
        <v>15</v>
      </c>
      <c r="F332">
        <v>2006</v>
      </c>
      <c r="G332">
        <v>0.157</v>
      </c>
      <c r="H332">
        <v>2.8000000000000001E-2</v>
      </c>
      <c r="K332" s="79">
        <f>(1+G332)^(1/D332)-1</f>
        <v>2.9595585437330874E-2</v>
      </c>
      <c r="L332">
        <f t="shared" si="109"/>
        <v>2.9595585437330874</v>
      </c>
      <c r="M332">
        <f t="shared" si="113"/>
        <v>5.6071428571428568</v>
      </c>
      <c r="R332" s="71">
        <f t="shared" si="110"/>
        <v>2.9595585437330874</v>
      </c>
      <c r="S332" s="71">
        <f t="shared" si="111"/>
        <v>0.52781935811800285</v>
      </c>
      <c r="T332" s="71">
        <f t="shared" si="112"/>
        <v>5.6071428571428568</v>
      </c>
    </row>
    <row r="333" spans="3:20" x14ac:dyDescent="0.25">
      <c r="C333" t="s">
        <v>38</v>
      </c>
      <c r="D333">
        <v>6</v>
      </c>
      <c r="E333" t="s">
        <v>15</v>
      </c>
      <c r="F333">
        <v>2006</v>
      </c>
      <c r="G333">
        <v>0.57299999999999995</v>
      </c>
      <c r="H333">
        <v>3.2000000000000001E-2</v>
      </c>
      <c r="K333">
        <f>(1+G333-G332)^(1/D333)-1</f>
        <v>5.9686029727814338E-2</v>
      </c>
      <c r="L333">
        <f t="shared" si="109"/>
        <v>5.9686029727814338</v>
      </c>
      <c r="M333">
        <f t="shared" si="113"/>
        <v>17.906249999999996</v>
      </c>
      <c r="R333" s="71">
        <f t="shared" si="110"/>
        <v>5.9686029727814338</v>
      </c>
      <c r="S333" s="71">
        <f t="shared" si="111"/>
        <v>0.3333251223891901</v>
      </c>
      <c r="T333" s="71">
        <f t="shared" si="112"/>
        <v>17.906249999999996</v>
      </c>
    </row>
    <row r="334" spans="3:20" x14ac:dyDescent="0.25">
      <c r="C334" t="s">
        <v>220</v>
      </c>
      <c r="D334">
        <v>5</v>
      </c>
      <c r="E334" t="s">
        <v>15</v>
      </c>
      <c r="F334">
        <v>2006</v>
      </c>
      <c r="G334">
        <v>1.0880000000000001</v>
      </c>
      <c r="H334">
        <v>3.5999999999999997E-2</v>
      </c>
      <c r="K334">
        <f>(1+G334-G333)^(1/D334)-1</f>
        <v>8.6632090658934402E-2</v>
      </c>
      <c r="L334">
        <f t="shared" si="109"/>
        <v>8.6632090658934402</v>
      </c>
      <c r="M334">
        <f t="shared" si="113"/>
        <v>30.222222222222225</v>
      </c>
      <c r="R334" s="71">
        <f t="shared" si="110"/>
        <v>8.6632090658934402</v>
      </c>
      <c r="S334" s="71">
        <f t="shared" si="111"/>
        <v>0.28665029997441527</v>
      </c>
      <c r="T334" s="71">
        <f t="shared" si="112"/>
        <v>30.222222222222225</v>
      </c>
    </row>
    <row r="337" spans="2:19" x14ac:dyDescent="0.25">
      <c r="B337" s="74" t="s">
        <v>288</v>
      </c>
    </row>
    <row r="339" spans="2:19" x14ac:dyDescent="0.25">
      <c r="B339" s="24"/>
      <c r="C339" s="82" t="s">
        <v>289</v>
      </c>
      <c r="D339" t="s">
        <v>6</v>
      </c>
      <c r="E339" t="s">
        <v>6</v>
      </c>
      <c r="F339" t="s">
        <v>6</v>
      </c>
      <c r="G339" t="s">
        <v>15</v>
      </c>
      <c r="H339" t="s">
        <v>15</v>
      </c>
      <c r="I339" t="s">
        <v>15</v>
      </c>
      <c r="J339" t="s">
        <v>29</v>
      </c>
      <c r="K339" t="s">
        <v>29</v>
      </c>
      <c r="L339" t="s">
        <v>29</v>
      </c>
      <c r="N339" t="s">
        <v>293</v>
      </c>
    </row>
    <row r="340" spans="2:19" x14ac:dyDescent="0.25">
      <c r="B340" s="81"/>
      <c r="C340" s="83" t="s">
        <v>290</v>
      </c>
      <c r="D340" s="80">
        <v>1988</v>
      </c>
      <c r="E340" s="80">
        <v>1998</v>
      </c>
      <c r="F340" s="80">
        <v>2006</v>
      </c>
      <c r="G340" s="80">
        <v>1987</v>
      </c>
      <c r="H340" s="80">
        <v>2001</v>
      </c>
      <c r="I340" s="80">
        <v>2006</v>
      </c>
      <c r="J340" s="80">
        <v>1988</v>
      </c>
      <c r="K340" s="80">
        <v>1994</v>
      </c>
      <c r="L340" s="80">
        <v>2002</v>
      </c>
      <c r="N340" t="s">
        <v>296</v>
      </c>
      <c r="O340" t="s">
        <v>37</v>
      </c>
      <c r="P340" t="s">
        <v>38</v>
      </c>
      <c r="Q340" t="s">
        <v>39</v>
      </c>
      <c r="S340" t="s">
        <v>294</v>
      </c>
    </row>
    <row r="341" spans="2:19" x14ac:dyDescent="0.25">
      <c r="B341" s="24" t="s">
        <v>161</v>
      </c>
      <c r="C341" s="82" t="s">
        <v>276</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285</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170</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284</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283</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286</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287</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282</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291</v>
      </c>
      <c r="C349" s="82" t="s">
        <v>292</v>
      </c>
      <c r="D349">
        <f>SUM(D341:D342)/100</f>
        <v>0.3407</v>
      </c>
      <c r="E349">
        <f t="shared" ref="E349:K349" si="114">SUM(E341:E342)/100</f>
        <v>0.19259999999999999</v>
      </c>
      <c r="F349">
        <f t="shared" si="114"/>
        <v>0.13970000000000002</v>
      </c>
      <c r="G349">
        <f t="shared" si="114"/>
        <v>0.28729999999999994</v>
      </c>
      <c r="H349">
        <f t="shared" si="114"/>
        <v>0.1116</v>
      </c>
      <c r="I349">
        <f t="shared" si="114"/>
        <v>0.1016</v>
      </c>
      <c r="J349">
        <f t="shared" si="114"/>
        <v>0.1018</v>
      </c>
      <c r="K349">
        <f t="shared" si="114"/>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170</v>
      </c>
      <c r="D350">
        <f>D343/100</f>
        <v>7.7300000000000008E-2</v>
      </c>
      <c r="E350">
        <f t="shared" ref="E350:L350" si="115">E343/100</f>
        <v>0.11460000000000001</v>
      </c>
      <c r="F350">
        <f t="shared" si="115"/>
        <v>9.8699999999999996E-2</v>
      </c>
      <c r="G350">
        <f t="shared" si="115"/>
        <v>0.25640000000000002</v>
      </c>
      <c r="H350">
        <f t="shared" si="115"/>
        <v>0.20399999999999999</v>
      </c>
      <c r="I350">
        <f t="shared" si="115"/>
        <v>0.22159999999999999</v>
      </c>
      <c r="J350">
        <f t="shared" si="115"/>
        <v>0.53220000000000001</v>
      </c>
      <c r="K350">
        <f t="shared" si="115"/>
        <v>0.50719999999999998</v>
      </c>
      <c r="L350">
        <f t="shared" si="115"/>
        <v>0.44450000000000001</v>
      </c>
    </row>
    <row r="351" spans="2:19" x14ac:dyDescent="0.25">
      <c r="B351" s="24"/>
      <c r="C351" s="82" t="s">
        <v>270</v>
      </c>
      <c r="D351">
        <f>SUM(D344:D347)/100</f>
        <v>0.35670000000000002</v>
      </c>
      <c r="E351">
        <f t="shared" ref="E351:L351" si="116">SUM(E344:E347)/100</f>
        <v>0.44299999999999995</v>
      </c>
      <c r="F351">
        <f t="shared" si="116"/>
        <v>0.48859999999999998</v>
      </c>
      <c r="G351">
        <f t="shared" si="116"/>
        <v>0.43579999999999997</v>
      </c>
      <c r="H351">
        <f t="shared" si="116"/>
        <v>0.62340000000000007</v>
      </c>
      <c r="I351">
        <f t="shared" si="116"/>
        <v>0.54919999999999991</v>
      </c>
      <c r="J351">
        <f t="shared" si="116"/>
        <v>0.2636</v>
      </c>
      <c r="K351">
        <f t="shared" si="116"/>
        <v>0.33500000000000002</v>
      </c>
      <c r="L351">
        <f t="shared" si="116"/>
        <v>0.37890000000000001</v>
      </c>
    </row>
    <row r="352" spans="2:19" x14ac:dyDescent="0.25">
      <c r="B352" s="81"/>
      <c r="C352" s="83" t="s">
        <v>185</v>
      </c>
      <c r="D352" s="80">
        <f>D348/100</f>
        <v>0.2253</v>
      </c>
      <c r="E352" s="80">
        <f t="shared" ref="E352:L352" si="117">E348/100</f>
        <v>0.24989999999999998</v>
      </c>
      <c r="F352" s="80">
        <f t="shared" si="117"/>
        <v>0.27300000000000002</v>
      </c>
      <c r="G352" s="80">
        <f t="shared" si="117"/>
        <v>2.06E-2</v>
      </c>
      <c r="H352" s="80">
        <f t="shared" si="117"/>
        <v>6.0999999999999999E-2</v>
      </c>
      <c r="I352" s="80">
        <f t="shared" si="117"/>
        <v>0.12759999999999999</v>
      </c>
      <c r="J352" s="80">
        <f t="shared" si="117"/>
        <v>0.1024</v>
      </c>
      <c r="K352" s="80">
        <f t="shared" si="117"/>
        <v>0.1152</v>
      </c>
      <c r="L352" s="80">
        <f t="shared" si="117"/>
        <v>0.14150000000000001</v>
      </c>
    </row>
    <row r="353" spans="2:21" ht="15.75" thickBot="1" x14ac:dyDescent="0.3">
      <c r="B353" s="84"/>
      <c r="C353" s="85" t="s">
        <v>244</v>
      </c>
      <c r="D353" s="86">
        <f>SUM(D349:D352)</f>
        <v>1</v>
      </c>
      <c r="E353" s="86">
        <f t="shared" ref="E353:L353" si="118">SUM(E349:E352)</f>
        <v>1.0001</v>
      </c>
      <c r="F353" s="86">
        <f t="shared" si="118"/>
        <v>1</v>
      </c>
      <c r="G353" s="86">
        <f t="shared" si="118"/>
        <v>1.0001</v>
      </c>
      <c r="H353" s="86">
        <f t="shared" si="118"/>
        <v>1</v>
      </c>
      <c r="I353" s="86">
        <f t="shared" si="118"/>
        <v>0.99999999999999978</v>
      </c>
      <c r="J353" s="86">
        <f t="shared" si="118"/>
        <v>1</v>
      </c>
      <c r="K353" s="86">
        <f t="shared" si="118"/>
        <v>1.0001</v>
      </c>
      <c r="L353" s="86">
        <f t="shared" si="118"/>
        <v>0.99990000000000001</v>
      </c>
    </row>
    <row r="354" spans="2:21" x14ac:dyDescent="0.25">
      <c r="B354" s="24" t="s">
        <v>161</v>
      </c>
      <c r="C354" s="82" t="s">
        <v>295</v>
      </c>
      <c r="D354">
        <v>63.23</v>
      </c>
      <c r="E354">
        <v>55.19</v>
      </c>
      <c r="F354">
        <v>43.89</v>
      </c>
      <c r="G354">
        <v>66.709999999999994</v>
      </c>
      <c r="H354">
        <v>49</v>
      </c>
      <c r="I354">
        <v>35.07</v>
      </c>
      <c r="J354">
        <v>22.37</v>
      </c>
      <c r="K354">
        <v>19.43</v>
      </c>
      <c r="L354">
        <v>27.93</v>
      </c>
    </row>
    <row r="355" spans="2:21" x14ac:dyDescent="0.25">
      <c r="B355" s="24"/>
      <c r="C355" s="82" t="s">
        <v>294</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303</v>
      </c>
    </row>
    <row r="360" spans="2:21" x14ac:dyDescent="0.25">
      <c r="B360" t="s">
        <v>302</v>
      </c>
      <c r="D360">
        <v>1988</v>
      </c>
      <c r="I360">
        <v>1998</v>
      </c>
      <c r="N360">
        <v>2006</v>
      </c>
    </row>
    <row r="361" spans="2:21" x14ac:dyDescent="0.25">
      <c r="D361" t="s">
        <v>297</v>
      </c>
      <c r="E361" t="s">
        <v>298</v>
      </c>
      <c r="F361" t="s">
        <v>299</v>
      </c>
      <c r="G361" t="s">
        <v>300</v>
      </c>
      <c r="H361" t="s">
        <v>301</v>
      </c>
      <c r="I361" t="s">
        <v>297</v>
      </c>
      <c r="J361" t="s">
        <v>298</v>
      </c>
      <c r="K361" t="s">
        <v>299</v>
      </c>
      <c r="L361" t="s">
        <v>300</v>
      </c>
      <c r="M361" t="s">
        <v>301</v>
      </c>
      <c r="N361" t="s">
        <v>297</v>
      </c>
      <c r="O361" t="s">
        <v>298</v>
      </c>
      <c r="P361" t="s">
        <v>299</v>
      </c>
      <c r="Q361" t="s">
        <v>300</v>
      </c>
      <c r="R361" t="s">
        <v>301</v>
      </c>
    </row>
    <row r="362" spans="2:21" x14ac:dyDescent="0.25">
      <c r="C362" t="s">
        <v>276</v>
      </c>
      <c r="D362">
        <v>31.04</v>
      </c>
      <c r="E362">
        <v>9.85</v>
      </c>
      <c r="F362">
        <f t="shared" ref="F362:F369" si="119">SUM(D362:E362)</f>
        <v>40.89</v>
      </c>
      <c r="G362">
        <f t="shared" ref="G362:G369" si="120">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306</v>
      </c>
    </row>
    <row r="363" spans="2:21" x14ac:dyDescent="0.25">
      <c r="C363" t="s">
        <v>277</v>
      </c>
      <c r="D363">
        <v>19.3</v>
      </c>
      <c r="E363">
        <v>14.83</v>
      </c>
      <c r="F363">
        <f t="shared" si="119"/>
        <v>34.130000000000003</v>
      </c>
      <c r="G363">
        <f t="shared" si="120"/>
        <v>0.56548491063580431</v>
      </c>
      <c r="H363">
        <f t="shared" ref="H363:H369" si="121">E363/F363</f>
        <v>0.43451508936419569</v>
      </c>
      <c r="I363">
        <v>10.87</v>
      </c>
      <c r="J363">
        <v>6.33</v>
      </c>
      <c r="K363">
        <f t="shared" ref="K363:K369" si="122">SUM(I363:J363)</f>
        <v>17.2</v>
      </c>
      <c r="L363">
        <f t="shared" ref="L363:L369" si="123">I363/K363</f>
        <v>0.63197674418604655</v>
      </c>
      <c r="M363">
        <f t="shared" ref="M363:M369" si="124">J363/K363</f>
        <v>0.36802325581395351</v>
      </c>
      <c r="N363">
        <v>6.23</v>
      </c>
      <c r="O363">
        <v>3.42</v>
      </c>
      <c r="P363">
        <f t="shared" ref="P363:P369" si="125">SUM(N363:O363)</f>
        <v>9.65</v>
      </c>
      <c r="Q363">
        <f t="shared" ref="Q363:Q369" si="126">N363/P363</f>
        <v>0.64559585492227978</v>
      </c>
      <c r="R363">
        <f t="shared" ref="R363:R369" si="127">O363/P363</f>
        <v>0.35440414507772017</v>
      </c>
      <c r="T363" t="s">
        <v>308</v>
      </c>
      <c r="U363" t="s">
        <v>307</v>
      </c>
    </row>
    <row r="364" spans="2:21" x14ac:dyDescent="0.25">
      <c r="C364" t="s">
        <v>170</v>
      </c>
      <c r="D364">
        <v>9.06</v>
      </c>
      <c r="E364">
        <v>7.02</v>
      </c>
      <c r="F364">
        <f t="shared" si="119"/>
        <v>16.079999999999998</v>
      </c>
      <c r="G364">
        <f t="shared" si="120"/>
        <v>0.56343283582089565</v>
      </c>
      <c r="H364">
        <f t="shared" si="121"/>
        <v>0.43656716417910452</v>
      </c>
      <c r="I364">
        <v>15.81</v>
      </c>
      <c r="J364">
        <v>8.02</v>
      </c>
      <c r="K364">
        <f t="shared" si="122"/>
        <v>23.83</v>
      </c>
      <c r="L364">
        <f t="shared" si="123"/>
        <v>0.66344943348720109</v>
      </c>
      <c r="M364">
        <f t="shared" si="124"/>
        <v>0.33655056651279902</v>
      </c>
      <c r="N364">
        <v>13.32</v>
      </c>
      <c r="O364">
        <v>5.51</v>
      </c>
      <c r="P364">
        <f t="shared" si="125"/>
        <v>18.829999999999998</v>
      </c>
      <c r="Q364">
        <f t="shared" si="126"/>
        <v>0.7073818374933617</v>
      </c>
      <c r="R364">
        <f t="shared" si="127"/>
        <v>0.29261816250663836</v>
      </c>
      <c r="T364">
        <v>0.51586901563501386</v>
      </c>
      <c r="U364">
        <v>0.48413098436498614</v>
      </c>
    </row>
    <row r="365" spans="2:21" x14ac:dyDescent="0.25">
      <c r="C365" t="s">
        <v>278</v>
      </c>
      <c r="D365">
        <v>6.54</v>
      </c>
      <c r="E365">
        <v>6.15</v>
      </c>
      <c r="F365">
        <f t="shared" si="119"/>
        <v>12.690000000000001</v>
      </c>
      <c r="G365">
        <f t="shared" si="120"/>
        <v>0.51536643026004725</v>
      </c>
      <c r="H365">
        <f t="shared" si="121"/>
        <v>0.4846335697399527</v>
      </c>
      <c r="I365">
        <v>8.4499999999999993</v>
      </c>
      <c r="J365">
        <v>5.53</v>
      </c>
      <c r="K365">
        <f t="shared" si="122"/>
        <v>13.98</v>
      </c>
      <c r="L365">
        <f t="shared" si="123"/>
        <v>0.60443490701001423</v>
      </c>
      <c r="M365">
        <f t="shared" si="124"/>
        <v>0.39556509298998571</v>
      </c>
      <c r="N365">
        <v>6.48</v>
      </c>
      <c r="O365">
        <v>4.43</v>
      </c>
      <c r="P365">
        <f t="shared" si="125"/>
        <v>10.91</v>
      </c>
      <c r="Q365">
        <f t="shared" si="126"/>
        <v>0.59395050412465633</v>
      </c>
      <c r="R365">
        <f t="shared" si="127"/>
        <v>0.40604949587534367</v>
      </c>
      <c r="T365">
        <v>0.46650659646909842</v>
      </c>
      <c r="U365">
        <v>0.53349340353090169</v>
      </c>
    </row>
    <row r="366" spans="2:21" x14ac:dyDescent="0.25">
      <c r="C366" t="s">
        <v>279</v>
      </c>
      <c r="D366">
        <v>2.0099999999999998</v>
      </c>
      <c r="E366">
        <v>2.83</v>
      </c>
      <c r="F366">
        <f t="shared" si="119"/>
        <v>4.84</v>
      </c>
      <c r="G366">
        <f t="shared" si="120"/>
        <v>0.41528925619834706</v>
      </c>
      <c r="H366">
        <f t="shared" si="121"/>
        <v>0.58471074380165289</v>
      </c>
      <c r="I366">
        <v>1.21</v>
      </c>
      <c r="J366">
        <v>1.1599999999999999</v>
      </c>
      <c r="K366">
        <f t="shared" si="122"/>
        <v>2.37</v>
      </c>
      <c r="L366">
        <f t="shared" si="123"/>
        <v>0.51054852320675104</v>
      </c>
      <c r="M366">
        <f t="shared" si="124"/>
        <v>0.48945147679324891</v>
      </c>
      <c r="N366">
        <v>1.0900000000000001</v>
      </c>
      <c r="O366">
        <v>0.7</v>
      </c>
      <c r="P366">
        <f t="shared" si="125"/>
        <v>1.79</v>
      </c>
      <c r="Q366">
        <f t="shared" si="126"/>
        <v>0.6089385474860336</v>
      </c>
      <c r="R366">
        <f t="shared" si="127"/>
        <v>0.39106145251396646</v>
      </c>
      <c r="T366">
        <v>0.43550776972755101</v>
      </c>
      <c r="U366">
        <v>0.56449223027244899</v>
      </c>
    </row>
    <row r="367" spans="2:21" x14ac:dyDescent="0.25">
      <c r="C367" t="s">
        <v>280</v>
      </c>
      <c r="D367">
        <v>15.94</v>
      </c>
      <c r="E367">
        <v>22.73</v>
      </c>
      <c r="F367">
        <f t="shared" si="119"/>
        <v>38.67</v>
      </c>
      <c r="G367">
        <f t="shared" si="120"/>
        <v>0.41220584432376517</v>
      </c>
      <c r="H367">
        <f t="shared" si="121"/>
        <v>0.58779415567623483</v>
      </c>
      <c r="I367">
        <v>25.69</v>
      </c>
      <c r="J367">
        <v>27.63</v>
      </c>
      <c r="K367">
        <f t="shared" si="122"/>
        <v>53.32</v>
      </c>
      <c r="L367">
        <f t="shared" si="123"/>
        <v>0.48180795198799703</v>
      </c>
      <c r="M367">
        <f t="shared" si="124"/>
        <v>0.51819204801200303</v>
      </c>
      <c r="N367">
        <v>35.65</v>
      </c>
      <c r="O367">
        <v>33.93</v>
      </c>
      <c r="P367">
        <f t="shared" si="125"/>
        <v>69.58</v>
      </c>
      <c r="Q367">
        <f t="shared" si="126"/>
        <v>0.51235987352687551</v>
      </c>
      <c r="R367">
        <f t="shared" si="127"/>
        <v>0.48764012647312449</v>
      </c>
      <c r="T367">
        <v>0.62153235807182938</v>
      </c>
      <c r="U367">
        <v>0.37846764192817062</v>
      </c>
    </row>
    <row r="368" spans="2:21" x14ac:dyDescent="0.25">
      <c r="C368" t="s">
        <v>281</v>
      </c>
      <c r="D368">
        <v>4.1900000000000004</v>
      </c>
      <c r="E368">
        <v>7.8</v>
      </c>
      <c r="F368">
        <f t="shared" si="119"/>
        <v>11.99</v>
      </c>
      <c r="G368">
        <f t="shared" si="120"/>
        <v>0.34945788156797336</v>
      </c>
      <c r="H368">
        <f t="shared" si="121"/>
        <v>0.65054211843202669</v>
      </c>
      <c r="I368">
        <v>5.16</v>
      </c>
      <c r="J368">
        <v>12.92</v>
      </c>
      <c r="K368">
        <f t="shared" si="122"/>
        <v>18.079999999999998</v>
      </c>
      <c r="L368">
        <f t="shared" si="123"/>
        <v>0.28539823008849563</v>
      </c>
      <c r="M368">
        <f t="shared" si="124"/>
        <v>0.71460176991150448</v>
      </c>
      <c r="N368">
        <v>5.45</v>
      </c>
      <c r="O368">
        <v>9.7799999999999994</v>
      </c>
      <c r="P368">
        <f t="shared" si="125"/>
        <v>15.23</v>
      </c>
      <c r="Q368">
        <f t="shared" si="126"/>
        <v>0.35784635587655944</v>
      </c>
      <c r="R368">
        <f t="shared" si="127"/>
        <v>0.64215364412344056</v>
      </c>
      <c r="T368">
        <v>0.51158818833382491</v>
      </c>
      <c r="U368">
        <v>0.48841181166617514</v>
      </c>
    </row>
    <row r="369" spans="2:21" x14ac:dyDescent="0.25">
      <c r="C369" t="s">
        <v>282</v>
      </c>
      <c r="D369">
        <v>11.91</v>
      </c>
      <c r="E369">
        <v>28.78</v>
      </c>
      <c r="F369">
        <f t="shared" si="119"/>
        <v>40.69</v>
      </c>
      <c r="G369">
        <f t="shared" si="120"/>
        <v>0.29270090931432785</v>
      </c>
      <c r="H369">
        <f t="shared" si="121"/>
        <v>0.7072990906856722</v>
      </c>
      <c r="I369">
        <v>14.38</v>
      </c>
      <c r="J369">
        <v>33.51</v>
      </c>
      <c r="K369">
        <f t="shared" si="122"/>
        <v>47.89</v>
      </c>
      <c r="L369">
        <f t="shared" si="123"/>
        <v>0.30027145541866779</v>
      </c>
      <c r="M369">
        <f t="shared" si="124"/>
        <v>0.69972854458133216</v>
      </c>
      <c r="N369">
        <v>18.77</v>
      </c>
      <c r="O369">
        <v>38.119999999999997</v>
      </c>
      <c r="P369">
        <f t="shared" si="125"/>
        <v>56.89</v>
      </c>
      <c r="Q369">
        <f t="shared" si="126"/>
        <v>0.32993496220776936</v>
      </c>
      <c r="R369">
        <f t="shared" si="127"/>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304</v>
      </c>
      <c r="T371">
        <v>0.43074865236748022</v>
      </c>
      <c r="U371">
        <v>0.56925134763251983</v>
      </c>
    </row>
    <row r="372" spans="2:21" x14ac:dyDescent="0.25">
      <c r="D372">
        <v>1987</v>
      </c>
      <c r="I372">
        <v>2001</v>
      </c>
      <c r="N372">
        <v>2006</v>
      </c>
      <c r="T372">
        <v>0.4185962674287485</v>
      </c>
      <c r="U372">
        <v>0.58140373257125155</v>
      </c>
    </row>
    <row r="373" spans="2:21" x14ac:dyDescent="0.25">
      <c r="D373" t="s">
        <v>297</v>
      </c>
      <c r="E373" t="s">
        <v>298</v>
      </c>
      <c r="F373" t="s">
        <v>299</v>
      </c>
      <c r="G373" t="s">
        <v>300</v>
      </c>
      <c r="H373" t="s">
        <v>301</v>
      </c>
      <c r="I373" t="s">
        <v>297</v>
      </c>
      <c r="J373" t="s">
        <v>298</v>
      </c>
      <c r="K373" t="s">
        <v>299</v>
      </c>
      <c r="L373" t="s">
        <v>300</v>
      </c>
      <c r="M373" t="s">
        <v>301</v>
      </c>
      <c r="N373" t="s">
        <v>297</v>
      </c>
      <c r="O373" t="s">
        <v>298</v>
      </c>
      <c r="P373" t="s">
        <v>299</v>
      </c>
      <c r="Q373" t="s">
        <v>300</v>
      </c>
      <c r="R373" t="s">
        <v>301</v>
      </c>
    </row>
    <row r="374" spans="2:21" x14ac:dyDescent="0.25">
      <c r="C374" t="s">
        <v>276</v>
      </c>
      <c r="D374">
        <v>33.590000000000003</v>
      </c>
      <c r="E374">
        <v>9.15</v>
      </c>
      <c r="F374">
        <f t="shared" ref="F374:F381" si="128">SUM(D374:E374)</f>
        <v>42.74</v>
      </c>
      <c r="G374">
        <f t="shared" ref="G374:G381" si="129">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277</v>
      </c>
      <c r="D375">
        <v>14.29</v>
      </c>
      <c r="E375">
        <v>10.02</v>
      </c>
      <c r="F375">
        <f t="shared" si="128"/>
        <v>24.31</v>
      </c>
      <c r="G375">
        <f t="shared" si="129"/>
        <v>0.58782394076511724</v>
      </c>
      <c r="H375">
        <f t="shared" ref="H375:H381" si="130">E375/F375</f>
        <v>0.41217605923488276</v>
      </c>
      <c r="I375">
        <v>9.7899999999999991</v>
      </c>
      <c r="J375">
        <v>3.01</v>
      </c>
      <c r="K375">
        <f t="shared" ref="K375:K381" si="131">SUM(I375:J375)</f>
        <v>12.799999999999999</v>
      </c>
      <c r="L375">
        <f t="shared" ref="L375:L381" si="132">I375/K375</f>
        <v>0.76484375000000004</v>
      </c>
      <c r="M375">
        <f t="shared" ref="M375:M381" si="133">J375/K375</f>
        <v>0.23515625000000001</v>
      </c>
      <c r="N375">
        <v>6.02</v>
      </c>
      <c r="O375">
        <v>1.07</v>
      </c>
      <c r="P375">
        <f t="shared" ref="P375:P381" si="134">SUM(N375:O375)</f>
        <v>7.09</v>
      </c>
      <c r="Q375">
        <f t="shared" ref="Q375:Q381" si="135">N375/P375</f>
        <v>0.84908321579689694</v>
      </c>
      <c r="R375">
        <f t="shared" ref="R375:R381" si="136">O375/P375</f>
        <v>0.15091678420310298</v>
      </c>
    </row>
    <row r="376" spans="2:21" x14ac:dyDescent="0.25">
      <c r="C376" t="s">
        <v>170</v>
      </c>
      <c r="D376">
        <v>25.29</v>
      </c>
      <c r="E376">
        <v>25.82</v>
      </c>
      <c r="F376">
        <f t="shared" si="128"/>
        <v>51.11</v>
      </c>
      <c r="G376">
        <f t="shared" si="129"/>
        <v>0.49481510467618861</v>
      </c>
      <c r="H376">
        <f t="shared" si="130"/>
        <v>0.50518489532381139</v>
      </c>
      <c r="I376">
        <v>28.64</v>
      </c>
      <c r="J376">
        <v>11.46</v>
      </c>
      <c r="K376">
        <f t="shared" si="131"/>
        <v>40.1</v>
      </c>
      <c r="L376">
        <f t="shared" si="132"/>
        <v>0.71421446384039899</v>
      </c>
      <c r="M376">
        <f t="shared" si="133"/>
        <v>0.28578553615960101</v>
      </c>
      <c r="N376">
        <v>27.74</v>
      </c>
      <c r="O376">
        <v>11.82</v>
      </c>
      <c r="P376">
        <f t="shared" si="134"/>
        <v>39.56</v>
      </c>
      <c r="Q376">
        <f t="shared" si="135"/>
        <v>0.7012133468149645</v>
      </c>
      <c r="R376">
        <f t="shared" si="136"/>
        <v>0.29878665318503539</v>
      </c>
    </row>
    <row r="377" spans="2:21" x14ac:dyDescent="0.25">
      <c r="C377" t="s">
        <v>278</v>
      </c>
      <c r="D377">
        <v>9.85</v>
      </c>
      <c r="E377">
        <v>17.82</v>
      </c>
      <c r="F377">
        <f t="shared" si="128"/>
        <v>27.67</v>
      </c>
      <c r="G377">
        <f t="shared" si="129"/>
        <v>0.35598120708348391</v>
      </c>
      <c r="H377">
        <f t="shared" si="130"/>
        <v>0.64401879291651609</v>
      </c>
      <c r="I377">
        <v>22.85</v>
      </c>
      <c r="J377">
        <v>16.41</v>
      </c>
      <c r="K377">
        <f t="shared" si="131"/>
        <v>39.260000000000005</v>
      </c>
      <c r="L377">
        <f t="shared" si="132"/>
        <v>0.58201732042791643</v>
      </c>
      <c r="M377">
        <f t="shared" si="133"/>
        <v>0.41798267957208352</v>
      </c>
      <c r="N377">
        <v>24.01</v>
      </c>
      <c r="O377">
        <v>11.6</v>
      </c>
      <c r="P377">
        <f t="shared" si="134"/>
        <v>35.61</v>
      </c>
      <c r="Q377">
        <f t="shared" si="135"/>
        <v>0.67424880651502395</v>
      </c>
      <c r="R377">
        <f t="shared" si="136"/>
        <v>0.32575119348497611</v>
      </c>
    </row>
    <row r="378" spans="2:21" x14ac:dyDescent="0.25">
      <c r="C378" t="s">
        <v>279</v>
      </c>
      <c r="D378">
        <v>11.78</v>
      </c>
      <c r="E378">
        <v>23.22</v>
      </c>
      <c r="F378">
        <f t="shared" si="128"/>
        <v>35</v>
      </c>
      <c r="G378">
        <f t="shared" si="129"/>
        <v>0.33657142857142858</v>
      </c>
      <c r="H378">
        <f t="shared" si="130"/>
        <v>0.66342857142857137</v>
      </c>
      <c r="I378">
        <v>14.74</v>
      </c>
      <c r="J378">
        <v>22.91</v>
      </c>
      <c r="K378">
        <f t="shared" si="131"/>
        <v>37.65</v>
      </c>
      <c r="L378">
        <f t="shared" si="132"/>
        <v>0.39150066401062417</v>
      </c>
      <c r="M378">
        <f t="shared" si="133"/>
        <v>0.60849933598937589</v>
      </c>
      <c r="N378">
        <v>16.559999999999999</v>
      </c>
      <c r="O378">
        <v>23.69</v>
      </c>
      <c r="P378">
        <f t="shared" si="134"/>
        <v>40.25</v>
      </c>
      <c r="Q378">
        <f t="shared" si="135"/>
        <v>0.41142857142857142</v>
      </c>
      <c r="R378">
        <f t="shared" si="136"/>
        <v>0.58857142857142863</v>
      </c>
    </row>
    <row r="379" spans="2:21" x14ac:dyDescent="0.25">
      <c r="C379" t="s">
        <v>280</v>
      </c>
      <c r="D379">
        <v>4.83</v>
      </c>
      <c r="E379">
        <v>9.06</v>
      </c>
      <c r="F379">
        <f t="shared" si="128"/>
        <v>13.89</v>
      </c>
      <c r="G379">
        <f t="shared" si="129"/>
        <v>0.34773218142548595</v>
      </c>
      <c r="H379">
        <f t="shared" si="130"/>
        <v>0.6522678185745141</v>
      </c>
      <c r="I379">
        <v>13.15</v>
      </c>
      <c r="J379">
        <v>27.57</v>
      </c>
      <c r="K379">
        <f t="shared" si="131"/>
        <v>40.72</v>
      </c>
      <c r="L379">
        <f t="shared" si="132"/>
        <v>0.32293713163064836</v>
      </c>
      <c r="M379">
        <f t="shared" si="133"/>
        <v>0.6770628683693517</v>
      </c>
      <c r="N379">
        <v>9.82</v>
      </c>
      <c r="O379">
        <v>10.06</v>
      </c>
      <c r="P379">
        <f t="shared" si="134"/>
        <v>19.880000000000003</v>
      </c>
      <c r="Q379">
        <f t="shared" si="135"/>
        <v>0.49396378269617702</v>
      </c>
      <c r="R379">
        <f t="shared" si="136"/>
        <v>0.50603621730382287</v>
      </c>
    </row>
    <row r="380" spans="2:21" x14ac:dyDescent="0.25">
      <c r="C380" t="s">
        <v>281</v>
      </c>
      <c r="E380">
        <v>2.02</v>
      </c>
      <c r="F380">
        <f t="shared" si="128"/>
        <v>2.02</v>
      </c>
      <c r="G380">
        <f t="shared" si="129"/>
        <v>0</v>
      </c>
      <c r="H380">
        <f t="shared" si="130"/>
        <v>1</v>
      </c>
      <c r="I380">
        <v>1.1200000000000001</v>
      </c>
      <c r="J380">
        <v>6.7</v>
      </c>
      <c r="K380">
        <f t="shared" si="131"/>
        <v>7.82</v>
      </c>
      <c r="L380">
        <f t="shared" si="132"/>
        <v>0.14322250639386191</v>
      </c>
      <c r="M380">
        <f t="shared" si="133"/>
        <v>0.85677749360613809</v>
      </c>
      <c r="N380">
        <v>2.2200000000000002</v>
      </c>
      <c r="O380">
        <v>13.85</v>
      </c>
      <c r="P380">
        <f t="shared" si="134"/>
        <v>16.07</v>
      </c>
      <c r="Q380">
        <f t="shared" si="135"/>
        <v>0.13814561294337274</v>
      </c>
      <c r="R380">
        <f t="shared" si="136"/>
        <v>0.8618543870566272</v>
      </c>
    </row>
    <row r="381" spans="2:21" x14ac:dyDescent="0.25">
      <c r="C381" t="s">
        <v>282</v>
      </c>
      <c r="D381">
        <v>0.39</v>
      </c>
      <c r="E381">
        <v>2.89</v>
      </c>
      <c r="F381">
        <f t="shared" si="128"/>
        <v>3.2800000000000002</v>
      </c>
      <c r="G381">
        <f t="shared" si="129"/>
        <v>0.11890243902439024</v>
      </c>
      <c r="H381">
        <f t="shared" si="130"/>
        <v>0.88109756097560976</v>
      </c>
      <c r="I381">
        <v>2.52</v>
      </c>
      <c r="J381">
        <v>10</v>
      </c>
      <c r="K381">
        <f t="shared" si="131"/>
        <v>12.52</v>
      </c>
      <c r="L381">
        <f t="shared" si="132"/>
        <v>0.2012779552715655</v>
      </c>
      <c r="M381">
        <f t="shared" si="133"/>
        <v>0.79872204472843455</v>
      </c>
      <c r="N381">
        <v>5.27</v>
      </c>
      <c r="O381">
        <v>26.61</v>
      </c>
      <c r="P381">
        <f t="shared" si="134"/>
        <v>31.88</v>
      </c>
      <c r="Q381">
        <f t="shared" si="135"/>
        <v>0.1653074027603513</v>
      </c>
      <c r="R381">
        <f t="shared" si="136"/>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305</v>
      </c>
      <c r="D384">
        <v>1988</v>
      </c>
      <c r="I384">
        <v>1994</v>
      </c>
      <c r="N384">
        <v>2002</v>
      </c>
    </row>
    <row r="385" spans="1:18" x14ac:dyDescent="0.25">
      <c r="D385" t="s">
        <v>297</v>
      </c>
      <c r="E385" t="s">
        <v>298</v>
      </c>
      <c r="F385" t="s">
        <v>299</v>
      </c>
      <c r="G385" t="s">
        <v>300</v>
      </c>
      <c r="H385" t="s">
        <v>301</v>
      </c>
      <c r="I385" t="s">
        <v>297</v>
      </c>
      <c r="J385" t="s">
        <v>298</v>
      </c>
      <c r="K385" t="s">
        <v>299</v>
      </c>
      <c r="L385" t="s">
        <v>300</v>
      </c>
      <c r="M385" t="s">
        <v>301</v>
      </c>
      <c r="N385" t="s">
        <v>297</v>
      </c>
      <c r="O385" t="s">
        <v>298</v>
      </c>
      <c r="P385" t="s">
        <v>299</v>
      </c>
      <c r="Q385" t="s">
        <v>300</v>
      </c>
      <c r="R385" t="s">
        <v>301</v>
      </c>
    </row>
    <row r="386" spans="1:18" x14ac:dyDescent="0.25">
      <c r="C386" t="s">
        <v>276</v>
      </c>
      <c r="D386">
        <v>5.97</v>
      </c>
      <c r="E386">
        <v>0.84</v>
      </c>
      <c r="F386">
        <f t="shared" ref="F386:F392" si="137">SUM(D386:E386)</f>
        <v>6.81</v>
      </c>
      <c r="G386">
        <f t="shared" ref="G386:G392" si="138">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277</v>
      </c>
      <c r="D387">
        <v>6.52</v>
      </c>
      <c r="E387">
        <v>1.31</v>
      </c>
      <c r="F387">
        <f t="shared" si="137"/>
        <v>7.83</v>
      </c>
      <c r="G387">
        <f t="shared" si="138"/>
        <v>0.83269476372924645</v>
      </c>
      <c r="H387">
        <f t="shared" ref="H387:H392" si="139">E387/F387</f>
        <v>0.16730523627075353</v>
      </c>
      <c r="I387">
        <v>2.82</v>
      </c>
      <c r="J387">
        <v>0.11</v>
      </c>
      <c r="K387">
        <f t="shared" ref="K387:K392" si="140">SUM(I387:J387)</f>
        <v>2.9299999999999997</v>
      </c>
      <c r="L387">
        <f t="shared" ref="L387:L392" si="141">I387/K387</f>
        <v>0.96245733788395904</v>
      </c>
      <c r="M387">
        <f t="shared" ref="M387:M392" si="142">J387/K387</f>
        <v>3.7542662116040959E-2</v>
      </c>
      <c r="N387">
        <v>2.91</v>
      </c>
      <c r="O387">
        <v>0.2</v>
      </c>
      <c r="P387">
        <f t="shared" ref="P387:P392" si="143">SUM(N387:O387)</f>
        <v>3.1100000000000003</v>
      </c>
      <c r="Q387">
        <f t="shared" ref="Q387:Q392" si="144">N387/P387</f>
        <v>0.93569131832797425</v>
      </c>
      <c r="R387">
        <f t="shared" ref="R387:R392" si="145">O387/P387</f>
        <v>6.4308681672025719E-2</v>
      </c>
    </row>
    <row r="388" spans="1:18" x14ac:dyDescent="0.25">
      <c r="C388" t="s">
        <v>170</v>
      </c>
      <c r="D388">
        <v>60.83</v>
      </c>
      <c r="E388">
        <v>26.84</v>
      </c>
      <c r="F388">
        <f t="shared" si="137"/>
        <v>87.67</v>
      </c>
      <c r="G388">
        <f t="shared" si="138"/>
        <v>0.69385194479297363</v>
      </c>
      <c r="H388">
        <f t="shared" si="139"/>
        <v>0.30614805520702632</v>
      </c>
      <c r="I388">
        <v>60.32</v>
      </c>
      <c r="J388">
        <v>10.87</v>
      </c>
      <c r="K388">
        <f t="shared" si="140"/>
        <v>71.19</v>
      </c>
      <c r="L388">
        <f t="shared" si="141"/>
        <v>0.84731001545160844</v>
      </c>
      <c r="M388">
        <f t="shared" si="142"/>
        <v>0.15268998454839161</v>
      </c>
      <c r="N388">
        <v>52.8</v>
      </c>
      <c r="O388">
        <v>22.91</v>
      </c>
      <c r="P388">
        <f t="shared" si="143"/>
        <v>75.709999999999994</v>
      </c>
      <c r="Q388">
        <f t="shared" si="144"/>
        <v>0.69739796592259939</v>
      </c>
      <c r="R388">
        <f t="shared" si="145"/>
        <v>0.30260203407740066</v>
      </c>
    </row>
    <row r="389" spans="1:18" x14ac:dyDescent="0.25">
      <c r="C389" t="s">
        <v>278</v>
      </c>
      <c r="D389">
        <v>9.41</v>
      </c>
      <c r="E389">
        <v>13.16</v>
      </c>
      <c r="F389">
        <f t="shared" si="137"/>
        <v>22.57</v>
      </c>
      <c r="G389">
        <f t="shared" si="138"/>
        <v>0.41692512184315461</v>
      </c>
      <c r="H389">
        <f t="shared" si="139"/>
        <v>0.58307487815684533</v>
      </c>
      <c r="I389">
        <v>12.11</v>
      </c>
      <c r="J389">
        <v>14.7</v>
      </c>
      <c r="K389">
        <f t="shared" si="140"/>
        <v>26.81</v>
      </c>
      <c r="L389">
        <f t="shared" si="141"/>
        <v>0.4516971279373368</v>
      </c>
      <c r="M389">
        <f t="shared" si="142"/>
        <v>0.54830287206266315</v>
      </c>
      <c r="N389">
        <v>12.83</v>
      </c>
      <c r="O389">
        <v>14.72</v>
      </c>
      <c r="P389">
        <f t="shared" si="143"/>
        <v>27.55</v>
      </c>
      <c r="Q389">
        <f t="shared" si="144"/>
        <v>0.46569872958257713</v>
      </c>
      <c r="R389">
        <f t="shared" si="145"/>
        <v>0.53430127041742292</v>
      </c>
    </row>
    <row r="390" spans="1:18" x14ac:dyDescent="0.25">
      <c r="C390" t="s">
        <v>279</v>
      </c>
      <c r="D390">
        <v>7.92</v>
      </c>
      <c r="E390">
        <v>15.66</v>
      </c>
      <c r="F390">
        <f t="shared" si="137"/>
        <v>23.58</v>
      </c>
      <c r="G390">
        <f t="shared" si="138"/>
        <v>0.33587786259541985</v>
      </c>
      <c r="H390">
        <f t="shared" si="139"/>
        <v>0.66412213740458026</v>
      </c>
      <c r="I390">
        <v>13.32</v>
      </c>
      <c r="J390">
        <v>31.58</v>
      </c>
      <c r="K390">
        <f t="shared" si="140"/>
        <v>44.9</v>
      </c>
      <c r="L390">
        <f t="shared" si="141"/>
        <v>0.29665924276169264</v>
      </c>
      <c r="M390">
        <f t="shared" si="142"/>
        <v>0.70334075723830736</v>
      </c>
      <c r="N390">
        <v>14.67</v>
      </c>
      <c r="O390">
        <v>21.11</v>
      </c>
      <c r="P390">
        <f t="shared" si="143"/>
        <v>35.78</v>
      </c>
      <c r="Q390">
        <f t="shared" si="144"/>
        <v>0.41000558971492451</v>
      </c>
      <c r="R390">
        <f t="shared" si="145"/>
        <v>0.58999441028507538</v>
      </c>
    </row>
    <row r="391" spans="1:18" x14ac:dyDescent="0.25">
      <c r="C391" t="s">
        <v>280</v>
      </c>
      <c r="D391">
        <v>4.8600000000000003</v>
      </c>
      <c r="E391">
        <v>11.99</v>
      </c>
      <c r="F391">
        <f t="shared" si="137"/>
        <v>16.850000000000001</v>
      </c>
      <c r="G391">
        <f t="shared" si="138"/>
        <v>0.28842729970326408</v>
      </c>
      <c r="H391">
        <f t="shared" si="139"/>
        <v>0.71157270029673581</v>
      </c>
      <c r="I391">
        <v>3.69</v>
      </c>
      <c r="J391">
        <v>5.4</v>
      </c>
      <c r="K391">
        <f t="shared" si="140"/>
        <v>9.09</v>
      </c>
      <c r="L391">
        <f t="shared" si="141"/>
        <v>0.40594059405940597</v>
      </c>
      <c r="M391">
        <f t="shared" si="142"/>
        <v>0.59405940594059414</v>
      </c>
      <c r="N391">
        <v>7.89</v>
      </c>
      <c r="O391">
        <v>8.52</v>
      </c>
      <c r="P391">
        <f t="shared" si="143"/>
        <v>16.41</v>
      </c>
      <c r="Q391">
        <f t="shared" si="144"/>
        <v>0.48080438756855576</v>
      </c>
      <c r="R391">
        <f t="shared" si="145"/>
        <v>0.51919561243144419</v>
      </c>
    </row>
    <row r="392" spans="1:18" x14ac:dyDescent="0.25">
      <c r="C392" t="s">
        <v>282</v>
      </c>
      <c r="D392">
        <v>4.4800000000000004</v>
      </c>
      <c r="E392">
        <v>30.2</v>
      </c>
      <c r="F392">
        <f t="shared" si="137"/>
        <v>34.68</v>
      </c>
      <c r="G392">
        <f t="shared" si="138"/>
        <v>0.12918108419838525</v>
      </c>
      <c r="H392">
        <f t="shared" si="139"/>
        <v>0.87081891580161475</v>
      </c>
      <c r="I392">
        <v>5.36</v>
      </c>
      <c r="J392">
        <v>37.06</v>
      </c>
      <c r="K392">
        <f t="shared" si="140"/>
        <v>42.42</v>
      </c>
      <c r="L392">
        <f t="shared" si="141"/>
        <v>0.12635549269212637</v>
      </c>
      <c r="M392">
        <f t="shared" si="142"/>
        <v>0.87364450730787369</v>
      </c>
      <c r="N392">
        <v>7.11</v>
      </c>
      <c r="O392">
        <v>32.340000000000003</v>
      </c>
      <c r="P392">
        <f t="shared" si="143"/>
        <v>39.450000000000003</v>
      </c>
      <c r="Q392">
        <f t="shared" si="144"/>
        <v>0.18022813688212927</v>
      </c>
      <c r="R392">
        <f t="shared" si="145"/>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318</v>
      </c>
    </row>
    <row r="397" spans="1:18" x14ac:dyDescent="0.25">
      <c r="D397" t="s">
        <v>202</v>
      </c>
      <c r="E397" t="s">
        <v>313</v>
      </c>
      <c r="F397" t="s">
        <v>142</v>
      </c>
      <c r="G397" s="70" t="s">
        <v>147</v>
      </c>
      <c r="I397" t="s">
        <v>148</v>
      </c>
      <c r="J397" t="s">
        <v>150</v>
      </c>
      <c r="K397" t="s">
        <v>215</v>
      </c>
      <c r="O397" t="s">
        <v>148</v>
      </c>
      <c r="P397" t="s">
        <v>147</v>
      </c>
      <c r="Q397" t="s">
        <v>149</v>
      </c>
    </row>
    <row r="398" spans="1:18" x14ac:dyDescent="0.25">
      <c r="C398" t="s">
        <v>251</v>
      </c>
      <c r="D398">
        <v>4</v>
      </c>
      <c r="E398" t="s">
        <v>314</v>
      </c>
      <c r="F398">
        <v>0.36</v>
      </c>
      <c r="G398">
        <v>8.9999999999999993E-3</v>
      </c>
      <c r="I398" s="79">
        <f>(1+F398)^(1/D398)-1</f>
        <v>7.9902948865804291E-2</v>
      </c>
      <c r="J398">
        <f t="shared" ref="J398:J399" si="146">I398*100</f>
        <v>7.9902948865804291</v>
      </c>
      <c r="K398">
        <f>F398/G398</f>
        <v>40</v>
      </c>
      <c r="O398" s="71">
        <f>J398</f>
        <v>7.9902948865804291</v>
      </c>
      <c r="P398" s="71">
        <f t="shared" ref="P398:P399" si="147">O398/Q398</f>
        <v>0.19975737216451073</v>
      </c>
      <c r="Q398" s="71">
        <f t="shared" ref="Q398:Q399" si="148">K398</f>
        <v>40</v>
      </c>
    </row>
    <row r="399" spans="1:18" x14ac:dyDescent="0.25">
      <c r="C399" t="s">
        <v>312</v>
      </c>
      <c r="D399">
        <v>2</v>
      </c>
      <c r="E399" t="s">
        <v>314</v>
      </c>
      <c r="F399">
        <v>0.68</v>
      </c>
      <c r="G399">
        <v>1.2999999999999999E-2</v>
      </c>
      <c r="I399">
        <f>(1+F399-F398)^(1/D399)-1</f>
        <v>0.1489125293076059</v>
      </c>
      <c r="J399">
        <f t="shared" si="146"/>
        <v>14.89125293076059</v>
      </c>
      <c r="K399">
        <f>F399/G399</f>
        <v>52.307692307692314</v>
      </c>
      <c r="O399" s="71">
        <f>J399</f>
        <v>14.89125293076059</v>
      </c>
      <c r="P399" s="71">
        <f t="shared" si="147"/>
        <v>0.28468571779395241</v>
      </c>
      <c r="Q399" s="71">
        <f t="shared" si="148"/>
        <v>52.307692307692314</v>
      </c>
    </row>
    <row r="400" spans="1:18" x14ac:dyDescent="0.25">
      <c r="C400" t="s">
        <v>251</v>
      </c>
      <c r="D400" s="87">
        <v>4</v>
      </c>
      <c r="E400" s="87" t="s">
        <v>314</v>
      </c>
      <c r="F400">
        <v>0.37</v>
      </c>
      <c r="G400">
        <v>6.0000000000000001E-3</v>
      </c>
      <c r="I400" s="79">
        <f>(1+F400)^(1/D400)-1</f>
        <v>8.1882614275672116E-2</v>
      </c>
      <c r="J400">
        <f t="shared" ref="J400:J413" si="149">I400*100</f>
        <v>8.1882614275672125</v>
      </c>
      <c r="K400">
        <f t="shared" ref="K400:K413" si="150">F400/G400</f>
        <v>61.666666666666664</v>
      </c>
      <c r="O400" s="71">
        <f t="shared" ref="O400:O413" si="151">J400</f>
        <v>8.1882614275672125</v>
      </c>
      <c r="P400" s="71">
        <f t="shared" ref="P400:P413" si="152">O400/Q400</f>
        <v>0.13278261774433317</v>
      </c>
      <c r="Q400" s="71">
        <f t="shared" ref="Q400:Q413" si="153">K400</f>
        <v>61.666666666666664</v>
      </c>
    </row>
    <row r="401" spans="1:17" x14ac:dyDescent="0.25">
      <c r="C401" t="s">
        <v>312</v>
      </c>
      <c r="D401" s="87">
        <v>2</v>
      </c>
      <c r="E401" s="87" t="s">
        <v>314</v>
      </c>
      <c r="F401">
        <v>0.69</v>
      </c>
      <c r="G401">
        <v>8.9999999999999993E-3</v>
      </c>
      <c r="I401">
        <f>(1+F401-F400)^(1/D401)-1</f>
        <v>0.14891252930760568</v>
      </c>
      <c r="J401">
        <f t="shared" si="149"/>
        <v>14.891252930760569</v>
      </c>
      <c r="K401">
        <f t="shared" si="150"/>
        <v>76.666666666666671</v>
      </c>
      <c r="O401" s="71">
        <f t="shared" si="151"/>
        <v>14.891252930760569</v>
      </c>
      <c r="P401" s="71">
        <f t="shared" si="152"/>
        <v>0.19423373387948567</v>
      </c>
      <c r="Q401" s="71">
        <f t="shared" si="153"/>
        <v>76.666666666666671</v>
      </c>
    </row>
    <row r="402" spans="1:17" x14ac:dyDescent="0.25">
      <c r="C402" t="s">
        <v>251</v>
      </c>
      <c r="D402">
        <v>4</v>
      </c>
      <c r="E402" t="s">
        <v>314</v>
      </c>
      <c r="F402">
        <v>0.36</v>
      </c>
      <c r="G402">
        <v>6.0000000000000001E-3</v>
      </c>
      <c r="I402" s="79">
        <f>(1+F402)^(1/D402)-1</f>
        <v>7.9902948865804291E-2</v>
      </c>
      <c r="J402">
        <f t="shared" si="149"/>
        <v>7.9902948865804291</v>
      </c>
      <c r="K402">
        <f t="shared" si="150"/>
        <v>60</v>
      </c>
      <c r="O402" s="71">
        <f t="shared" si="151"/>
        <v>7.9902948865804291</v>
      </c>
      <c r="P402" s="71">
        <f t="shared" si="152"/>
        <v>0.13317158144300714</v>
      </c>
      <c r="Q402" s="71">
        <f t="shared" si="153"/>
        <v>60</v>
      </c>
    </row>
    <row r="403" spans="1:17" x14ac:dyDescent="0.25">
      <c r="C403" t="s">
        <v>312</v>
      </c>
      <c r="D403">
        <v>2</v>
      </c>
      <c r="E403" t="s">
        <v>314</v>
      </c>
      <c r="F403">
        <v>0.68</v>
      </c>
      <c r="G403">
        <v>8.9999999999999993E-3</v>
      </c>
      <c r="I403">
        <f>(1+F403-F402)^(1/D403)-1</f>
        <v>0.1489125293076059</v>
      </c>
      <c r="J403">
        <f t="shared" si="149"/>
        <v>14.89125293076059</v>
      </c>
      <c r="K403">
        <f t="shared" si="150"/>
        <v>75.555555555555571</v>
      </c>
      <c r="O403" s="71">
        <f t="shared" si="151"/>
        <v>14.89125293076059</v>
      </c>
      <c r="P403" s="71">
        <f t="shared" si="152"/>
        <v>0.19709011231889012</v>
      </c>
      <c r="Q403" s="71">
        <f t="shared" si="153"/>
        <v>75.555555555555571</v>
      </c>
    </row>
    <row r="404" spans="1:17" x14ac:dyDescent="0.25">
      <c r="C404" t="s">
        <v>251</v>
      </c>
      <c r="D404" s="87">
        <v>4</v>
      </c>
      <c r="E404" s="87" t="s">
        <v>314</v>
      </c>
      <c r="F404">
        <v>0.36</v>
      </c>
      <c r="G404">
        <v>6.0000000000000001E-3</v>
      </c>
      <c r="I404" s="79">
        <f>(1+F404)^(1/D404)-1</f>
        <v>7.9902948865804291E-2</v>
      </c>
      <c r="J404">
        <f t="shared" si="149"/>
        <v>7.9902948865804291</v>
      </c>
      <c r="K404">
        <f t="shared" si="150"/>
        <v>60</v>
      </c>
      <c r="O404" s="71">
        <f t="shared" si="151"/>
        <v>7.9902948865804291</v>
      </c>
      <c r="P404" s="71">
        <f t="shared" si="152"/>
        <v>0.13317158144300714</v>
      </c>
      <c r="Q404" s="71">
        <f t="shared" si="153"/>
        <v>60</v>
      </c>
    </row>
    <row r="405" spans="1:17" x14ac:dyDescent="0.25">
      <c r="C405" t="s">
        <v>312</v>
      </c>
      <c r="D405" s="87">
        <v>2</v>
      </c>
      <c r="E405" s="87" t="s">
        <v>314</v>
      </c>
      <c r="F405">
        <v>0.67</v>
      </c>
      <c r="G405">
        <v>8.9999999999999993E-3</v>
      </c>
      <c r="I405">
        <f>(1+F405-F404)^(1/D405)-1</f>
        <v>0.14455231422595971</v>
      </c>
      <c r="J405">
        <f t="shared" si="149"/>
        <v>14.455231422595972</v>
      </c>
      <c r="K405">
        <f t="shared" si="150"/>
        <v>74.444444444444457</v>
      </c>
      <c r="O405" s="71">
        <f t="shared" si="151"/>
        <v>14.455231422595972</v>
      </c>
      <c r="P405" s="71">
        <f t="shared" si="152"/>
        <v>0.19417475045278168</v>
      </c>
      <c r="Q405" s="71">
        <f t="shared" si="153"/>
        <v>74.444444444444457</v>
      </c>
    </row>
    <row r="406" spans="1:17" x14ac:dyDescent="0.25">
      <c r="C406" t="s">
        <v>251</v>
      </c>
      <c r="D406">
        <v>4</v>
      </c>
      <c r="E406" s="87" t="s">
        <v>315</v>
      </c>
      <c r="F406">
        <v>0.39</v>
      </c>
      <c r="G406">
        <v>1.4E-2</v>
      </c>
      <c r="I406" s="79">
        <f>(1+F406)^(1/D406)-1</f>
        <v>8.5809657470018896E-2</v>
      </c>
      <c r="J406">
        <f t="shared" si="149"/>
        <v>8.5809657470018905</v>
      </c>
      <c r="K406">
        <f t="shared" si="150"/>
        <v>27.857142857142858</v>
      </c>
      <c r="O406" s="71">
        <f t="shared" si="151"/>
        <v>8.5809657470018905</v>
      </c>
      <c r="P406" s="71">
        <f t="shared" si="152"/>
        <v>0.30803466784109351</v>
      </c>
      <c r="Q406" s="71">
        <f t="shared" si="153"/>
        <v>27.857142857142858</v>
      </c>
    </row>
    <row r="407" spans="1:17" x14ac:dyDescent="0.25">
      <c r="C407" t="s">
        <v>312</v>
      </c>
      <c r="D407">
        <v>2</v>
      </c>
      <c r="E407" s="87" t="s">
        <v>315</v>
      </c>
      <c r="F407">
        <v>0.7</v>
      </c>
      <c r="G407">
        <v>1.7000000000000001E-2</v>
      </c>
      <c r="I407">
        <f>(1+F407-F406)^(1/D407)-1</f>
        <v>0.14455231422595971</v>
      </c>
      <c r="J407">
        <f t="shared" si="149"/>
        <v>14.455231422595972</v>
      </c>
      <c r="K407">
        <f t="shared" si="150"/>
        <v>41.17647058823529</v>
      </c>
      <c r="O407" s="71">
        <f t="shared" si="151"/>
        <v>14.455231422595972</v>
      </c>
      <c r="P407" s="71">
        <f t="shared" si="152"/>
        <v>0.35105562026304504</v>
      </c>
      <c r="Q407" s="71">
        <f t="shared" si="153"/>
        <v>41.17647058823529</v>
      </c>
    </row>
    <row r="408" spans="1:17" x14ac:dyDescent="0.25">
      <c r="C408" t="s">
        <v>251</v>
      </c>
      <c r="D408" s="87">
        <v>4</v>
      </c>
      <c r="E408" s="87" t="s">
        <v>315</v>
      </c>
      <c r="F408">
        <v>0.34</v>
      </c>
      <c r="G408">
        <v>5.1999999999999998E-2</v>
      </c>
      <c r="I408" s="79">
        <f>(1+F408)^(1/D408)-1</f>
        <v>7.59106330355801E-2</v>
      </c>
      <c r="J408">
        <f t="shared" si="149"/>
        <v>7.59106330355801</v>
      </c>
      <c r="K408">
        <f t="shared" si="150"/>
        <v>6.5384615384615392</v>
      </c>
      <c r="O408" s="71">
        <f t="shared" si="151"/>
        <v>7.59106330355801</v>
      </c>
      <c r="P408" s="71">
        <f t="shared" si="152"/>
        <v>1.160986152308872</v>
      </c>
      <c r="Q408" s="71">
        <f t="shared" si="153"/>
        <v>6.5384615384615392</v>
      </c>
    </row>
    <row r="409" spans="1:17" x14ac:dyDescent="0.25">
      <c r="C409" t="s">
        <v>312</v>
      </c>
      <c r="D409" s="87">
        <v>2</v>
      </c>
      <c r="E409" s="87" t="s">
        <v>315</v>
      </c>
      <c r="F409">
        <v>0.68</v>
      </c>
      <c r="G409">
        <v>3.7999999999999999E-2</v>
      </c>
      <c r="I409">
        <f>(1+F409-F408)^(1/D409)-1</f>
        <v>0.15758369027902264</v>
      </c>
      <c r="J409">
        <f t="shared" si="149"/>
        <v>15.758369027902264</v>
      </c>
      <c r="K409">
        <f t="shared" si="150"/>
        <v>17.894736842105264</v>
      </c>
      <c r="O409" s="71">
        <f t="shared" si="151"/>
        <v>15.758369027902264</v>
      </c>
      <c r="P409" s="71">
        <f t="shared" si="152"/>
        <v>0.88061473979453819</v>
      </c>
      <c r="Q409" s="71">
        <f t="shared" si="153"/>
        <v>17.894736842105264</v>
      </c>
    </row>
    <row r="410" spans="1:17" x14ac:dyDescent="0.25">
      <c r="C410" t="s">
        <v>251</v>
      </c>
      <c r="D410">
        <v>4</v>
      </c>
      <c r="E410" s="87" t="s">
        <v>316</v>
      </c>
      <c r="F410">
        <v>0.36</v>
      </c>
      <c r="G410">
        <v>8.9999999999999993E-3</v>
      </c>
      <c r="I410" s="79">
        <f>(1+F410)^(1/D410)-1</f>
        <v>7.9902948865804291E-2</v>
      </c>
      <c r="J410">
        <f t="shared" si="149"/>
        <v>7.9902948865804291</v>
      </c>
      <c r="K410">
        <f t="shared" si="150"/>
        <v>40</v>
      </c>
      <c r="O410" s="71">
        <f t="shared" si="151"/>
        <v>7.9902948865804291</v>
      </c>
      <c r="P410" s="71">
        <f t="shared" si="152"/>
        <v>0.19975737216451073</v>
      </c>
      <c r="Q410" s="71">
        <f t="shared" si="153"/>
        <v>40</v>
      </c>
    </row>
    <row r="411" spans="1:17" x14ac:dyDescent="0.25">
      <c r="C411" t="s">
        <v>312</v>
      </c>
      <c r="D411">
        <v>2</v>
      </c>
      <c r="E411" s="87" t="s">
        <v>316</v>
      </c>
      <c r="F411">
        <v>0.68</v>
      </c>
      <c r="G411">
        <v>1.2999999999999999E-2</v>
      </c>
      <c r="I411">
        <f>(1+F411-F410)^(1/D411)-1</f>
        <v>0.1489125293076059</v>
      </c>
      <c r="J411">
        <f t="shared" si="149"/>
        <v>14.89125293076059</v>
      </c>
      <c r="K411">
        <f t="shared" si="150"/>
        <v>52.307692307692314</v>
      </c>
      <c r="O411" s="71">
        <f t="shared" si="151"/>
        <v>14.89125293076059</v>
      </c>
      <c r="P411" s="71">
        <f t="shared" si="152"/>
        <v>0.28468571779395241</v>
      </c>
      <c r="Q411" s="71">
        <f t="shared" si="153"/>
        <v>52.307692307692314</v>
      </c>
    </row>
    <row r="412" spans="1:17" x14ac:dyDescent="0.25">
      <c r="C412" t="s">
        <v>251</v>
      </c>
      <c r="D412" s="87">
        <v>4</v>
      </c>
      <c r="E412" s="87" t="s">
        <v>317</v>
      </c>
      <c r="F412">
        <v>0.37</v>
      </c>
      <c r="G412">
        <v>8.0000000000000002E-3</v>
      </c>
      <c r="I412" s="79">
        <f>(1+F412)^(1/D412)-1</f>
        <v>8.1882614275672116E-2</v>
      </c>
      <c r="J412">
        <f t="shared" si="149"/>
        <v>8.1882614275672125</v>
      </c>
      <c r="K412">
        <f t="shared" si="150"/>
        <v>46.25</v>
      </c>
      <c r="O412" s="71">
        <f t="shared" si="151"/>
        <v>8.1882614275672125</v>
      </c>
      <c r="P412" s="71">
        <f t="shared" si="152"/>
        <v>0.17704349032577757</v>
      </c>
      <c r="Q412" s="71">
        <f t="shared" si="153"/>
        <v>46.25</v>
      </c>
    </row>
    <row r="413" spans="1:17" x14ac:dyDescent="0.25">
      <c r="C413" t="s">
        <v>312</v>
      </c>
      <c r="D413" s="87">
        <v>2</v>
      </c>
      <c r="E413" s="87" t="s">
        <v>317</v>
      </c>
      <c r="F413">
        <v>0.69</v>
      </c>
      <c r="G413">
        <v>1.2E-2</v>
      </c>
      <c r="I413">
        <f>(1+F413-F412)^(1/D413)-1</f>
        <v>0.14891252930760568</v>
      </c>
      <c r="J413">
        <f t="shared" si="149"/>
        <v>14.891252930760569</v>
      </c>
      <c r="K413">
        <f t="shared" si="150"/>
        <v>57.499999999999993</v>
      </c>
      <c r="O413" s="71">
        <f t="shared" si="151"/>
        <v>14.891252930760569</v>
      </c>
      <c r="P413" s="71">
        <f t="shared" si="152"/>
        <v>0.25897831183931425</v>
      </c>
      <c r="Q413" s="71">
        <f t="shared" si="153"/>
        <v>57.499999999999993</v>
      </c>
    </row>
    <row r="416" spans="1:17" x14ac:dyDescent="0.25">
      <c r="A416" s="73" t="s">
        <v>332</v>
      </c>
    </row>
    <row r="417" spans="1:20" x14ac:dyDescent="0.25">
      <c r="A417" s="74"/>
      <c r="C417" s="74" t="s">
        <v>333</v>
      </c>
    </row>
    <row r="418" spans="1:20" x14ac:dyDescent="0.25">
      <c r="D418" t="s">
        <v>202</v>
      </c>
      <c r="E418" t="s">
        <v>334</v>
      </c>
    </row>
    <row r="419" spans="1:20" x14ac:dyDescent="0.25">
      <c r="C419" t="s">
        <v>335</v>
      </c>
      <c r="D419">
        <v>0</v>
      </c>
      <c r="E419">
        <v>0</v>
      </c>
    </row>
    <row r="420" spans="1:20" x14ac:dyDescent="0.25">
      <c r="C420" s="87" t="s">
        <v>170</v>
      </c>
      <c r="D420">
        <v>6</v>
      </c>
      <c r="E420">
        <v>6</v>
      </c>
    </row>
    <row r="421" spans="1:20" x14ac:dyDescent="0.25">
      <c r="C421" t="s">
        <v>336</v>
      </c>
      <c r="D421">
        <v>3</v>
      </c>
      <c r="E421">
        <v>9</v>
      </c>
      <c r="R421" s="68"/>
      <c r="S421" s="68"/>
      <c r="T421" s="68"/>
    </row>
    <row r="422" spans="1:20" x14ac:dyDescent="0.25">
      <c r="C422" t="s">
        <v>337</v>
      </c>
      <c r="D422">
        <v>3</v>
      </c>
      <c r="E422">
        <v>12</v>
      </c>
      <c r="R422" s="68"/>
      <c r="S422" s="68"/>
      <c r="T422" s="68"/>
    </row>
    <row r="423" spans="1:20" x14ac:dyDescent="0.25">
      <c r="C423" t="s">
        <v>338</v>
      </c>
      <c r="D423">
        <v>3</v>
      </c>
      <c r="E423">
        <v>12</v>
      </c>
      <c r="R423" s="68"/>
      <c r="S423" s="68"/>
      <c r="T423" s="68"/>
    </row>
    <row r="424" spans="1:20" x14ac:dyDescent="0.25">
      <c r="C424" t="s">
        <v>339</v>
      </c>
      <c r="D424">
        <v>2</v>
      </c>
      <c r="E424">
        <v>14</v>
      </c>
      <c r="R424" s="68"/>
      <c r="S424" s="68"/>
      <c r="T424" s="68"/>
    </row>
    <row r="425" spans="1:20" x14ac:dyDescent="0.25">
      <c r="C425" t="s">
        <v>340</v>
      </c>
      <c r="D425">
        <v>4</v>
      </c>
      <c r="E425">
        <v>16</v>
      </c>
      <c r="R425" s="68"/>
      <c r="S425" s="68"/>
      <c r="T425" s="68"/>
    </row>
    <row r="426" spans="1:20" x14ac:dyDescent="0.25">
      <c r="C426" t="s">
        <v>341</v>
      </c>
      <c r="D426">
        <v>4</v>
      </c>
      <c r="E426">
        <v>16</v>
      </c>
      <c r="R426" s="68"/>
      <c r="S426" s="68"/>
      <c r="T426" s="68"/>
    </row>
    <row r="427" spans="1:20" x14ac:dyDescent="0.25">
      <c r="R427" s="68"/>
      <c r="S427" s="68"/>
      <c r="T427" s="68"/>
    </row>
    <row r="428" spans="1:20" x14ac:dyDescent="0.25">
      <c r="D428" t="s">
        <v>202</v>
      </c>
      <c r="E428" t="s">
        <v>334</v>
      </c>
      <c r="F428" t="s">
        <v>345</v>
      </c>
      <c r="G428" t="s">
        <v>142</v>
      </c>
      <c r="H428" t="s">
        <v>147</v>
      </c>
      <c r="J428" t="s">
        <v>148</v>
      </c>
      <c r="K428" t="s">
        <v>150</v>
      </c>
      <c r="L428" t="s">
        <v>215</v>
      </c>
      <c r="P428" t="s">
        <v>148</v>
      </c>
      <c r="Q428" t="s">
        <v>147</v>
      </c>
      <c r="R428" t="s">
        <v>149</v>
      </c>
    </row>
    <row r="429" spans="1:20" x14ac:dyDescent="0.25">
      <c r="C429" s="79" t="s">
        <v>37</v>
      </c>
      <c r="D429">
        <v>6</v>
      </c>
      <c r="E429">
        <v>6</v>
      </c>
      <c r="F429" s="68" t="s">
        <v>180</v>
      </c>
      <c r="G429" s="68">
        <v>3.5000000000000003E-2</v>
      </c>
      <c r="H429" s="68">
        <v>2.7E-2</v>
      </c>
      <c r="I429" s="68"/>
      <c r="J429" s="79">
        <f>(1+G429)^(1/D429)-1</f>
        <v>5.750039497608439E-3</v>
      </c>
      <c r="K429">
        <f t="shared" ref="K429:K431" si="154">J429*100</f>
        <v>0.5750039497608439</v>
      </c>
      <c r="L429">
        <f>G429/H429</f>
        <v>1.2962962962962965</v>
      </c>
      <c r="P429" s="71">
        <f>K429</f>
        <v>0.5750039497608439</v>
      </c>
      <c r="Q429" s="71">
        <f t="shared" ref="Q429:Q431" si="155">P429/R429</f>
        <v>0.44357447552979379</v>
      </c>
      <c r="R429" s="71">
        <f t="shared" ref="R429:R431" si="156">L429</f>
        <v>1.2962962962962965</v>
      </c>
    </row>
    <row r="430" spans="1:20" x14ac:dyDescent="0.25">
      <c r="C430" s="79" t="s">
        <v>342</v>
      </c>
      <c r="D430">
        <v>3</v>
      </c>
      <c r="E430">
        <v>9</v>
      </c>
      <c r="F430" s="68" t="s">
        <v>180</v>
      </c>
      <c r="G430">
        <v>7.1999999999999995E-2</v>
      </c>
      <c r="H430">
        <v>0.03</v>
      </c>
      <c r="J430">
        <f>(1+G430-G429)^(1/D430)-1</f>
        <v>1.2184273858862005E-2</v>
      </c>
      <c r="K430">
        <f t="shared" si="154"/>
        <v>1.2184273858862005</v>
      </c>
      <c r="L430">
        <f>G430/H430</f>
        <v>2.4</v>
      </c>
      <c r="P430" s="71">
        <f>K430</f>
        <v>1.2184273858862005</v>
      </c>
      <c r="Q430" s="71">
        <f t="shared" si="155"/>
        <v>0.50767807745258353</v>
      </c>
      <c r="R430" s="71">
        <f t="shared" si="156"/>
        <v>2.4</v>
      </c>
    </row>
    <row r="431" spans="1:20" x14ac:dyDescent="0.25">
      <c r="B431" s="74"/>
      <c r="C431" s="79" t="s">
        <v>343</v>
      </c>
      <c r="D431">
        <v>3</v>
      </c>
      <c r="E431">
        <v>12</v>
      </c>
      <c r="F431" s="68" t="s">
        <v>180</v>
      </c>
      <c r="G431">
        <v>0.217</v>
      </c>
      <c r="H431">
        <v>2.1000000000000001E-2</v>
      </c>
      <c r="J431">
        <f>(1+G431-G430)^(1/D431)-1</f>
        <v>4.6168956617874235E-2</v>
      </c>
      <c r="K431">
        <f t="shared" si="154"/>
        <v>4.6168956617874235</v>
      </c>
      <c r="L431">
        <f t="shared" ref="L431:L433" si="157">G431/H431</f>
        <v>10.333333333333332</v>
      </c>
      <c r="P431" s="71">
        <f t="shared" ref="P431:P433" si="158">K431</f>
        <v>4.6168956617874235</v>
      </c>
      <c r="Q431" s="71">
        <f t="shared" si="155"/>
        <v>0.44679635436652493</v>
      </c>
      <c r="R431" s="71">
        <f t="shared" si="156"/>
        <v>10.333333333333332</v>
      </c>
    </row>
    <row r="432" spans="1:20" x14ac:dyDescent="0.25">
      <c r="C432" s="79" t="s">
        <v>344</v>
      </c>
      <c r="D432">
        <v>3</v>
      </c>
      <c r="E432">
        <v>12</v>
      </c>
      <c r="F432" s="68" t="s">
        <v>180</v>
      </c>
      <c r="G432">
        <v>0.23599999999999999</v>
      </c>
      <c r="H432">
        <v>4.4999999999999998E-2</v>
      </c>
      <c r="J432">
        <f>(1+G432-G430)^(1/D432)-1</f>
        <v>5.1923910316379995E-2</v>
      </c>
      <c r="K432">
        <f t="shared" ref="K432:K438" si="159">J432*100</f>
        <v>5.1923910316379995</v>
      </c>
      <c r="L432">
        <f t="shared" si="157"/>
        <v>5.2444444444444445</v>
      </c>
      <c r="N432" s="68"/>
      <c r="P432" s="71">
        <f t="shared" si="158"/>
        <v>5.1923910316379995</v>
      </c>
      <c r="Q432" s="71">
        <f t="shared" ref="Q432:Q438" si="160">P432/R432</f>
        <v>0.99007456111741521</v>
      </c>
      <c r="R432" s="71">
        <f t="shared" ref="R432:R438" si="161">L432</f>
        <v>5.2444444444444445</v>
      </c>
    </row>
    <row r="433" spans="1:20" x14ac:dyDescent="0.25">
      <c r="C433" s="79" t="s">
        <v>39</v>
      </c>
      <c r="D433">
        <v>4</v>
      </c>
      <c r="E433">
        <v>16</v>
      </c>
      <c r="F433" s="68" t="s">
        <v>180</v>
      </c>
      <c r="G433">
        <v>0.56499999999999995</v>
      </c>
      <c r="H433">
        <v>2.4E-2</v>
      </c>
      <c r="J433">
        <f>(1+G433-G432)^(1/D433)-1</f>
        <v>7.36957776560212E-2</v>
      </c>
      <c r="K433">
        <f t="shared" si="159"/>
        <v>7.36957776560212</v>
      </c>
      <c r="L433">
        <f t="shared" si="157"/>
        <v>23.541666666666664</v>
      </c>
      <c r="N433" s="68"/>
      <c r="P433" s="71">
        <f t="shared" si="158"/>
        <v>7.36957776560212</v>
      </c>
      <c r="Q433" s="71">
        <f t="shared" si="160"/>
        <v>0.31304401128221399</v>
      </c>
      <c r="R433" s="71">
        <f t="shared" si="161"/>
        <v>23.541666666666664</v>
      </c>
    </row>
    <row r="434" spans="1:20" x14ac:dyDescent="0.25">
      <c r="C434" s="79" t="s">
        <v>37</v>
      </c>
      <c r="D434">
        <v>6</v>
      </c>
      <c r="E434">
        <v>6</v>
      </c>
      <c r="F434" s="68" t="s">
        <v>346</v>
      </c>
      <c r="G434">
        <v>5.3999999999999999E-2</v>
      </c>
      <c r="H434">
        <v>5.7000000000000002E-2</v>
      </c>
      <c r="J434" s="79">
        <f>(1+G434)^(1/D434)-1</f>
        <v>8.8039370359296321E-3</v>
      </c>
      <c r="K434">
        <f t="shared" si="159"/>
        <v>0.88039370359296321</v>
      </c>
      <c r="L434">
        <f t="shared" ref="L434:L438" si="162">G434/H434</f>
        <v>0.94736842105263153</v>
      </c>
      <c r="N434" s="68"/>
      <c r="P434" s="71">
        <f t="shared" ref="P434:P438" si="163">K434</f>
        <v>0.88039370359296321</v>
      </c>
      <c r="Q434" s="71">
        <f t="shared" si="160"/>
        <v>0.92930446490368346</v>
      </c>
      <c r="R434" s="71">
        <f t="shared" si="161"/>
        <v>0.94736842105263153</v>
      </c>
    </row>
    <row r="435" spans="1:20" x14ac:dyDescent="0.25">
      <c r="C435" s="79" t="s">
        <v>342</v>
      </c>
      <c r="D435">
        <v>3</v>
      </c>
      <c r="E435">
        <v>9</v>
      </c>
      <c r="F435" s="68" t="s">
        <v>346</v>
      </c>
      <c r="G435">
        <v>2.9000000000000001E-2</v>
      </c>
      <c r="H435">
        <v>6.9000000000000006E-2</v>
      </c>
      <c r="J435">
        <f>(1+G435-G434)^(1/D435)-1</f>
        <v>-8.4037586596127367E-3</v>
      </c>
      <c r="K435">
        <f t="shared" si="159"/>
        <v>-0.84037586596127367</v>
      </c>
      <c r="L435">
        <f t="shared" si="162"/>
        <v>0.42028985507246375</v>
      </c>
      <c r="N435" s="68"/>
      <c r="P435" s="71">
        <f t="shared" si="163"/>
        <v>-0.84037586596127367</v>
      </c>
      <c r="Q435" s="71">
        <f t="shared" si="160"/>
        <v>-1.9995149914250996</v>
      </c>
      <c r="R435" s="71">
        <f t="shared" si="161"/>
        <v>0.42028985507246375</v>
      </c>
    </row>
    <row r="436" spans="1:20" x14ac:dyDescent="0.25">
      <c r="C436" s="79" t="s">
        <v>343</v>
      </c>
      <c r="D436">
        <v>3</v>
      </c>
      <c r="E436">
        <v>12</v>
      </c>
      <c r="F436" s="68" t="s">
        <v>346</v>
      </c>
      <c r="G436">
        <v>0.10199999999999999</v>
      </c>
      <c r="H436">
        <v>5.5E-2</v>
      </c>
      <c r="J436">
        <f>(1+G436-G435)^(1/D436)-1</f>
        <v>2.3764126172991284E-2</v>
      </c>
      <c r="K436">
        <f t="shared" si="159"/>
        <v>2.3764126172991284</v>
      </c>
      <c r="L436">
        <f t="shared" si="162"/>
        <v>1.8545454545454545</v>
      </c>
      <c r="N436" s="68"/>
      <c r="P436" s="71">
        <f t="shared" si="163"/>
        <v>2.3764126172991284</v>
      </c>
      <c r="Q436" s="71">
        <f t="shared" si="160"/>
        <v>1.2813989603083535</v>
      </c>
      <c r="R436" s="71">
        <f t="shared" si="161"/>
        <v>1.8545454545454545</v>
      </c>
    </row>
    <row r="437" spans="1:20" x14ac:dyDescent="0.25">
      <c r="C437" s="79" t="s">
        <v>344</v>
      </c>
      <c r="D437">
        <v>3</v>
      </c>
      <c r="E437">
        <v>12</v>
      </c>
      <c r="F437" s="68" t="s">
        <v>346</v>
      </c>
      <c r="G437">
        <v>0.1</v>
      </c>
      <c r="H437">
        <v>0.113</v>
      </c>
      <c r="J437">
        <f>(1+G437-G435)^(1/D437)-1</f>
        <v>2.3127654683995136E-2</v>
      </c>
      <c r="K437">
        <f t="shared" si="159"/>
        <v>2.3127654683995136</v>
      </c>
      <c r="L437">
        <f t="shared" si="162"/>
        <v>0.88495575221238942</v>
      </c>
      <c r="N437" s="68"/>
      <c r="P437" s="71">
        <f t="shared" si="163"/>
        <v>2.3127654683995136</v>
      </c>
      <c r="Q437" s="71">
        <f t="shared" si="160"/>
        <v>2.6134249792914503</v>
      </c>
      <c r="R437" s="71">
        <f t="shared" si="161"/>
        <v>0.88495575221238942</v>
      </c>
    </row>
    <row r="438" spans="1:20" x14ac:dyDescent="0.25">
      <c r="C438" s="79" t="s">
        <v>39</v>
      </c>
      <c r="D438">
        <v>4</v>
      </c>
      <c r="E438">
        <v>16</v>
      </c>
      <c r="F438" s="68" t="s">
        <v>346</v>
      </c>
      <c r="G438">
        <v>0.26700000000000002</v>
      </c>
      <c r="H438">
        <v>7.3999999999999996E-2</v>
      </c>
      <c r="J438">
        <f>(1+G438-G437)^(1/D438)-1</f>
        <v>3.9364104664247002E-2</v>
      </c>
      <c r="K438">
        <f t="shared" si="159"/>
        <v>3.9364104664247002</v>
      </c>
      <c r="L438">
        <f t="shared" si="162"/>
        <v>3.6081081081081083</v>
      </c>
      <c r="N438" s="68"/>
      <c r="P438" s="71">
        <f t="shared" si="163"/>
        <v>3.9364104664247002</v>
      </c>
      <c r="Q438" s="71">
        <f t="shared" si="160"/>
        <v>1.0909901667244486</v>
      </c>
      <c r="R438" s="71">
        <f t="shared" si="161"/>
        <v>3.6081081081081083</v>
      </c>
    </row>
    <row r="439" spans="1:20" x14ac:dyDescent="0.25">
      <c r="S439" s="68"/>
      <c r="T439" s="68"/>
    </row>
    <row r="441" spans="1:20" x14ac:dyDescent="0.25">
      <c r="A441" s="73" t="s">
        <v>370</v>
      </c>
    </row>
    <row r="442" spans="1:20" x14ac:dyDescent="0.25">
      <c r="C442" s="68" t="s">
        <v>216</v>
      </c>
    </row>
    <row r="443" spans="1:20" x14ac:dyDescent="0.25">
      <c r="C443" s="68"/>
      <c r="F443" t="s">
        <v>263</v>
      </c>
      <c r="G443" t="s">
        <v>142</v>
      </c>
      <c r="H443" t="s">
        <v>147</v>
      </c>
      <c r="J443" t="s">
        <v>148</v>
      </c>
      <c r="K443" t="s">
        <v>150</v>
      </c>
      <c r="L443" t="s">
        <v>215</v>
      </c>
      <c r="P443" t="s">
        <v>148</v>
      </c>
      <c r="Q443" t="s">
        <v>147</v>
      </c>
      <c r="R443" t="s">
        <v>149</v>
      </c>
    </row>
    <row r="444" spans="1:20" x14ac:dyDescent="0.25">
      <c r="C444" s="68" t="s">
        <v>371</v>
      </c>
      <c r="D444">
        <v>3</v>
      </c>
      <c r="E444">
        <v>3</v>
      </c>
      <c r="F444" t="s">
        <v>264</v>
      </c>
      <c r="G444" s="68">
        <v>0.21</v>
      </c>
      <c r="H444" s="68">
        <v>0.02</v>
      </c>
      <c r="I444" s="68"/>
      <c r="J444" s="79">
        <f t="shared" ref="J444:J467" si="164">(1+G444)^(1/D444)-1</f>
        <v>6.56022367666107E-2</v>
      </c>
      <c r="K444">
        <f t="shared" ref="K444" si="165">J444*100</f>
        <v>6.56022367666107</v>
      </c>
      <c r="L444">
        <f>G444/H444</f>
        <v>10.5</v>
      </c>
      <c r="P444" s="71">
        <f>K444</f>
        <v>6.56022367666107</v>
      </c>
      <c r="Q444" s="71">
        <f t="shared" ref="Q444" si="166">P444/R444</f>
        <v>0.6247832073010543</v>
      </c>
      <c r="R444" s="71">
        <f t="shared" ref="R444" si="167">L444</f>
        <v>10.5</v>
      </c>
    </row>
    <row r="445" spans="1:20" x14ac:dyDescent="0.25">
      <c r="C445" s="68" t="s">
        <v>371</v>
      </c>
      <c r="D445">
        <v>3</v>
      </c>
      <c r="E445">
        <v>3</v>
      </c>
      <c r="F445" t="s">
        <v>265</v>
      </c>
      <c r="G445">
        <v>0.36</v>
      </c>
      <c r="H445" s="68">
        <v>0.02</v>
      </c>
      <c r="J445" s="79">
        <f t="shared" si="164"/>
        <v>0.10793165135089278</v>
      </c>
      <c r="K445">
        <f t="shared" ref="K445:K467" si="168">J445*100</f>
        <v>10.793165135089279</v>
      </c>
      <c r="L445">
        <f t="shared" ref="L445:L467" si="169">G445/H445</f>
        <v>18</v>
      </c>
      <c r="P445" s="71">
        <f t="shared" ref="P445:P467" si="170">K445</f>
        <v>10.793165135089279</v>
      </c>
      <c r="Q445" s="71">
        <f t="shared" ref="Q445:Q467" si="171">P445/R445</f>
        <v>0.5996202852827377</v>
      </c>
      <c r="R445" s="71">
        <f t="shared" ref="R445:R467" si="172">L445</f>
        <v>18</v>
      </c>
    </row>
    <row r="446" spans="1:20" x14ac:dyDescent="0.25">
      <c r="C446" s="68" t="s">
        <v>371</v>
      </c>
      <c r="D446">
        <v>3</v>
      </c>
      <c r="E446">
        <v>3</v>
      </c>
      <c r="F446" t="s">
        <v>264</v>
      </c>
      <c r="G446">
        <v>0.27</v>
      </c>
      <c r="H446" s="68">
        <v>0.02</v>
      </c>
      <c r="J446" s="79">
        <f t="shared" si="164"/>
        <v>8.2932132831999406E-2</v>
      </c>
      <c r="K446">
        <f t="shared" si="168"/>
        <v>8.2932132831999397</v>
      </c>
      <c r="L446">
        <f t="shared" si="169"/>
        <v>13.5</v>
      </c>
      <c r="P446" s="71">
        <f t="shared" si="170"/>
        <v>8.2932132831999397</v>
      </c>
      <c r="Q446" s="71">
        <f t="shared" si="171"/>
        <v>0.61431209505184736</v>
      </c>
      <c r="R446" s="71">
        <f t="shared" si="172"/>
        <v>13.5</v>
      </c>
    </row>
    <row r="447" spans="1:20" x14ac:dyDescent="0.25">
      <c r="C447" s="68" t="s">
        <v>371</v>
      </c>
      <c r="D447">
        <v>3</v>
      </c>
      <c r="E447">
        <v>3</v>
      </c>
      <c r="F447" t="s">
        <v>265</v>
      </c>
      <c r="G447">
        <v>0.36</v>
      </c>
      <c r="H447" s="68">
        <v>0.03</v>
      </c>
      <c r="J447" s="79">
        <f t="shared" si="164"/>
        <v>0.10793165135089278</v>
      </c>
      <c r="K447">
        <f t="shared" si="168"/>
        <v>10.793165135089279</v>
      </c>
      <c r="L447">
        <f t="shared" si="169"/>
        <v>12</v>
      </c>
      <c r="P447" s="71">
        <f t="shared" si="170"/>
        <v>10.793165135089279</v>
      </c>
      <c r="Q447" s="71">
        <f t="shared" si="171"/>
        <v>0.89943042792410655</v>
      </c>
      <c r="R447" s="71">
        <f t="shared" si="172"/>
        <v>12</v>
      </c>
    </row>
    <row r="448" spans="1:20" x14ac:dyDescent="0.25">
      <c r="C448" s="68" t="s">
        <v>371</v>
      </c>
      <c r="D448">
        <v>3</v>
      </c>
      <c r="E448">
        <v>3</v>
      </c>
      <c r="F448" t="s">
        <v>264</v>
      </c>
      <c r="G448">
        <v>0.28000000000000003</v>
      </c>
      <c r="H448" s="68">
        <v>0.04</v>
      </c>
      <c r="J448" s="79">
        <f t="shared" si="164"/>
        <v>8.576704663796253E-2</v>
      </c>
      <c r="K448">
        <f t="shared" si="168"/>
        <v>8.576704663796253</v>
      </c>
      <c r="L448">
        <f t="shared" si="169"/>
        <v>7.0000000000000009</v>
      </c>
      <c r="P448" s="71">
        <f t="shared" si="170"/>
        <v>8.576704663796253</v>
      </c>
      <c r="Q448" s="71">
        <f t="shared" si="171"/>
        <v>1.2252435233994645</v>
      </c>
      <c r="R448" s="71">
        <f t="shared" si="172"/>
        <v>7.0000000000000009</v>
      </c>
    </row>
    <row r="449" spans="3:18" x14ac:dyDescent="0.25">
      <c r="C449" s="68" t="s">
        <v>371</v>
      </c>
      <c r="D449">
        <v>3</v>
      </c>
      <c r="E449">
        <v>3</v>
      </c>
      <c r="F449" t="s">
        <v>265</v>
      </c>
      <c r="G449">
        <v>0.36</v>
      </c>
      <c r="H449" s="68">
        <v>0.03</v>
      </c>
      <c r="J449" s="79">
        <f t="shared" si="164"/>
        <v>0.10793165135089278</v>
      </c>
      <c r="K449">
        <f t="shared" si="168"/>
        <v>10.793165135089279</v>
      </c>
      <c r="L449">
        <f t="shared" si="169"/>
        <v>12</v>
      </c>
      <c r="P449" s="71">
        <f t="shared" si="170"/>
        <v>10.793165135089279</v>
      </c>
      <c r="Q449" s="71">
        <f t="shared" si="171"/>
        <v>0.89943042792410655</v>
      </c>
      <c r="R449" s="71">
        <f t="shared" si="172"/>
        <v>12</v>
      </c>
    </row>
    <row r="450" spans="3:18" x14ac:dyDescent="0.25">
      <c r="C450" s="68" t="s">
        <v>371</v>
      </c>
      <c r="D450">
        <v>3</v>
      </c>
      <c r="E450">
        <v>3</v>
      </c>
      <c r="F450" t="s">
        <v>264</v>
      </c>
      <c r="G450">
        <v>0.27</v>
      </c>
      <c r="H450" s="68">
        <v>0.04</v>
      </c>
      <c r="J450" s="79">
        <f t="shared" si="164"/>
        <v>8.2932132831999406E-2</v>
      </c>
      <c r="K450">
        <f t="shared" si="168"/>
        <v>8.2932132831999397</v>
      </c>
      <c r="L450">
        <f t="shared" si="169"/>
        <v>6.75</v>
      </c>
      <c r="P450" s="71">
        <f t="shared" si="170"/>
        <v>8.2932132831999397</v>
      </c>
      <c r="Q450" s="71">
        <f t="shared" si="171"/>
        <v>1.2286241901036947</v>
      </c>
      <c r="R450" s="71">
        <f t="shared" si="172"/>
        <v>6.75</v>
      </c>
    </row>
    <row r="451" spans="3:18" x14ac:dyDescent="0.25">
      <c r="C451" s="68" t="s">
        <v>371</v>
      </c>
      <c r="D451">
        <v>3</v>
      </c>
      <c r="E451">
        <v>3</v>
      </c>
      <c r="F451" t="s">
        <v>265</v>
      </c>
      <c r="G451">
        <v>0.34</v>
      </c>
      <c r="H451" s="68">
        <v>0.03</v>
      </c>
      <c r="J451" s="79">
        <f t="shared" si="164"/>
        <v>0.10247377144973324</v>
      </c>
      <c r="K451">
        <f t="shared" si="168"/>
        <v>10.247377144973324</v>
      </c>
      <c r="L451">
        <f t="shared" si="169"/>
        <v>11.333333333333334</v>
      </c>
      <c r="P451" s="71">
        <f t="shared" si="170"/>
        <v>10.247377144973324</v>
      </c>
      <c r="Q451" s="71">
        <f t="shared" si="171"/>
        <v>0.90418033632117567</v>
      </c>
      <c r="R451" s="71">
        <f t="shared" si="172"/>
        <v>11.333333333333334</v>
      </c>
    </row>
    <row r="452" spans="3:18" x14ac:dyDescent="0.25">
      <c r="C452" s="68" t="s">
        <v>371</v>
      </c>
      <c r="D452">
        <v>3</v>
      </c>
      <c r="E452">
        <v>3</v>
      </c>
      <c r="F452" t="s">
        <v>264</v>
      </c>
      <c r="G452">
        <v>0.24</v>
      </c>
      <c r="H452" s="68">
        <v>0.03</v>
      </c>
      <c r="J452" s="79">
        <f t="shared" si="164"/>
        <v>7.4337070988966358E-2</v>
      </c>
      <c r="K452">
        <f t="shared" si="168"/>
        <v>7.4337070988966358</v>
      </c>
      <c r="L452">
        <f t="shared" si="169"/>
        <v>8</v>
      </c>
      <c r="P452" s="71">
        <f t="shared" si="170"/>
        <v>7.4337070988966358</v>
      </c>
      <c r="Q452" s="71">
        <f t="shared" si="171"/>
        <v>0.92921338736207948</v>
      </c>
      <c r="R452" s="71">
        <f t="shared" si="172"/>
        <v>8</v>
      </c>
    </row>
    <row r="453" spans="3:18" x14ac:dyDescent="0.25">
      <c r="C453" s="68" t="s">
        <v>371</v>
      </c>
      <c r="D453">
        <v>3</v>
      </c>
      <c r="E453">
        <v>3</v>
      </c>
      <c r="F453" t="s">
        <v>265</v>
      </c>
      <c r="G453">
        <v>0.36</v>
      </c>
      <c r="H453" s="68">
        <v>0.03</v>
      </c>
      <c r="J453" s="79">
        <f t="shared" si="164"/>
        <v>0.10793165135089278</v>
      </c>
      <c r="K453">
        <f t="shared" si="168"/>
        <v>10.793165135089279</v>
      </c>
      <c r="L453">
        <f t="shared" si="169"/>
        <v>12</v>
      </c>
      <c r="P453" s="71">
        <f t="shared" si="170"/>
        <v>10.793165135089279</v>
      </c>
      <c r="Q453" s="71">
        <f t="shared" si="171"/>
        <v>0.89943042792410655</v>
      </c>
      <c r="R453" s="71">
        <f t="shared" si="172"/>
        <v>12</v>
      </c>
    </row>
    <row r="454" spans="3:18" x14ac:dyDescent="0.25">
      <c r="C454" s="68" t="s">
        <v>371</v>
      </c>
      <c r="D454">
        <v>3</v>
      </c>
      <c r="E454">
        <v>3</v>
      </c>
      <c r="F454" t="s">
        <v>264</v>
      </c>
      <c r="G454">
        <v>0.25</v>
      </c>
      <c r="H454" s="68">
        <v>0.03</v>
      </c>
      <c r="J454" s="79">
        <f t="shared" si="164"/>
        <v>7.7217345015941907E-2</v>
      </c>
      <c r="K454">
        <f t="shared" si="168"/>
        <v>7.7217345015941907</v>
      </c>
      <c r="L454">
        <f t="shared" si="169"/>
        <v>8.3333333333333339</v>
      </c>
      <c r="P454" s="71">
        <f t="shared" si="170"/>
        <v>7.7217345015941907</v>
      </c>
      <c r="Q454" s="71">
        <f t="shared" si="171"/>
        <v>0.92660814019130278</v>
      </c>
      <c r="R454" s="71">
        <f t="shared" si="172"/>
        <v>8.3333333333333339</v>
      </c>
    </row>
    <row r="455" spans="3:18" x14ac:dyDescent="0.25">
      <c r="C455" s="68" t="s">
        <v>371</v>
      </c>
      <c r="D455">
        <v>3</v>
      </c>
      <c r="E455">
        <v>3</v>
      </c>
      <c r="F455" t="s">
        <v>265</v>
      </c>
      <c r="G455">
        <v>0.42</v>
      </c>
      <c r="H455" s="68">
        <v>0.03</v>
      </c>
      <c r="J455" s="79">
        <f t="shared" si="164"/>
        <v>0.1239908646142267</v>
      </c>
      <c r="K455">
        <f t="shared" si="168"/>
        <v>12.399086461422669</v>
      </c>
      <c r="L455">
        <f t="shared" si="169"/>
        <v>14</v>
      </c>
      <c r="P455" s="71">
        <f t="shared" si="170"/>
        <v>12.399086461422669</v>
      </c>
      <c r="Q455" s="71">
        <f t="shared" si="171"/>
        <v>0.88564903295876207</v>
      </c>
      <c r="R455" s="71">
        <f t="shared" si="172"/>
        <v>14</v>
      </c>
    </row>
    <row r="456" spans="3:18" x14ac:dyDescent="0.25">
      <c r="C456" s="68" t="s">
        <v>371</v>
      </c>
      <c r="D456">
        <v>3</v>
      </c>
      <c r="E456">
        <v>3</v>
      </c>
      <c r="F456" t="s">
        <v>264</v>
      </c>
      <c r="G456">
        <v>0.23</v>
      </c>
      <c r="H456" s="68">
        <v>0.03</v>
      </c>
      <c r="J456" s="79">
        <f t="shared" si="164"/>
        <v>7.1441269690773135E-2</v>
      </c>
      <c r="K456">
        <f t="shared" si="168"/>
        <v>7.1441269690773135</v>
      </c>
      <c r="L456">
        <f t="shared" si="169"/>
        <v>7.666666666666667</v>
      </c>
      <c r="P456" s="71">
        <f t="shared" si="170"/>
        <v>7.1441269690773135</v>
      </c>
      <c r="Q456" s="71">
        <f t="shared" si="171"/>
        <v>0.93184264814051909</v>
      </c>
      <c r="R456" s="71">
        <f t="shared" si="172"/>
        <v>7.666666666666667</v>
      </c>
    </row>
    <row r="457" spans="3:18" x14ac:dyDescent="0.25">
      <c r="C457" s="68" t="s">
        <v>371</v>
      </c>
      <c r="D457">
        <v>3</v>
      </c>
      <c r="E457">
        <v>3</v>
      </c>
      <c r="F457" t="s">
        <v>265</v>
      </c>
      <c r="G457">
        <v>0.41</v>
      </c>
      <c r="H457" s="68">
        <v>0.03</v>
      </c>
      <c r="J457" s="79">
        <f t="shared" si="164"/>
        <v>0.12134617045409968</v>
      </c>
      <c r="K457">
        <f t="shared" si="168"/>
        <v>12.134617045409968</v>
      </c>
      <c r="L457">
        <f t="shared" si="169"/>
        <v>13.666666666666666</v>
      </c>
      <c r="P457" s="71">
        <f t="shared" si="170"/>
        <v>12.134617045409968</v>
      </c>
      <c r="Q457" s="71">
        <f t="shared" si="171"/>
        <v>0.88789880820072942</v>
      </c>
      <c r="R457" s="71">
        <f t="shared" si="172"/>
        <v>13.666666666666666</v>
      </c>
    </row>
    <row r="458" spans="3:18" x14ac:dyDescent="0.25">
      <c r="C458" s="68" t="s">
        <v>371</v>
      </c>
      <c r="D458">
        <v>3</v>
      </c>
      <c r="E458">
        <v>3</v>
      </c>
      <c r="F458" t="s">
        <v>264</v>
      </c>
      <c r="G458">
        <v>0.21</v>
      </c>
      <c r="H458" s="68">
        <v>0.03</v>
      </c>
      <c r="J458" s="79">
        <f t="shared" si="164"/>
        <v>6.56022367666107E-2</v>
      </c>
      <c r="K458">
        <f t="shared" si="168"/>
        <v>6.56022367666107</v>
      </c>
      <c r="L458">
        <f t="shared" si="169"/>
        <v>7</v>
      </c>
      <c r="P458" s="71">
        <f t="shared" si="170"/>
        <v>6.56022367666107</v>
      </c>
      <c r="Q458" s="71">
        <f t="shared" si="171"/>
        <v>0.93717481095158139</v>
      </c>
      <c r="R458" s="71">
        <f t="shared" si="172"/>
        <v>7</v>
      </c>
    </row>
    <row r="459" spans="3:18" x14ac:dyDescent="0.25">
      <c r="C459" s="68" t="s">
        <v>371</v>
      </c>
      <c r="D459">
        <v>3</v>
      </c>
      <c r="E459">
        <v>3</v>
      </c>
      <c r="F459" t="s">
        <v>265</v>
      </c>
      <c r="G459">
        <v>0.37</v>
      </c>
      <c r="H459" s="68">
        <v>0.03</v>
      </c>
      <c r="J459" s="79">
        <f t="shared" si="164"/>
        <v>0.11064054147667224</v>
      </c>
      <c r="K459">
        <f t="shared" si="168"/>
        <v>11.064054147667225</v>
      </c>
      <c r="L459">
        <f t="shared" si="169"/>
        <v>12.333333333333334</v>
      </c>
      <c r="P459" s="71">
        <f t="shared" si="170"/>
        <v>11.064054147667225</v>
      </c>
      <c r="Q459" s="71">
        <f t="shared" si="171"/>
        <v>0.89708547143247763</v>
      </c>
      <c r="R459" s="71">
        <f t="shared" si="172"/>
        <v>12.333333333333334</v>
      </c>
    </row>
    <row r="460" spans="3:18" x14ac:dyDescent="0.25">
      <c r="C460" s="68" t="s">
        <v>371</v>
      </c>
      <c r="D460">
        <v>3</v>
      </c>
      <c r="E460">
        <v>3</v>
      </c>
      <c r="F460" t="s">
        <v>264</v>
      </c>
      <c r="G460">
        <v>0.25</v>
      </c>
      <c r="H460" s="68">
        <v>0.03</v>
      </c>
      <c r="J460" s="79">
        <f t="shared" si="164"/>
        <v>7.7217345015941907E-2</v>
      </c>
      <c r="K460">
        <f t="shared" si="168"/>
        <v>7.7217345015941907</v>
      </c>
      <c r="L460">
        <f t="shared" si="169"/>
        <v>8.3333333333333339</v>
      </c>
      <c r="P460" s="71">
        <f t="shared" si="170"/>
        <v>7.7217345015941907</v>
      </c>
      <c r="Q460" s="71">
        <f t="shared" si="171"/>
        <v>0.92660814019130278</v>
      </c>
      <c r="R460" s="71">
        <f t="shared" si="172"/>
        <v>8.3333333333333339</v>
      </c>
    </row>
    <row r="461" spans="3:18" x14ac:dyDescent="0.25">
      <c r="C461" s="68" t="s">
        <v>371</v>
      </c>
      <c r="D461">
        <v>3</v>
      </c>
      <c r="E461">
        <v>3</v>
      </c>
      <c r="F461" t="s">
        <v>265</v>
      </c>
      <c r="G461">
        <v>0.32</v>
      </c>
      <c r="H461" s="68">
        <v>0.03</v>
      </c>
      <c r="J461" s="79">
        <f t="shared" si="164"/>
        <v>9.6961310486523677E-2</v>
      </c>
      <c r="K461">
        <f t="shared" si="168"/>
        <v>9.6961310486523686</v>
      </c>
      <c r="L461">
        <f t="shared" si="169"/>
        <v>10.666666666666668</v>
      </c>
      <c r="P461" s="71">
        <f t="shared" si="170"/>
        <v>9.6961310486523686</v>
      </c>
      <c r="Q461" s="71">
        <f t="shared" si="171"/>
        <v>0.90901228581115945</v>
      </c>
      <c r="R461" s="71">
        <f t="shared" si="172"/>
        <v>10.666666666666668</v>
      </c>
    </row>
    <row r="462" spans="3:18" x14ac:dyDescent="0.25">
      <c r="C462" s="68" t="s">
        <v>371</v>
      </c>
      <c r="D462">
        <v>3</v>
      </c>
      <c r="E462">
        <v>3</v>
      </c>
      <c r="F462" t="s">
        <v>264</v>
      </c>
      <c r="G462">
        <v>0.21</v>
      </c>
      <c r="H462" s="68">
        <v>0.03</v>
      </c>
      <c r="J462" s="79">
        <f t="shared" si="164"/>
        <v>6.56022367666107E-2</v>
      </c>
      <c r="K462">
        <f t="shared" si="168"/>
        <v>6.56022367666107</v>
      </c>
      <c r="L462">
        <f t="shared" si="169"/>
        <v>7</v>
      </c>
      <c r="P462" s="71">
        <f t="shared" si="170"/>
        <v>6.56022367666107</v>
      </c>
      <c r="Q462" s="71">
        <f t="shared" si="171"/>
        <v>0.93717481095158139</v>
      </c>
      <c r="R462" s="71">
        <f t="shared" si="172"/>
        <v>7</v>
      </c>
    </row>
    <row r="463" spans="3:18" x14ac:dyDescent="0.25">
      <c r="C463" s="68" t="s">
        <v>371</v>
      </c>
      <c r="D463">
        <v>3</v>
      </c>
      <c r="E463">
        <v>3</v>
      </c>
      <c r="F463" t="s">
        <v>265</v>
      </c>
      <c r="G463">
        <v>0.33</v>
      </c>
      <c r="H463" s="68">
        <v>0.03</v>
      </c>
      <c r="J463" s="79">
        <f t="shared" si="164"/>
        <v>9.9724448886266748E-2</v>
      </c>
      <c r="K463">
        <f t="shared" si="168"/>
        <v>9.9724448886266757</v>
      </c>
      <c r="L463">
        <f t="shared" si="169"/>
        <v>11.000000000000002</v>
      </c>
      <c r="P463" s="71">
        <f t="shared" si="170"/>
        <v>9.9724448886266757</v>
      </c>
      <c r="Q463" s="71">
        <f t="shared" si="171"/>
        <v>0.90658589896606123</v>
      </c>
      <c r="R463" s="71">
        <f t="shared" si="172"/>
        <v>11.000000000000002</v>
      </c>
    </row>
    <row r="464" spans="3:18" x14ac:dyDescent="0.25">
      <c r="C464" s="68" t="s">
        <v>371</v>
      </c>
      <c r="D464">
        <v>3</v>
      </c>
      <c r="E464">
        <v>3</v>
      </c>
      <c r="F464" t="s">
        <v>264</v>
      </c>
      <c r="G464">
        <v>0.21</v>
      </c>
      <c r="H464" s="68">
        <v>0.04</v>
      </c>
      <c r="J464" s="79">
        <f t="shared" si="164"/>
        <v>6.56022367666107E-2</v>
      </c>
      <c r="K464">
        <f t="shared" si="168"/>
        <v>6.56022367666107</v>
      </c>
      <c r="L464">
        <f t="shared" si="169"/>
        <v>5.25</v>
      </c>
      <c r="P464" s="71">
        <f t="shared" si="170"/>
        <v>6.56022367666107</v>
      </c>
      <c r="Q464" s="71">
        <f t="shared" si="171"/>
        <v>1.2495664146021086</v>
      </c>
      <c r="R464" s="71">
        <f t="shared" si="172"/>
        <v>5.25</v>
      </c>
    </row>
    <row r="465" spans="1:19" x14ac:dyDescent="0.25">
      <c r="C465" s="68" t="s">
        <v>371</v>
      </c>
      <c r="D465">
        <v>3</v>
      </c>
      <c r="E465">
        <v>3</v>
      </c>
      <c r="F465" t="s">
        <v>265</v>
      </c>
      <c r="G465">
        <v>0.25</v>
      </c>
      <c r="H465" s="68">
        <v>0.03</v>
      </c>
      <c r="J465" s="79">
        <f t="shared" si="164"/>
        <v>7.7217345015941907E-2</v>
      </c>
      <c r="K465">
        <f t="shared" si="168"/>
        <v>7.7217345015941907</v>
      </c>
      <c r="L465">
        <f t="shared" si="169"/>
        <v>8.3333333333333339</v>
      </c>
      <c r="P465" s="71">
        <f t="shared" si="170"/>
        <v>7.7217345015941907</v>
      </c>
      <c r="Q465" s="71">
        <f t="shared" si="171"/>
        <v>0.92660814019130278</v>
      </c>
      <c r="R465" s="71">
        <f t="shared" si="172"/>
        <v>8.3333333333333339</v>
      </c>
    </row>
    <row r="466" spans="1:19" x14ac:dyDescent="0.25">
      <c r="C466" s="68" t="s">
        <v>371</v>
      </c>
      <c r="D466">
        <v>3</v>
      </c>
      <c r="E466">
        <v>3</v>
      </c>
      <c r="F466" t="s">
        <v>264</v>
      </c>
      <c r="G466">
        <v>0.15</v>
      </c>
      <c r="H466" s="68">
        <v>0.04</v>
      </c>
      <c r="J466" s="79">
        <f t="shared" si="164"/>
        <v>4.7689553171647248E-2</v>
      </c>
      <c r="K466">
        <f t="shared" si="168"/>
        <v>4.7689553171647248</v>
      </c>
      <c r="L466">
        <f t="shared" si="169"/>
        <v>3.75</v>
      </c>
      <c r="P466" s="71">
        <f t="shared" si="170"/>
        <v>4.7689553171647248</v>
      </c>
      <c r="Q466" s="71">
        <f t="shared" si="171"/>
        <v>1.2717214179105933</v>
      </c>
      <c r="R466" s="71">
        <f t="shared" si="172"/>
        <v>3.75</v>
      </c>
    </row>
    <row r="467" spans="1:19" x14ac:dyDescent="0.25">
      <c r="C467" s="68" t="s">
        <v>371</v>
      </c>
      <c r="D467">
        <v>3</v>
      </c>
      <c r="E467">
        <v>3</v>
      </c>
      <c r="F467" t="s">
        <v>265</v>
      </c>
      <c r="G467">
        <v>0.21</v>
      </c>
      <c r="H467" s="68">
        <v>0.03</v>
      </c>
      <c r="J467" s="79">
        <f t="shared" si="164"/>
        <v>6.56022367666107E-2</v>
      </c>
      <c r="K467">
        <f t="shared" si="168"/>
        <v>6.56022367666107</v>
      </c>
      <c r="L467">
        <f t="shared" si="169"/>
        <v>7</v>
      </c>
      <c r="P467" s="71">
        <f t="shared" si="170"/>
        <v>6.56022367666107</v>
      </c>
      <c r="Q467" s="71">
        <f t="shared" si="171"/>
        <v>0.93717481095158139</v>
      </c>
      <c r="R467" s="71">
        <f t="shared" si="172"/>
        <v>7</v>
      </c>
    </row>
    <row r="470" spans="1:19" x14ac:dyDescent="0.25">
      <c r="A470" s="73" t="s">
        <v>375</v>
      </c>
      <c r="C470" s="68"/>
    </row>
    <row r="471" spans="1:19" x14ac:dyDescent="0.25">
      <c r="C471" s="68"/>
      <c r="D471" t="s">
        <v>202</v>
      </c>
      <c r="E471" t="s">
        <v>380</v>
      </c>
      <c r="F471" t="s">
        <v>381</v>
      </c>
      <c r="G471" t="s">
        <v>263</v>
      </c>
      <c r="H471" t="s">
        <v>142</v>
      </c>
      <c r="I471" t="s">
        <v>215</v>
      </c>
      <c r="K471" t="s">
        <v>148</v>
      </c>
      <c r="L471" t="s">
        <v>150</v>
      </c>
      <c r="M471" t="s">
        <v>147</v>
      </c>
      <c r="Q471" t="s">
        <v>148</v>
      </c>
      <c r="R471" t="s">
        <v>147</v>
      </c>
      <c r="S471" t="s">
        <v>215</v>
      </c>
    </row>
    <row r="472" spans="1:19" x14ac:dyDescent="0.25">
      <c r="C472" s="68" t="s">
        <v>377</v>
      </c>
      <c r="D472">
        <v>7</v>
      </c>
      <c r="E472">
        <v>7</v>
      </c>
      <c r="F472" t="s">
        <v>382</v>
      </c>
      <c r="G472" t="s">
        <v>264</v>
      </c>
      <c r="H472" s="68">
        <v>0.35</v>
      </c>
      <c r="I472" s="68">
        <v>2.67</v>
      </c>
      <c r="J472" s="68"/>
      <c r="K472" s="79">
        <f>(1+H472)^(1/D472)-1</f>
        <v>4.3804367694820989E-2</v>
      </c>
      <c r="L472">
        <f t="shared" ref="L472:L489" si="173">K472*100</f>
        <v>4.3804367694820989</v>
      </c>
      <c r="M472">
        <f>H472/I472</f>
        <v>0.13108614232209737</v>
      </c>
      <c r="Q472" s="71">
        <f>L472</f>
        <v>4.3804367694820989</v>
      </c>
      <c r="R472" s="71">
        <f>Q472/S472</f>
        <v>1.6406130222779398</v>
      </c>
      <c r="S472" s="71">
        <f>I472</f>
        <v>2.67</v>
      </c>
    </row>
    <row r="473" spans="1:19" x14ac:dyDescent="0.25">
      <c r="C473" s="68" t="s">
        <v>378</v>
      </c>
      <c r="D473">
        <v>4</v>
      </c>
      <c r="E473">
        <v>11</v>
      </c>
      <c r="F473" t="s">
        <v>382</v>
      </c>
      <c r="G473" t="s">
        <v>264</v>
      </c>
      <c r="H473">
        <v>0.69</v>
      </c>
      <c r="I473" s="68">
        <v>5.8</v>
      </c>
      <c r="K473" s="79">
        <f>(1+H473-H472)^(1/D473)-1</f>
        <v>7.59106330355801E-2</v>
      </c>
      <c r="L473">
        <f t="shared" si="173"/>
        <v>7.59106330355801</v>
      </c>
      <c r="M473">
        <f t="shared" ref="M473:M489" si="174">H473/I473</f>
        <v>0.1189655172413793</v>
      </c>
      <c r="Q473" s="71">
        <f t="shared" ref="Q473:Q489" si="175">L473</f>
        <v>7.59106330355801</v>
      </c>
      <c r="R473" s="71">
        <f t="shared" ref="R473:R489" si="176">Q473/S473</f>
        <v>1.3088040178548292</v>
      </c>
      <c r="S473" s="71">
        <f t="shared" ref="S473:S489" si="177">I473</f>
        <v>5.8</v>
      </c>
    </row>
    <row r="474" spans="1:19" x14ac:dyDescent="0.25">
      <c r="C474" s="68" t="s">
        <v>379</v>
      </c>
      <c r="D474">
        <v>3</v>
      </c>
      <c r="E474">
        <v>14</v>
      </c>
      <c r="F474" t="s">
        <v>382</v>
      </c>
      <c r="G474" t="s">
        <v>264</v>
      </c>
      <c r="H474">
        <v>1.39</v>
      </c>
      <c r="I474" s="68">
        <v>10.3</v>
      </c>
      <c r="K474" s="79">
        <f>(1+H474-H473)^(1/D474)-1</f>
        <v>0.19348319192733698</v>
      </c>
      <c r="L474">
        <f t="shared" si="173"/>
        <v>19.348319192733697</v>
      </c>
      <c r="M474">
        <f t="shared" si="174"/>
        <v>0.13495145631067959</v>
      </c>
      <c r="Q474" s="71">
        <f t="shared" si="175"/>
        <v>19.348319192733697</v>
      </c>
      <c r="R474" s="71">
        <f t="shared" si="176"/>
        <v>1.8784775915275433</v>
      </c>
      <c r="S474" s="71">
        <f t="shared" si="177"/>
        <v>10.3</v>
      </c>
    </row>
    <row r="475" spans="1:19" x14ac:dyDescent="0.25">
      <c r="C475" s="68" t="s">
        <v>377</v>
      </c>
      <c r="D475">
        <v>7</v>
      </c>
      <c r="E475">
        <v>7</v>
      </c>
      <c r="F475" t="s">
        <v>383</v>
      </c>
      <c r="G475" t="s">
        <v>264</v>
      </c>
      <c r="H475">
        <v>0.37</v>
      </c>
      <c r="I475" s="68">
        <v>4.28</v>
      </c>
      <c r="K475" s="79">
        <f>(1+H475)^(1/D475)-1</f>
        <v>4.5999578662455853E-2</v>
      </c>
      <c r="L475">
        <f t="shared" si="173"/>
        <v>4.5999578662455853</v>
      </c>
      <c r="M475">
        <f t="shared" si="174"/>
        <v>8.6448598130841117E-2</v>
      </c>
      <c r="Q475" s="71">
        <f t="shared" si="175"/>
        <v>4.5999578662455853</v>
      </c>
      <c r="R475" s="71">
        <f t="shared" si="176"/>
        <v>1.0747565108050432</v>
      </c>
      <c r="S475" s="71">
        <f t="shared" si="177"/>
        <v>4.28</v>
      </c>
    </row>
    <row r="476" spans="1:19" x14ac:dyDescent="0.25">
      <c r="C476" s="68" t="s">
        <v>378</v>
      </c>
      <c r="D476">
        <v>4</v>
      </c>
      <c r="E476">
        <v>11</v>
      </c>
      <c r="F476" t="s">
        <v>383</v>
      </c>
      <c r="G476" t="s">
        <v>264</v>
      </c>
      <c r="H476">
        <v>0.75</v>
      </c>
      <c r="I476" s="68">
        <v>8.25</v>
      </c>
      <c r="K476" s="79">
        <f>(1+H476-H475)^(1/D476)-1</f>
        <v>8.3851471580434378E-2</v>
      </c>
      <c r="L476">
        <f t="shared" si="173"/>
        <v>8.3851471580434378</v>
      </c>
      <c r="M476">
        <f t="shared" si="174"/>
        <v>9.0909090909090912E-2</v>
      </c>
      <c r="Q476" s="71">
        <f t="shared" si="175"/>
        <v>8.3851471580434378</v>
      </c>
      <c r="R476" s="71">
        <f t="shared" si="176"/>
        <v>1.016381473702235</v>
      </c>
      <c r="S476" s="71">
        <f t="shared" si="177"/>
        <v>8.25</v>
      </c>
    </row>
    <row r="477" spans="1:19" x14ac:dyDescent="0.25">
      <c r="C477" s="68" t="s">
        <v>379</v>
      </c>
      <c r="D477">
        <v>3</v>
      </c>
      <c r="E477">
        <v>14</v>
      </c>
      <c r="F477" t="s">
        <v>383</v>
      </c>
      <c r="G477" t="s">
        <v>264</v>
      </c>
      <c r="H477">
        <v>1.72</v>
      </c>
      <c r="I477" s="68">
        <v>5.86</v>
      </c>
      <c r="K477" s="79">
        <f>(1+H477-H476)^(1/D477)-1</f>
        <v>0.2535896814815497</v>
      </c>
      <c r="L477">
        <f t="shared" si="173"/>
        <v>25.358968148154972</v>
      </c>
      <c r="M477">
        <f t="shared" si="174"/>
        <v>0.29351535836177473</v>
      </c>
      <c r="Q477" s="71">
        <f t="shared" si="175"/>
        <v>25.358968148154972</v>
      </c>
      <c r="R477" s="71">
        <f t="shared" si="176"/>
        <v>4.3274689672619404</v>
      </c>
      <c r="S477" s="71">
        <f t="shared" si="177"/>
        <v>5.86</v>
      </c>
    </row>
    <row r="478" spans="1:19" x14ac:dyDescent="0.25">
      <c r="C478" s="68" t="s">
        <v>377</v>
      </c>
      <c r="D478">
        <v>7</v>
      </c>
      <c r="E478">
        <v>7</v>
      </c>
      <c r="F478" t="s">
        <v>384</v>
      </c>
      <c r="G478" t="s">
        <v>264</v>
      </c>
      <c r="H478">
        <v>0.42</v>
      </c>
      <c r="I478" s="68">
        <v>2.2999999999999998</v>
      </c>
      <c r="K478" s="79">
        <f>(1+H478)^(1/D478)-1</f>
        <v>5.1369751024905153E-2</v>
      </c>
      <c r="L478">
        <f t="shared" si="173"/>
        <v>5.1369751024905153</v>
      </c>
      <c r="M478">
        <f t="shared" si="174"/>
        <v>0.18260869565217391</v>
      </c>
      <c r="Q478" s="71">
        <f t="shared" si="175"/>
        <v>5.1369751024905153</v>
      </c>
      <c r="R478" s="71">
        <f t="shared" si="176"/>
        <v>2.2334674358654416</v>
      </c>
      <c r="S478" s="71">
        <f t="shared" si="177"/>
        <v>2.2999999999999998</v>
      </c>
    </row>
    <row r="479" spans="1:19" x14ac:dyDescent="0.25">
      <c r="C479" s="68" t="s">
        <v>378</v>
      </c>
      <c r="D479">
        <v>4</v>
      </c>
      <c r="E479">
        <v>11</v>
      </c>
      <c r="F479" t="s">
        <v>384</v>
      </c>
      <c r="G479" t="s">
        <v>264</v>
      </c>
      <c r="H479">
        <v>0.6</v>
      </c>
      <c r="I479" s="68">
        <v>3.1</v>
      </c>
      <c r="K479" s="79">
        <f>(1+H479-H478)^(1/D479)-1</f>
        <v>4.2246635456321124E-2</v>
      </c>
      <c r="L479">
        <f t="shared" si="173"/>
        <v>4.2246635456321124</v>
      </c>
      <c r="M479">
        <f t="shared" si="174"/>
        <v>0.19354838709677419</v>
      </c>
      <c r="Q479" s="71">
        <f t="shared" si="175"/>
        <v>4.2246635456321124</v>
      </c>
      <c r="R479" s="71">
        <f t="shared" si="176"/>
        <v>1.362794692139391</v>
      </c>
      <c r="S479" s="71">
        <f t="shared" si="177"/>
        <v>3.1</v>
      </c>
    </row>
    <row r="480" spans="1:19" x14ac:dyDescent="0.25">
      <c r="C480" s="68" t="s">
        <v>379</v>
      </c>
      <c r="D480">
        <v>3</v>
      </c>
      <c r="E480">
        <v>14</v>
      </c>
      <c r="F480" t="s">
        <v>384</v>
      </c>
      <c r="G480" t="s">
        <v>264</v>
      </c>
      <c r="H480">
        <v>2.27</v>
      </c>
      <c r="I480" s="68">
        <v>4.1900000000000004</v>
      </c>
      <c r="K480" s="79">
        <f>(1+H480-H479)^(1/D480)-1</f>
        <v>0.38730010917983426</v>
      </c>
      <c r="L480">
        <f t="shared" si="173"/>
        <v>38.730010917983428</v>
      </c>
      <c r="M480">
        <f t="shared" si="174"/>
        <v>0.54176610978520279</v>
      </c>
      <c r="Q480" s="71">
        <f t="shared" si="175"/>
        <v>38.730010917983428</v>
      </c>
      <c r="R480" s="71">
        <f t="shared" si="176"/>
        <v>9.2434393599005791</v>
      </c>
      <c r="S480" s="71">
        <f t="shared" si="177"/>
        <v>4.1900000000000004</v>
      </c>
    </row>
    <row r="481" spans="1:19" x14ac:dyDescent="0.25">
      <c r="C481" s="68" t="s">
        <v>377</v>
      </c>
      <c r="D481">
        <v>7</v>
      </c>
      <c r="E481">
        <v>7</v>
      </c>
      <c r="F481" t="s">
        <v>382</v>
      </c>
      <c r="G481" t="s">
        <v>265</v>
      </c>
      <c r="H481">
        <v>0.61</v>
      </c>
      <c r="I481">
        <v>1.96</v>
      </c>
      <c r="K481" s="79">
        <f>(1+H481)^(1/D481)-1</f>
        <v>7.0401117231130961E-2</v>
      </c>
      <c r="L481">
        <f t="shared" si="173"/>
        <v>7.0401117231130961</v>
      </c>
      <c r="M481">
        <f t="shared" si="174"/>
        <v>0.31122448979591838</v>
      </c>
      <c r="Q481" s="71">
        <f t="shared" si="175"/>
        <v>7.0401117231130961</v>
      </c>
      <c r="R481" s="71">
        <f t="shared" si="176"/>
        <v>3.5918937362821919</v>
      </c>
      <c r="S481" s="71">
        <f t="shared" si="177"/>
        <v>1.96</v>
      </c>
    </row>
    <row r="482" spans="1:19" x14ac:dyDescent="0.25">
      <c r="C482" s="68" t="s">
        <v>378</v>
      </c>
      <c r="D482">
        <v>4</v>
      </c>
      <c r="E482">
        <v>11</v>
      </c>
      <c r="F482" t="s">
        <v>382</v>
      </c>
      <c r="G482" t="s">
        <v>265</v>
      </c>
      <c r="H482">
        <v>1.02</v>
      </c>
      <c r="I482">
        <v>3.73</v>
      </c>
      <c r="K482" s="79">
        <f>(1+H482-H481)^(1/D482)-1</f>
        <v>8.9694548350037318E-2</v>
      </c>
      <c r="L482">
        <f t="shared" si="173"/>
        <v>8.9694548350037309</v>
      </c>
      <c r="M482">
        <f t="shared" si="174"/>
        <v>0.27345844504021449</v>
      </c>
      <c r="Q482" s="71">
        <f t="shared" si="175"/>
        <v>8.9694548350037309</v>
      </c>
      <c r="R482" s="71">
        <f t="shared" si="176"/>
        <v>2.4046795804299546</v>
      </c>
      <c r="S482" s="71">
        <f t="shared" si="177"/>
        <v>3.73</v>
      </c>
    </row>
    <row r="483" spans="1:19" x14ac:dyDescent="0.25">
      <c r="C483" s="68" t="s">
        <v>379</v>
      </c>
      <c r="D483">
        <v>3</v>
      </c>
      <c r="E483">
        <v>14</v>
      </c>
      <c r="F483" t="s">
        <v>382</v>
      </c>
      <c r="G483" t="s">
        <v>265</v>
      </c>
      <c r="H483">
        <v>1.85</v>
      </c>
      <c r="I483">
        <v>6.21</v>
      </c>
      <c r="K483" s="79">
        <f>(1+H483-H482)^(1/D483)-1</f>
        <v>0.2231612006930872</v>
      </c>
      <c r="L483">
        <f t="shared" si="173"/>
        <v>22.31612006930872</v>
      </c>
      <c r="M483">
        <f t="shared" si="174"/>
        <v>0.29790660225442833</v>
      </c>
      <c r="Q483" s="71">
        <f t="shared" si="175"/>
        <v>22.31612006930872</v>
      </c>
      <c r="R483" s="71">
        <f t="shared" si="176"/>
        <v>3.5935781109997937</v>
      </c>
      <c r="S483" s="71">
        <f t="shared" si="177"/>
        <v>6.21</v>
      </c>
    </row>
    <row r="484" spans="1:19" x14ac:dyDescent="0.25">
      <c r="C484" s="68" t="s">
        <v>377</v>
      </c>
      <c r="D484">
        <v>7</v>
      </c>
      <c r="E484">
        <v>7</v>
      </c>
      <c r="F484" t="s">
        <v>383</v>
      </c>
      <c r="G484" t="s">
        <v>265</v>
      </c>
      <c r="H484">
        <v>0.36</v>
      </c>
      <c r="I484">
        <v>2.66</v>
      </c>
      <c r="K484" s="79">
        <f>(1+H484)^(1/D484)-1</f>
        <v>4.4905432052525285E-2</v>
      </c>
      <c r="L484">
        <f t="shared" si="173"/>
        <v>4.4905432052525285</v>
      </c>
      <c r="M484">
        <f t="shared" si="174"/>
        <v>0.13533834586466165</v>
      </c>
      <c r="Q484" s="71">
        <f t="shared" si="175"/>
        <v>4.4905432052525285</v>
      </c>
      <c r="R484" s="71">
        <f t="shared" si="176"/>
        <v>1.6881741373129806</v>
      </c>
      <c r="S484" s="71">
        <f t="shared" si="177"/>
        <v>2.66</v>
      </c>
    </row>
    <row r="485" spans="1:19" x14ac:dyDescent="0.25">
      <c r="C485" s="68" t="s">
        <v>378</v>
      </c>
      <c r="D485">
        <v>4</v>
      </c>
      <c r="E485">
        <v>11</v>
      </c>
      <c r="F485" t="s">
        <v>383</v>
      </c>
      <c r="G485" t="s">
        <v>265</v>
      </c>
      <c r="H485">
        <v>0.84</v>
      </c>
      <c r="I485">
        <v>6.23</v>
      </c>
      <c r="K485" s="79">
        <f>(1+H485-H484)^(1/D485)-1</f>
        <v>0.10297439048222867</v>
      </c>
      <c r="L485">
        <f t="shared" si="173"/>
        <v>10.297439048222866</v>
      </c>
      <c r="M485">
        <f t="shared" si="174"/>
        <v>0.1348314606741573</v>
      </c>
      <c r="Q485" s="71">
        <f t="shared" si="175"/>
        <v>10.297439048222866</v>
      </c>
      <c r="R485" s="71">
        <f t="shared" si="176"/>
        <v>1.6528794619940395</v>
      </c>
      <c r="S485" s="71">
        <f t="shared" si="177"/>
        <v>6.23</v>
      </c>
    </row>
    <row r="486" spans="1:19" x14ac:dyDescent="0.25">
      <c r="C486" s="68" t="s">
        <v>379</v>
      </c>
      <c r="D486">
        <v>3</v>
      </c>
      <c r="E486">
        <v>14</v>
      </c>
      <c r="F486" t="s">
        <v>383</v>
      </c>
      <c r="G486" t="s">
        <v>265</v>
      </c>
      <c r="H486">
        <v>2.29</v>
      </c>
      <c r="I486">
        <v>6.01</v>
      </c>
      <c r="K486" s="79">
        <f>(1+H486-H485)^(1/D486)-1</f>
        <v>0.34809974988792525</v>
      </c>
      <c r="L486">
        <f t="shared" si="173"/>
        <v>34.809974988792526</v>
      </c>
      <c r="M486">
        <f t="shared" si="174"/>
        <v>0.38103161397670549</v>
      </c>
      <c r="Q486" s="71">
        <f>L486</f>
        <v>34.809974988792526</v>
      </c>
      <c r="R486" s="71">
        <f t="shared" si="176"/>
        <v>5.7920091495495054</v>
      </c>
      <c r="S486" s="71">
        <f t="shared" si="177"/>
        <v>6.01</v>
      </c>
    </row>
    <row r="487" spans="1:19" x14ac:dyDescent="0.25">
      <c r="C487" s="68" t="s">
        <v>377</v>
      </c>
      <c r="D487">
        <v>7</v>
      </c>
      <c r="E487">
        <v>7</v>
      </c>
      <c r="F487" t="s">
        <v>384</v>
      </c>
      <c r="G487" t="s">
        <v>265</v>
      </c>
      <c r="H487">
        <v>0.68</v>
      </c>
      <c r="I487">
        <v>4.5</v>
      </c>
      <c r="K487" s="79">
        <f>(1+H487)^(1/D487)-1</f>
        <v>7.6928921298799136E-2</v>
      </c>
      <c r="L487">
        <f t="shared" si="173"/>
        <v>7.6928921298799136</v>
      </c>
      <c r="M487">
        <f t="shared" si="174"/>
        <v>0.15111111111111111</v>
      </c>
      <c r="Q487" s="71">
        <f t="shared" si="175"/>
        <v>7.6928921298799136</v>
      </c>
      <c r="R487" s="71">
        <f t="shared" si="176"/>
        <v>1.7095315844177585</v>
      </c>
      <c r="S487" s="71">
        <f t="shared" si="177"/>
        <v>4.5</v>
      </c>
    </row>
    <row r="488" spans="1:19" x14ac:dyDescent="0.25">
      <c r="C488" s="68" t="s">
        <v>378</v>
      </c>
      <c r="D488">
        <v>4</v>
      </c>
      <c r="E488">
        <v>11</v>
      </c>
      <c r="F488" t="s">
        <v>384</v>
      </c>
      <c r="G488" t="s">
        <v>265</v>
      </c>
      <c r="H488">
        <v>0.83</v>
      </c>
      <c r="I488">
        <v>4.54</v>
      </c>
      <c r="K488" s="79">
        <f>(1+H488-H487)^(1/D488)-1</f>
        <v>3.5558076341622114E-2</v>
      </c>
      <c r="L488">
        <f t="shared" si="173"/>
        <v>3.5558076341622114</v>
      </c>
      <c r="M488">
        <f t="shared" si="174"/>
        <v>0.18281938325991187</v>
      </c>
      <c r="Q488" s="71">
        <f t="shared" si="175"/>
        <v>3.5558076341622114</v>
      </c>
      <c r="R488" s="71">
        <f t="shared" si="176"/>
        <v>0.78321754056436377</v>
      </c>
      <c r="S488" s="71">
        <f t="shared" si="177"/>
        <v>4.54</v>
      </c>
    </row>
    <row r="489" spans="1:19" x14ac:dyDescent="0.25">
      <c r="C489" s="68" t="s">
        <v>379</v>
      </c>
      <c r="D489">
        <v>3</v>
      </c>
      <c r="E489">
        <v>14</v>
      </c>
      <c r="F489" t="s">
        <v>384</v>
      </c>
      <c r="G489" t="s">
        <v>265</v>
      </c>
      <c r="H489">
        <v>2.06</v>
      </c>
      <c r="I489">
        <v>6.37</v>
      </c>
      <c r="K489" s="79">
        <f>(1+H489-H488)^(1/D489)-1</f>
        <v>0.30647655617245873</v>
      </c>
      <c r="L489">
        <f t="shared" si="173"/>
        <v>30.647655617245874</v>
      </c>
      <c r="M489">
        <f t="shared" si="174"/>
        <v>0.32339089481946626</v>
      </c>
      <c r="Q489" s="71">
        <f t="shared" si="175"/>
        <v>30.647655617245874</v>
      </c>
      <c r="R489" s="71">
        <f t="shared" si="176"/>
        <v>4.8112489195048465</v>
      </c>
      <c r="S489" s="71">
        <f t="shared" si="177"/>
        <v>6.37</v>
      </c>
    </row>
    <row r="492" spans="1:19" x14ac:dyDescent="0.25">
      <c r="A492" s="73" t="s">
        <v>385</v>
      </c>
      <c r="C492" t="s">
        <v>387</v>
      </c>
      <c r="D492" t="s">
        <v>388</v>
      </c>
      <c r="E492" t="s">
        <v>389</v>
      </c>
      <c r="F492" t="s">
        <v>390</v>
      </c>
      <c r="G492" t="s">
        <v>215</v>
      </c>
      <c r="H492" t="s">
        <v>142</v>
      </c>
      <c r="I492" t="s">
        <v>147</v>
      </c>
      <c r="K492" t="s">
        <v>148</v>
      </c>
      <c r="L492" t="s">
        <v>147</v>
      </c>
      <c r="M492" t="s">
        <v>215</v>
      </c>
    </row>
    <row r="493" spans="1:19" x14ac:dyDescent="0.25">
      <c r="C493">
        <v>6.4000000000000001E-2</v>
      </c>
      <c r="D493">
        <v>3.0000000000000001E-3</v>
      </c>
      <c r="E493">
        <v>8.7999999999999995E-2</v>
      </c>
      <c r="F493">
        <v>2.4E-2</v>
      </c>
      <c r="G493">
        <f t="shared" ref="G493:G498" si="178">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8"/>
        <v>11.166666666666666</v>
      </c>
      <c r="H494">
        <v>7.4999999999999997E-2</v>
      </c>
      <c r="I494">
        <f t="shared" ref="I494:I498" si="179">H494/G494</f>
        <v>6.7164179104477612E-3</v>
      </c>
      <c r="K494" s="71">
        <f t="shared" ref="K494:K498" si="180">H494*100</f>
        <v>7.5</v>
      </c>
      <c r="L494" s="71">
        <f t="shared" ref="L494:L498" si="181">K494/M494</f>
        <v>0.67164179104477617</v>
      </c>
      <c r="M494" s="71">
        <f t="shared" ref="M494:M498" si="182">G494</f>
        <v>11.166666666666666</v>
      </c>
    </row>
    <row r="495" spans="1:19" x14ac:dyDescent="0.25">
      <c r="C495">
        <v>6.6000000000000003E-2</v>
      </c>
      <c r="D495">
        <v>2E-3</v>
      </c>
      <c r="E495">
        <v>8.8999999999999996E-2</v>
      </c>
      <c r="F495">
        <v>1.9E-2</v>
      </c>
      <c r="G495">
        <f t="shared" si="178"/>
        <v>18.842105263157894</v>
      </c>
      <c r="H495">
        <v>7.5999999999999998E-2</v>
      </c>
      <c r="I495">
        <f t="shared" si="179"/>
        <v>4.0335195530726261E-3</v>
      </c>
      <c r="K495" s="71">
        <f t="shared" si="180"/>
        <v>7.6</v>
      </c>
      <c r="L495" s="71">
        <f t="shared" si="181"/>
        <v>0.40335195530726259</v>
      </c>
      <c r="M495" s="71">
        <f t="shared" si="182"/>
        <v>18.842105263157894</v>
      </c>
    </row>
    <row r="496" spans="1:19" x14ac:dyDescent="0.25">
      <c r="C496">
        <v>0.06</v>
      </c>
      <c r="D496">
        <v>4.0000000000000001E-3</v>
      </c>
      <c r="E496">
        <v>0.06</v>
      </c>
      <c r="F496">
        <v>5.0000000000000001E-3</v>
      </c>
      <c r="G496">
        <f t="shared" si="178"/>
        <v>13.5</v>
      </c>
      <c r="H496">
        <v>7.4999999999999997E-2</v>
      </c>
      <c r="I496">
        <f t="shared" si="179"/>
        <v>5.5555555555555558E-3</v>
      </c>
      <c r="K496" s="71">
        <f t="shared" si="180"/>
        <v>7.5</v>
      </c>
      <c r="L496" s="71">
        <f t="shared" si="181"/>
        <v>0.55555555555555558</v>
      </c>
      <c r="M496" s="71">
        <f t="shared" si="182"/>
        <v>13.5</v>
      </c>
    </row>
    <row r="497" spans="1:16" x14ac:dyDescent="0.25">
      <c r="C497">
        <v>6.7000000000000004E-2</v>
      </c>
      <c r="D497">
        <v>7.0000000000000001E-3</v>
      </c>
      <c r="E497">
        <v>6.7000000000000004E-2</v>
      </c>
      <c r="F497">
        <v>7.0000000000000001E-3</v>
      </c>
      <c r="G497">
        <f t="shared" si="178"/>
        <v>9.5714285714285712</v>
      </c>
      <c r="H497">
        <v>7.1999999999999995E-2</v>
      </c>
      <c r="I497">
        <f t="shared" si="179"/>
        <v>7.5223880597014925E-3</v>
      </c>
      <c r="K497" s="71">
        <f t="shared" si="180"/>
        <v>7.1999999999999993</v>
      </c>
      <c r="L497" s="71">
        <f t="shared" si="181"/>
        <v>0.75223880597014925</v>
      </c>
      <c r="M497" s="71">
        <f t="shared" si="182"/>
        <v>9.5714285714285712</v>
      </c>
    </row>
    <row r="498" spans="1:16" x14ac:dyDescent="0.25">
      <c r="C498">
        <v>6.2E-2</v>
      </c>
      <c r="D498">
        <v>7.0000000000000001E-3</v>
      </c>
      <c r="E498">
        <v>6.2E-2</v>
      </c>
      <c r="F498">
        <v>7.0000000000000001E-3</v>
      </c>
      <c r="G498">
        <f t="shared" si="178"/>
        <v>8.8571428571428577</v>
      </c>
      <c r="H498">
        <v>6.7000000000000004E-2</v>
      </c>
      <c r="I498">
        <f t="shared" si="179"/>
        <v>7.5645161290322583E-3</v>
      </c>
      <c r="K498" s="71">
        <f t="shared" si="180"/>
        <v>6.7</v>
      </c>
      <c r="L498" s="71">
        <f t="shared" si="181"/>
        <v>0.75645161290322582</v>
      </c>
      <c r="M498" s="71">
        <f t="shared" si="182"/>
        <v>8.8571428571428577</v>
      </c>
    </row>
    <row r="502" spans="1:16" x14ac:dyDescent="0.25">
      <c r="A502" s="73" t="s">
        <v>402</v>
      </c>
    </row>
    <row r="504" spans="1:16" x14ac:dyDescent="0.25">
      <c r="C504" t="s">
        <v>202</v>
      </c>
      <c r="D504" t="s">
        <v>345</v>
      </c>
      <c r="E504" t="s">
        <v>142</v>
      </c>
      <c r="F504" t="s">
        <v>147</v>
      </c>
      <c r="H504" t="s">
        <v>148</v>
      </c>
      <c r="I504" t="s">
        <v>150</v>
      </c>
      <c r="J504" t="s">
        <v>215</v>
      </c>
      <c r="N504" t="s">
        <v>148</v>
      </c>
      <c r="O504" t="s">
        <v>147</v>
      </c>
      <c r="P504" t="s">
        <v>149</v>
      </c>
    </row>
    <row r="505" spans="1:16" x14ac:dyDescent="0.25">
      <c r="B505" s="79" t="s">
        <v>404</v>
      </c>
      <c r="C505">
        <v>12</v>
      </c>
      <c r="D505" s="68" t="s">
        <v>180</v>
      </c>
      <c r="E505" s="68">
        <v>0.20699999999999999</v>
      </c>
      <c r="F505" s="68">
        <v>1.7999999999999999E-2</v>
      </c>
      <c r="G505" s="68"/>
      <c r="H505" s="79">
        <f t="shared" ref="H505:H519" si="183">(1+E505)^(1/C505)-1</f>
        <v>1.5801709042215117E-2</v>
      </c>
      <c r="I505">
        <f t="shared" ref="I505:I507" si="184">H505*100</f>
        <v>1.5801709042215117</v>
      </c>
      <c r="J505">
        <f>E505/F505</f>
        <v>11.5</v>
      </c>
      <c r="N505" s="71">
        <f>I505</f>
        <v>1.5801709042215117</v>
      </c>
      <c r="O505" s="71">
        <f t="shared" ref="O505:O507" si="185">N505/P505</f>
        <v>0.1374061655844793</v>
      </c>
      <c r="P505" s="71">
        <f t="shared" ref="P505:P507" si="186">J505</f>
        <v>11.5</v>
      </c>
    </row>
    <row r="506" spans="1:16" x14ac:dyDescent="0.25">
      <c r="B506" s="79" t="s">
        <v>403</v>
      </c>
      <c r="C506">
        <v>14</v>
      </c>
      <c r="D506" s="68" t="s">
        <v>180</v>
      </c>
      <c r="E506">
        <v>9.4E-2</v>
      </c>
      <c r="F506">
        <v>1.6E-2</v>
      </c>
      <c r="H506" s="79">
        <f t="shared" si="183"/>
        <v>6.4378274412375536E-3</v>
      </c>
      <c r="I506">
        <f t="shared" si="184"/>
        <v>0.64378274412375536</v>
      </c>
      <c r="J506">
        <f>E506/F506</f>
        <v>5.875</v>
      </c>
      <c r="N506" s="71">
        <f>I506</f>
        <v>0.64378274412375536</v>
      </c>
      <c r="O506" s="71">
        <f t="shared" si="185"/>
        <v>0.10958004155297964</v>
      </c>
      <c r="P506" s="71">
        <f t="shared" si="186"/>
        <v>5.875</v>
      </c>
    </row>
    <row r="507" spans="1:16" x14ac:dyDescent="0.25">
      <c r="B507" s="79" t="s">
        <v>39</v>
      </c>
      <c r="C507">
        <v>16</v>
      </c>
      <c r="D507" s="68" t="s">
        <v>180</v>
      </c>
      <c r="E507">
        <v>0.29799999999999999</v>
      </c>
      <c r="F507">
        <v>1.6E-2</v>
      </c>
      <c r="H507" s="79">
        <f t="shared" si="183"/>
        <v>1.6435133671292901E-2</v>
      </c>
      <c r="I507">
        <f t="shared" si="184"/>
        <v>1.6435133671292901</v>
      </c>
      <c r="J507">
        <f t="shared" ref="J507:J509" si="187">E507/F507</f>
        <v>18.625</v>
      </c>
      <c r="N507" s="71">
        <f t="shared" ref="N507:N509" si="188">I507</f>
        <v>1.6435133671292901</v>
      </c>
      <c r="O507" s="71">
        <f t="shared" si="185"/>
        <v>8.8242328436471951E-2</v>
      </c>
      <c r="P507" s="71">
        <f t="shared" si="186"/>
        <v>18.625</v>
      </c>
    </row>
    <row r="508" spans="1:16" x14ac:dyDescent="0.25">
      <c r="B508" s="79" t="s">
        <v>404</v>
      </c>
      <c r="C508">
        <v>12</v>
      </c>
      <c r="D508" s="68" t="s">
        <v>405</v>
      </c>
      <c r="E508">
        <v>0.16600000000000001</v>
      </c>
      <c r="F508">
        <v>1.7999999999999999E-2</v>
      </c>
      <c r="H508" s="79">
        <f t="shared" si="183"/>
        <v>1.2880505525999508E-2</v>
      </c>
      <c r="I508">
        <f t="shared" ref="I508:I519" si="189">H508*100</f>
        <v>1.2880505525999508</v>
      </c>
      <c r="J508">
        <f t="shared" si="187"/>
        <v>9.2222222222222232</v>
      </c>
      <c r="N508" s="71">
        <f t="shared" si="188"/>
        <v>1.2880505525999508</v>
      </c>
      <c r="O508" s="71">
        <f t="shared" ref="O508:O519" si="190">N508/P508</f>
        <v>0.1396681322096332</v>
      </c>
      <c r="P508" s="71">
        <f t="shared" ref="P508:P519" si="191">J508</f>
        <v>9.2222222222222232</v>
      </c>
    </row>
    <row r="509" spans="1:16" x14ac:dyDescent="0.25">
      <c r="B509" s="79" t="s">
        <v>403</v>
      </c>
      <c r="C509">
        <v>14</v>
      </c>
      <c r="D509" s="68" t="s">
        <v>405</v>
      </c>
      <c r="E509">
        <v>7.6999999999999999E-2</v>
      </c>
      <c r="F509">
        <v>1.6E-2</v>
      </c>
      <c r="H509" s="79">
        <f t="shared" si="183"/>
        <v>5.3125904678845703E-3</v>
      </c>
      <c r="I509">
        <f t="shared" si="189"/>
        <v>0.53125904678845703</v>
      </c>
      <c r="J509">
        <f t="shared" si="187"/>
        <v>4.8125</v>
      </c>
      <c r="N509" s="71">
        <f t="shared" si="188"/>
        <v>0.53125904678845703</v>
      </c>
      <c r="O509" s="71">
        <f t="shared" si="190"/>
        <v>0.1103914902417573</v>
      </c>
      <c r="P509" s="71">
        <f t="shared" si="191"/>
        <v>4.8125</v>
      </c>
    </row>
    <row r="510" spans="1:16" x14ac:dyDescent="0.25">
      <c r="B510" s="79" t="s">
        <v>39</v>
      </c>
      <c r="C510">
        <v>16</v>
      </c>
      <c r="D510" s="68" t="s">
        <v>405</v>
      </c>
      <c r="E510">
        <v>0.249</v>
      </c>
      <c r="F510">
        <v>1.6E-2</v>
      </c>
      <c r="H510" s="79">
        <f t="shared" si="183"/>
        <v>1.3993456453471831E-2</v>
      </c>
      <c r="I510">
        <f t="shared" si="189"/>
        <v>1.3993456453471831</v>
      </c>
      <c r="J510">
        <f t="shared" ref="J510:J519" si="192">E510/F510</f>
        <v>15.5625</v>
      </c>
      <c r="N510" s="71">
        <f t="shared" ref="N510:N519" si="193">I510</f>
        <v>1.3993456453471831</v>
      </c>
      <c r="O510" s="71">
        <f t="shared" si="190"/>
        <v>8.9917792472108155E-2</v>
      </c>
      <c r="P510" s="71">
        <f t="shared" si="191"/>
        <v>15.5625</v>
      </c>
    </row>
    <row r="511" spans="1:16" x14ac:dyDescent="0.25">
      <c r="B511" s="79" t="s">
        <v>404</v>
      </c>
      <c r="C511">
        <v>12</v>
      </c>
      <c r="D511" s="68" t="s">
        <v>406</v>
      </c>
      <c r="E511">
        <v>0.315</v>
      </c>
      <c r="F511">
        <v>5.2999999999999999E-2</v>
      </c>
      <c r="H511" s="79">
        <f t="shared" si="183"/>
        <v>2.3082083868108949E-2</v>
      </c>
      <c r="I511">
        <f t="shared" si="189"/>
        <v>2.3082083868108949</v>
      </c>
      <c r="J511">
        <f t="shared" si="192"/>
        <v>5.9433962264150946</v>
      </c>
      <c r="N511" s="71">
        <f t="shared" si="193"/>
        <v>2.3082083868108949</v>
      </c>
      <c r="O511" s="71">
        <f t="shared" si="190"/>
        <v>0.38836522063802359</v>
      </c>
      <c r="P511" s="71">
        <f t="shared" si="191"/>
        <v>5.9433962264150946</v>
      </c>
    </row>
    <row r="512" spans="1:16" x14ac:dyDescent="0.25">
      <c r="B512" s="79" t="s">
        <v>403</v>
      </c>
      <c r="C512">
        <v>14</v>
      </c>
      <c r="D512" s="68" t="s">
        <v>406</v>
      </c>
      <c r="E512">
        <v>0.17</v>
      </c>
      <c r="F512">
        <v>3.5000000000000003E-2</v>
      </c>
      <c r="H512" s="79">
        <f t="shared" si="183"/>
        <v>1.1277672320530785E-2</v>
      </c>
      <c r="I512">
        <f t="shared" si="189"/>
        <v>1.1277672320530785</v>
      </c>
      <c r="J512">
        <f t="shared" si="192"/>
        <v>4.8571428571428568</v>
      </c>
      <c r="N512" s="71">
        <f t="shared" si="193"/>
        <v>1.1277672320530785</v>
      </c>
      <c r="O512" s="71">
        <f t="shared" si="190"/>
        <v>0.2321873713050456</v>
      </c>
      <c r="P512" s="71">
        <f t="shared" si="191"/>
        <v>4.8571428571428568</v>
      </c>
    </row>
    <row r="513" spans="1:16" x14ac:dyDescent="0.25">
      <c r="B513" s="79" t="s">
        <v>39</v>
      </c>
      <c r="C513">
        <v>16</v>
      </c>
      <c r="D513" s="68" t="s">
        <v>406</v>
      </c>
      <c r="E513">
        <v>0.39300000000000002</v>
      </c>
      <c r="F513">
        <v>2.9000000000000001E-2</v>
      </c>
      <c r="H513" s="79">
        <f t="shared" si="183"/>
        <v>2.0932301513423734E-2</v>
      </c>
      <c r="I513">
        <f t="shared" si="189"/>
        <v>2.0932301513423734</v>
      </c>
      <c r="J513">
        <f t="shared" si="192"/>
        <v>13.551724137931034</v>
      </c>
      <c r="N513" s="71">
        <f t="shared" si="193"/>
        <v>2.0932301513423734</v>
      </c>
      <c r="O513" s="71">
        <f t="shared" si="190"/>
        <v>0.15446227579880109</v>
      </c>
      <c r="P513" s="71">
        <f t="shared" si="191"/>
        <v>13.551724137931034</v>
      </c>
    </row>
    <row r="514" spans="1:16" x14ac:dyDescent="0.25">
      <c r="B514" s="79" t="s">
        <v>404</v>
      </c>
      <c r="C514">
        <v>12</v>
      </c>
      <c r="D514" s="68" t="s">
        <v>407</v>
      </c>
      <c r="E514">
        <v>0.28899999999999998</v>
      </c>
      <c r="F514">
        <v>0.01</v>
      </c>
      <c r="H514" s="79">
        <f t="shared" si="183"/>
        <v>2.1380925633558867E-2</v>
      </c>
      <c r="I514">
        <f t="shared" si="189"/>
        <v>2.1380925633558867</v>
      </c>
      <c r="J514">
        <f t="shared" si="192"/>
        <v>28.9</v>
      </c>
      <c r="N514" s="71">
        <f t="shared" si="193"/>
        <v>2.1380925633558867</v>
      </c>
      <c r="O514" s="71">
        <f t="shared" si="190"/>
        <v>7.3982441638612007E-2</v>
      </c>
      <c r="P514" s="71">
        <f t="shared" si="191"/>
        <v>28.9</v>
      </c>
    </row>
    <row r="515" spans="1:16" x14ac:dyDescent="0.25">
      <c r="B515" s="79" t="s">
        <v>403</v>
      </c>
      <c r="C515">
        <v>14</v>
      </c>
      <c r="D515" s="68" t="s">
        <v>407</v>
      </c>
      <c r="E515">
        <v>0.16600000000000001</v>
      </c>
      <c r="F515">
        <v>6.8000000000000005E-2</v>
      </c>
      <c r="H515" s="79">
        <f t="shared" si="183"/>
        <v>1.1030325211434988E-2</v>
      </c>
      <c r="I515">
        <f t="shared" si="189"/>
        <v>1.1030325211434988</v>
      </c>
      <c r="J515">
        <f t="shared" si="192"/>
        <v>2.4411764705882351</v>
      </c>
      <c r="N515" s="71">
        <f t="shared" si="193"/>
        <v>1.1030325211434988</v>
      </c>
      <c r="O515" s="71">
        <f t="shared" si="190"/>
        <v>0.45184464721540918</v>
      </c>
      <c r="P515" s="71">
        <f t="shared" si="191"/>
        <v>2.4411764705882351</v>
      </c>
    </row>
    <row r="516" spans="1:16" x14ac:dyDescent="0.25">
      <c r="B516" s="79" t="s">
        <v>39</v>
      </c>
      <c r="C516">
        <v>16</v>
      </c>
      <c r="D516" s="68" t="s">
        <v>407</v>
      </c>
      <c r="E516">
        <v>0.373</v>
      </c>
      <c r="F516">
        <v>6.3E-2</v>
      </c>
      <c r="H516" s="79">
        <f t="shared" si="183"/>
        <v>2.0009950789031672E-2</v>
      </c>
      <c r="I516">
        <f t="shared" si="189"/>
        <v>2.0009950789031672</v>
      </c>
      <c r="J516">
        <f t="shared" si="192"/>
        <v>5.9206349206349209</v>
      </c>
      <c r="N516" s="71">
        <f t="shared" si="193"/>
        <v>2.0009950789031672</v>
      </c>
      <c r="O516" s="71">
        <f t="shared" si="190"/>
        <v>0.33796967820616497</v>
      </c>
      <c r="P516" s="71">
        <f t="shared" si="191"/>
        <v>5.9206349206349209</v>
      </c>
    </row>
    <row r="517" spans="1:16" x14ac:dyDescent="0.25">
      <c r="B517" s="79" t="s">
        <v>404</v>
      </c>
      <c r="C517">
        <v>12</v>
      </c>
      <c r="D517" s="68" t="s">
        <v>408</v>
      </c>
      <c r="E517">
        <v>0.221</v>
      </c>
      <c r="F517">
        <v>0.01</v>
      </c>
      <c r="H517" s="79">
        <f t="shared" si="183"/>
        <v>1.677838513019414E-2</v>
      </c>
      <c r="I517">
        <f t="shared" si="189"/>
        <v>1.677838513019414</v>
      </c>
      <c r="J517">
        <f t="shared" si="192"/>
        <v>22.1</v>
      </c>
      <c r="N517" s="71">
        <f t="shared" si="193"/>
        <v>1.677838513019414</v>
      </c>
      <c r="O517" s="71">
        <f t="shared" si="190"/>
        <v>7.5920294706760816E-2</v>
      </c>
      <c r="P517" s="71">
        <f t="shared" si="191"/>
        <v>22.1</v>
      </c>
    </row>
    <row r="518" spans="1:16" x14ac:dyDescent="0.25">
      <c r="B518" s="79" t="s">
        <v>403</v>
      </c>
      <c r="C518">
        <v>14</v>
      </c>
      <c r="D518" s="68" t="s">
        <v>408</v>
      </c>
      <c r="E518">
        <v>0.155</v>
      </c>
      <c r="F518">
        <v>0.13700000000000001</v>
      </c>
      <c r="H518" s="79">
        <f t="shared" si="183"/>
        <v>1.0346035631853434E-2</v>
      </c>
      <c r="I518">
        <f t="shared" si="189"/>
        <v>1.0346035631853434</v>
      </c>
      <c r="J518">
        <f t="shared" si="192"/>
        <v>1.1313868613138685</v>
      </c>
      <c r="N518" s="71">
        <f t="shared" si="193"/>
        <v>1.0346035631853434</v>
      </c>
      <c r="O518" s="71">
        <f t="shared" si="190"/>
        <v>0.91445605262188434</v>
      </c>
      <c r="P518" s="71">
        <f t="shared" si="191"/>
        <v>1.1313868613138685</v>
      </c>
    </row>
    <row r="519" spans="1:16" x14ac:dyDescent="0.25">
      <c r="B519" s="79" t="s">
        <v>39</v>
      </c>
      <c r="C519">
        <v>16</v>
      </c>
      <c r="D519" s="68" t="s">
        <v>408</v>
      </c>
      <c r="E519">
        <v>0.33100000000000002</v>
      </c>
      <c r="F519">
        <v>0.153</v>
      </c>
      <c r="H519" s="79">
        <f t="shared" si="183"/>
        <v>1.8031294396511077E-2</v>
      </c>
      <c r="I519">
        <f t="shared" si="189"/>
        <v>1.8031294396511077</v>
      </c>
      <c r="J519">
        <f t="shared" si="192"/>
        <v>2.1633986928104578</v>
      </c>
      <c r="N519" s="71">
        <f t="shared" si="193"/>
        <v>1.8031294396511077</v>
      </c>
      <c r="O519" s="71">
        <f t="shared" si="190"/>
        <v>0.83347070775413734</v>
      </c>
      <c r="P519" s="71">
        <f t="shared" si="191"/>
        <v>2.1633986928104578</v>
      </c>
    </row>
    <row r="522" spans="1:16" x14ac:dyDescent="0.25">
      <c r="A522" s="73" t="s">
        <v>410</v>
      </c>
      <c r="C522" t="s">
        <v>411</v>
      </c>
    </row>
    <row r="524" spans="1:16" x14ac:dyDescent="0.25">
      <c r="A524" t="s">
        <v>413</v>
      </c>
      <c r="B524" t="s">
        <v>202</v>
      </c>
      <c r="C524" t="s">
        <v>334</v>
      </c>
    </row>
    <row r="525" spans="1:16" x14ac:dyDescent="0.25">
      <c r="A525" t="s">
        <v>412</v>
      </c>
      <c r="B525">
        <v>4</v>
      </c>
      <c r="C525">
        <v>4</v>
      </c>
    </row>
    <row r="526" spans="1:16" x14ac:dyDescent="0.25">
      <c r="A526" t="s">
        <v>414</v>
      </c>
      <c r="B526">
        <v>6</v>
      </c>
      <c r="C526">
        <v>10</v>
      </c>
    </row>
    <row r="527" spans="1:16" x14ac:dyDescent="0.25">
      <c r="A527" t="s">
        <v>415</v>
      </c>
      <c r="B527">
        <v>2</v>
      </c>
      <c r="C527">
        <v>12</v>
      </c>
    </row>
    <row r="528" spans="1:16" x14ac:dyDescent="0.25">
      <c r="A528" t="s">
        <v>416</v>
      </c>
      <c r="B528">
        <v>2</v>
      </c>
      <c r="C528">
        <v>14</v>
      </c>
    </row>
    <row r="529" spans="1:17" x14ac:dyDescent="0.25">
      <c r="A529" t="s">
        <v>251</v>
      </c>
      <c r="B529">
        <v>4</v>
      </c>
      <c r="C529">
        <v>16</v>
      </c>
    </row>
    <row r="530" spans="1:17" x14ac:dyDescent="0.25">
      <c r="A530" t="s">
        <v>417</v>
      </c>
      <c r="B530">
        <v>2</v>
      </c>
      <c r="C530">
        <v>18</v>
      </c>
    </row>
    <row r="531" spans="1:17" x14ac:dyDescent="0.25">
      <c r="A531" t="s">
        <v>418</v>
      </c>
      <c r="B531">
        <v>2</v>
      </c>
      <c r="C531">
        <v>18</v>
      </c>
    </row>
    <row r="532" spans="1:17" x14ac:dyDescent="0.25">
      <c r="A532" t="s">
        <v>419</v>
      </c>
      <c r="B532">
        <v>4</v>
      </c>
      <c r="C532">
        <v>22</v>
      </c>
    </row>
    <row r="535" spans="1:17" x14ac:dyDescent="0.25">
      <c r="D535" t="s">
        <v>426</v>
      </c>
    </row>
    <row r="537" spans="1:17" x14ac:dyDescent="0.25">
      <c r="B537" t="s">
        <v>425</v>
      </c>
      <c r="C537" t="s">
        <v>202</v>
      </c>
      <c r="D537" t="s">
        <v>334</v>
      </c>
      <c r="E537" t="s">
        <v>345</v>
      </c>
      <c r="F537" t="s">
        <v>142</v>
      </c>
      <c r="G537" t="s">
        <v>147</v>
      </c>
      <c r="I537" t="s">
        <v>148</v>
      </c>
      <c r="J537" t="s">
        <v>150</v>
      </c>
      <c r="K537" t="s">
        <v>215</v>
      </c>
      <c r="O537" t="s">
        <v>148</v>
      </c>
      <c r="P537" t="s">
        <v>147</v>
      </c>
      <c r="Q537" t="s">
        <v>149</v>
      </c>
    </row>
    <row r="538" spans="1:17" x14ac:dyDescent="0.25">
      <c r="B538" t="s">
        <v>167</v>
      </c>
      <c r="C538">
        <v>2</v>
      </c>
      <c r="D538">
        <v>2</v>
      </c>
      <c r="E538" t="s">
        <v>180</v>
      </c>
      <c r="F538">
        <v>6.7699999999999996E-2</v>
      </c>
      <c r="G538">
        <v>1.2E-2</v>
      </c>
      <c r="I538" s="79">
        <f t="shared" ref="I538:I549" si="194">(1+F538)^(1/D538)-1</f>
        <v>3.329569823937617E-2</v>
      </c>
      <c r="J538">
        <f t="shared" ref="J538:J540" si="195">I538*100</f>
        <v>3.329569823937617</v>
      </c>
      <c r="K538">
        <f>F538/G538</f>
        <v>5.6416666666666666</v>
      </c>
      <c r="O538" s="71">
        <f>J538</f>
        <v>3.329569823937617</v>
      </c>
      <c r="P538" s="71">
        <f t="shared" ref="P538:P540" si="196">O538/Q538</f>
        <v>0.59017485800962188</v>
      </c>
      <c r="Q538" s="71">
        <f t="shared" ref="Q538:Q540" si="197">K538</f>
        <v>5.6416666666666666</v>
      </c>
    </row>
    <row r="539" spans="1:17" x14ac:dyDescent="0.25">
      <c r="B539" t="s">
        <v>420</v>
      </c>
      <c r="C539">
        <v>2</v>
      </c>
      <c r="D539">
        <v>4</v>
      </c>
      <c r="E539" t="s">
        <v>180</v>
      </c>
      <c r="F539">
        <v>5.9400000000000001E-2</v>
      </c>
      <c r="G539">
        <v>1.7000000000000001E-2</v>
      </c>
      <c r="I539" s="79">
        <f t="shared" si="194"/>
        <v>1.4530229758820346E-2</v>
      </c>
      <c r="J539">
        <f t="shared" si="195"/>
        <v>1.4530229758820346</v>
      </c>
      <c r="K539">
        <f>F539/G539</f>
        <v>3.4941176470588236</v>
      </c>
      <c r="O539" s="71">
        <f>J539</f>
        <v>1.4530229758820346</v>
      </c>
      <c r="P539" s="71">
        <f t="shared" si="196"/>
        <v>0.41584832643088532</v>
      </c>
      <c r="Q539" s="71">
        <f t="shared" si="197"/>
        <v>3.4941176470588236</v>
      </c>
    </row>
    <row r="540" spans="1:17" x14ac:dyDescent="0.25">
      <c r="B540" t="s">
        <v>421</v>
      </c>
      <c r="C540">
        <v>2</v>
      </c>
      <c r="D540">
        <v>6</v>
      </c>
      <c r="E540" t="s">
        <v>180</v>
      </c>
      <c r="F540">
        <v>0.22059999999999999</v>
      </c>
      <c r="G540">
        <v>1.4999999999999999E-2</v>
      </c>
      <c r="I540" s="79">
        <f t="shared" si="194"/>
        <v>3.3781829134533981E-2</v>
      </c>
      <c r="J540">
        <f t="shared" si="195"/>
        <v>3.3781829134533981</v>
      </c>
      <c r="K540">
        <f t="shared" ref="K540" si="198">F540/G540</f>
        <v>14.706666666666667</v>
      </c>
      <c r="O540" s="71">
        <f t="shared" ref="O540" si="199">J540</f>
        <v>3.3781829134533981</v>
      </c>
      <c r="P540" s="71">
        <f t="shared" si="196"/>
        <v>0.22970418722484573</v>
      </c>
      <c r="Q540" s="71">
        <f t="shared" si="197"/>
        <v>14.706666666666667</v>
      </c>
    </row>
    <row r="541" spans="1:17" x14ac:dyDescent="0.25">
      <c r="B541" t="s">
        <v>422</v>
      </c>
      <c r="C541">
        <v>4</v>
      </c>
      <c r="D541">
        <v>8</v>
      </c>
      <c r="E541" t="s">
        <v>180</v>
      </c>
      <c r="F541">
        <v>0.35560000000000003</v>
      </c>
      <c r="G541">
        <v>8.7999999999999995E-2</v>
      </c>
      <c r="I541" s="79">
        <f t="shared" si="194"/>
        <v>3.8762935536986509E-2</v>
      </c>
      <c r="J541">
        <f t="shared" ref="J541:J543" si="200">I541*100</f>
        <v>3.8762935536986509</v>
      </c>
      <c r="K541">
        <f>F541/G541</f>
        <v>4.0409090909090919</v>
      </c>
      <c r="O541" s="71">
        <f>J541</f>
        <v>3.8762935536986509</v>
      </c>
      <c r="P541" s="71">
        <f t="shared" ref="P541:P543" si="201">O541/Q541</f>
        <v>0.95926274669707878</v>
      </c>
      <c r="Q541" s="71">
        <f t="shared" ref="Q541:Q543" si="202">K541</f>
        <v>4.0409090909090919</v>
      </c>
    </row>
    <row r="542" spans="1:17" x14ac:dyDescent="0.25">
      <c r="B542" t="s">
        <v>423</v>
      </c>
      <c r="C542">
        <v>2</v>
      </c>
      <c r="D542">
        <v>8</v>
      </c>
      <c r="E542" t="s">
        <v>180</v>
      </c>
      <c r="F542">
        <v>0.52170000000000005</v>
      </c>
      <c r="G542">
        <v>3.7999999999999999E-2</v>
      </c>
      <c r="I542" s="79">
        <f t="shared" si="194"/>
        <v>5.3879920666931591E-2</v>
      </c>
      <c r="J542">
        <f t="shared" si="200"/>
        <v>5.3879920666931591</v>
      </c>
      <c r="K542">
        <f>F542/G542</f>
        <v>13.728947368421055</v>
      </c>
      <c r="O542" s="71">
        <f>J542</f>
        <v>5.3879920666931591</v>
      </c>
      <c r="P542" s="71">
        <f t="shared" si="201"/>
        <v>0.39245485630504123</v>
      </c>
      <c r="Q542" s="71">
        <f t="shared" si="202"/>
        <v>13.728947368421055</v>
      </c>
    </row>
    <row r="543" spans="1:17" x14ac:dyDescent="0.25">
      <c r="B543" t="s">
        <v>424</v>
      </c>
      <c r="C543">
        <v>2</v>
      </c>
      <c r="D543">
        <v>12</v>
      </c>
      <c r="E543" t="s">
        <v>180</v>
      </c>
      <c r="F543">
        <v>1.0491999999999999</v>
      </c>
      <c r="G543">
        <v>7.8E-2</v>
      </c>
      <c r="I543" s="79">
        <f t="shared" si="194"/>
        <v>6.1610883636721514E-2</v>
      </c>
      <c r="J543">
        <f t="shared" si="200"/>
        <v>6.1610883636721514</v>
      </c>
      <c r="K543">
        <f t="shared" ref="K543" si="203">F543/G543</f>
        <v>13.45128205128205</v>
      </c>
      <c r="O543" s="71">
        <f t="shared" ref="O543" si="204">J543</f>
        <v>6.1610883636721514</v>
      </c>
      <c r="P543" s="71">
        <f t="shared" si="201"/>
        <v>0.45802982497753325</v>
      </c>
      <c r="Q543" s="71">
        <f t="shared" si="202"/>
        <v>13.45128205128205</v>
      </c>
    </row>
    <row r="544" spans="1:17" x14ac:dyDescent="0.25">
      <c r="B544" t="s">
        <v>167</v>
      </c>
      <c r="C544">
        <v>2</v>
      </c>
      <c r="D544">
        <v>2</v>
      </c>
      <c r="E544" t="s">
        <v>180</v>
      </c>
      <c r="F544">
        <v>3.3399999999999999E-2</v>
      </c>
      <c r="G544">
        <v>5.8000000000000003E-2</v>
      </c>
      <c r="I544" s="79">
        <f t="shared" si="194"/>
        <v>1.6562836228041666E-2</v>
      </c>
      <c r="J544">
        <f t="shared" ref="J544:J549" si="205">I544*100</f>
        <v>1.6562836228041666</v>
      </c>
      <c r="K544">
        <f>F544/G544</f>
        <v>0.57586206896551717</v>
      </c>
      <c r="O544" s="71">
        <f t="shared" ref="O544:O549" si="206">J544</f>
        <v>1.6562836228041666</v>
      </c>
      <c r="P544" s="71">
        <f t="shared" ref="P544:P549" si="207">O544/Q544</f>
        <v>2.8761811413964575</v>
      </c>
      <c r="Q544" s="71">
        <f t="shared" ref="Q544:Q549" si="208">K544</f>
        <v>0.57586206896551717</v>
      </c>
    </row>
    <row r="545" spans="1:17" x14ac:dyDescent="0.25">
      <c r="B545" t="s">
        <v>420</v>
      </c>
      <c r="C545">
        <v>2</v>
      </c>
      <c r="D545">
        <v>4</v>
      </c>
      <c r="E545" t="s">
        <v>180</v>
      </c>
      <c r="F545">
        <v>0.38540000000000002</v>
      </c>
      <c r="G545">
        <v>6.0999999999999999E-2</v>
      </c>
      <c r="I545" s="79">
        <f t="shared" si="194"/>
        <v>8.4910208745827109E-2</v>
      </c>
      <c r="J545">
        <f t="shared" si="205"/>
        <v>8.4910208745827109</v>
      </c>
      <c r="K545">
        <f>F545/G545</f>
        <v>6.3180327868852464</v>
      </c>
      <c r="O545" s="71">
        <f t="shared" si="206"/>
        <v>8.4910208745827109</v>
      </c>
      <c r="P545" s="71">
        <f t="shared" si="207"/>
        <v>1.3439342847678915</v>
      </c>
      <c r="Q545" s="71">
        <f t="shared" si="208"/>
        <v>6.3180327868852464</v>
      </c>
    </row>
    <row r="546" spans="1:17" x14ac:dyDescent="0.25">
      <c r="B546" t="s">
        <v>421</v>
      </c>
      <c r="C546">
        <v>2</v>
      </c>
      <c r="D546">
        <v>6</v>
      </c>
      <c r="E546" t="s">
        <v>180</v>
      </c>
      <c r="F546">
        <v>0.50729999999999997</v>
      </c>
      <c r="G546">
        <v>5.7000000000000002E-2</v>
      </c>
      <c r="I546" s="79">
        <f t="shared" si="194"/>
        <v>7.0779257885790647E-2</v>
      </c>
      <c r="J546">
        <f t="shared" si="205"/>
        <v>7.0779257885790647</v>
      </c>
      <c r="K546">
        <f>F546/G546</f>
        <v>8.8999999999999986</v>
      </c>
      <c r="O546" s="71">
        <f t="shared" si="206"/>
        <v>7.0779257885790647</v>
      </c>
      <c r="P546" s="71">
        <f t="shared" si="207"/>
        <v>0.79527256051450179</v>
      </c>
      <c r="Q546" s="71">
        <f t="shared" si="208"/>
        <v>8.8999999999999986</v>
      </c>
    </row>
    <row r="547" spans="1:17" x14ac:dyDescent="0.25">
      <c r="B547" t="s">
        <v>422</v>
      </c>
      <c r="C547">
        <v>4</v>
      </c>
      <c r="D547">
        <v>8</v>
      </c>
      <c r="E547" t="s">
        <v>180</v>
      </c>
      <c r="F547">
        <v>0.74619999999999997</v>
      </c>
      <c r="G547">
        <v>0.109</v>
      </c>
      <c r="I547" s="79">
        <f t="shared" si="194"/>
        <v>7.2165301368908308E-2</v>
      </c>
      <c r="J547">
        <f t="shared" si="205"/>
        <v>7.2165301368908308</v>
      </c>
      <c r="K547">
        <f>F547/G547</f>
        <v>6.8458715596330277</v>
      </c>
      <c r="O547" s="71">
        <f t="shared" si="206"/>
        <v>7.2165301368908308</v>
      </c>
      <c r="P547" s="71">
        <f t="shared" si="207"/>
        <v>1.0541433729845893</v>
      </c>
      <c r="Q547" s="71">
        <f t="shared" si="208"/>
        <v>6.8458715596330277</v>
      </c>
    </row>
    <row r="548" spans="1:17" x14ac:dyDescent="0.25">
      <c r="B548" t="s">
        <v>423</v>
      </c>
      <c r="C548">
        <v>2</v>
      </c>
      <c r="D548">
        <v>8</v>
      </c>
      <c r="E548" t="s">
        <v>180</v>
      </c>
      <c r="F548">
        <v>0.8579</v>
      </c>
      <c r="G548">
        <v>6.8400000000000002E-2</v>
      </c>
      <c r="I548" s="79">
        <f t="shared" si="194"/>
        <v>8.0507515161814869E-2</v>
      </c>
      <c r="J548">
        <f t="shared" si="205"/>
        <v>8.0507515161814869</v>
      </c>
      <c r="K548">
        <f>F548/F549</f>
        <v>0.79010867563087117</v>
      </c>
      <c r="O548" s="71">
        <f t="shared" si="206"/>
        <v>8.0507515161814869</v>
      </c>
      <c r="P548" s="71">
        <f t="shared" si="207"/>
        <v>10.189423005326796</v>
      </c>
      <c r="Q548" s="71">
        <f t="shared" si="208"/>
        <v>0.79010867563087117</v>
      </c>
    </row>
    <row r="549" spans="1:17" x14ac:dyDescent="0.25">
      <c r="B549" t="s">
        <v>424</v>
      </c>
      <c r="C549">
        <v>2</v>
      </c>
      <c r="D549">
        <v>12</v>
      </c>
      <c r="E549" t="s">
        <v>180</v>
      </c>
      <c r="F549">
        <v>1.0858000000000001</v>
      </c>
      <c r="G549">
        <v>0.13500000000000001</v>
      </c>
      <c r="I549" s="79">
        <f t="shared" si="194"/>
        <v>6.3178181029901692E-2</v>
      </c>
      <c r="J549">
        <f t="shared" si="205"/>
        <v>6.3178181029901692</v>
      </c>
      <c r="K549">
        <f>F549/G549</f>
        <v>8.0429629629629638</v>
      </c>
      <c r="O549" s="71">
        <f t="shared" si="206"/>
        <v>6.3178181029901692</v>
      </c>
      <c r="P549" s="71">
        <f t="shared" si="207"/>
        <v>0.78550878974366622</v>
      </c>
      <c r="Q549" s="71">
        <f t="shared" si="208"/>
        <v>8.0429629629629638</v>
      </c>
    </row>
    <row r="552" spans="1:17" x14ac:dyDescent="0.25">
      <c r="A552" s="73" t="s">
        <v>3810</v>
      </c>
    </row>
    <row r="553" spans="1:17" x14ac:dyDescent="0.25">
      <c r="C553" t="s">
        <v>3811</v>
      </c>
    </row>
    <row r="554" spans="1:17" x14ac:dyDescent="0.25">
      <c r="C554" t="s">
        <v>3812</v>
      </c>
    </row>
    <row r="556" spans="1:17" x14ac:dyDescent="0.25">
      <c r="B556" t="s">
        <v>3814</v>
      </c>
      <c r="C556" t="s">
        <v>334</v>
      </c>
      <c r="D556" t="s">
        <v>345</v>
      </c>
      <c r="E556" t="s">
        <v>142</v>
      </c>
      <c r="F556" t="s">
        <v>147</v>
      </c>
      <c r="H556" t="s">
        <v>148</v>
      </c>
      <c r="I556" t="s">
        <v>150</v>
      </c>
      <c r="J556" t="s">
        <v>215</v>
      </c>
      <c r="N556" t="s">
        <v>148</v>
      </c>
      <c r="O556" t="s">
        <v>147</v>
      </c>
      <c r="P556" t="s">
        <v>149</v>
      </c>
    </row>
    <row r="557" spans="1:17" x14ac:dyDescent="0.25">
      <c r="B557" t="s">
        <v>3815</v>
      </c>
      <c r="C557">
        <v>6</v>
      </c>
      <c r="D557" t="s">
        <v>180</v>
      </c>
      <c r="E557">
        <v>8.7999999999999995E-2</v>
      </c>
      <c r="F557">
        <v>2E-3</v>
      </c>
      <c r="H557" s="79">
        <f t="shared" ref="H557:H568" si="209">(1+E557)^(1/C557)-1</f>
        <v>1.4156120261221927E-2</v>
      </c>
      <c r="I557">
        <f t="shared" ref="I557:I558" si="210">H557*100</f>
        <v>1.4156120261221927</v>
      </c>
      <c r="J557">
        <f>E557/F557</f>
        <v>44</v>
      </c>
      <c r="N557" s="71">
        <f>I557</f>
        <v>1.4156120261221927</v>
      </c>
      <c r="O557" s="71">
        <f t="shared" ref="O557:O558" si="211">N557/P557</f>
        <v>3.2173000593686198E-2</v>
      </c>
      <c r="P557" s="71">
        <f t="shared" ref="P557:P558" si="212">J557</f>
        <v>44</v>
      </c>
    </row>
    <row r="558" spans="1:17" x14ac:dyDescent="0.25">
      <c r="B558" t="s">
        <v>3815</v>
      </c>
      <c r="C558">
        <v>6</v>
      </c>
      <c r="D558" t="s">
        <v>3813</v>
      </c>
      <c r="E558">
        <v>0.126</v>
      </c>
      <c r="F558">
        <v>1.2E-2</v>
      </c>
      <c r="H558" s="79">
        <f t="shared" si="209"/>
        <v>1.9975480504584864E-2</v>
      </c>
      <c r="I558">
        <f t="shared" si="210"/>
        <v>1.9975480504584864</v>
      </c>
      <c r="J558">
        <f>E558/F558</f>
        <v>10.5</v>
      </c>
      <c r="N558" s="71">
        <f>I558</f>
        <v>1.9975480504584864</v>
      </c>
      <c r="O558" s="71">
        <f t="shared" si="211"/>
        <v>0.19024267147223681</v>
      </c>
      <c r="P558" s="71">
        <f t="shared" si="212"/>
        <v>10.5</v>
      </c>
    </row>
    <row r="559" spans="1:17" x14ac:dyDescent="0.25">
      <c r="B559" t="s">
        <v>3815</v>
      </c>
      <c r="C559">
        <v>6</v>
      </c>
      <c r="D559" t="s">
        <v>180</v>
      </c>
      <c r="E559">
        <v>7.0999999999999994E-2</v>
      </c>
      <c r="F559">
        <v>2E-3</v>
      </c>
      <c r="H559" s="79">
        <f t="shared" si="209"/>
        <v>1.1497728462103396E-2</v>
      </c>
      <c r="I559">
        <f t="shared" ref="I559:I568" si="213">H559*100</f>
        <v>1.1497728462103396</v>
      </c>
      <c r="J559">
        <f t="shared" ref="J559:J568" si="214">E559/F559</f>
        <v>35.499999999999993</v>
      </c>
      <c r="N559" s="71">
        <f t="shared" ref="N559:N568" si="215">I559</f>
        <v>1.1497728462103396</v>
      </c>
      <c r="O559" s="71">
        <f t="shared" ref="O559:O568" si="216">N559/P559</f>
        <v>3.2387967498882814E-2</v>
      </c>
      <c r="P559" s="71">
        <f t="shared" ref="P559:P568" si="217">J559</f>
        <v>35.499999999999993</v>
      </c>
      <c r="Q559" s="79"/>
    </row>
    <row r="560" spans="1:17" x14ac:dyDescent="0.25">
      <c r="B560" t="s">
        <v>3815</v>
      </c>
      <c r="C560">
        <v>6</v>
      </c>
      <c r="D560" t="s">
        <v>3813</v>
      </c>
      <c r="E560">
        <v>8.9999999999999993E-3</v>
      </c>
      <c r="F560">
        <v>1.6E-2</v>
      </c>
      <c r="H560" s="79">
        <f t="shared" si="209"/>
        <v>1.494405741624405E-3</v>
      </c>
      <c r="I560">
        <f t="shared" si="213"/>
        <v>0.1494405741624405</v>
      </c>
      <c r="J560">
        <f t="shared" si="214"/>
        <v>0.5625</v>
      </c>
      <c r="N560" s="71">
        <f t="shared" si="215"/>
        <v>0.1494405741624405</v>
      </c>
      <c r="O560" s="71">
        <f t="shared" si="216"/>
        <v>0.26567213184433869</v>
      </c>
      <c r="P560" s="71">
        <f t="shared" si="217"/>
        <v>0.5625</v>
      </c>
      <c r="Q560" s="79"/>
    </row>
    <row r="561" spans="1:17" x14ac:dyDescent="0.25">
      <c r="B561" t="s">
        <v>264</v>
      </c>
      <c r="C561">
        <v>6</v>
      </c>
      <c r="D561" t="s">
        <v>180</v>
      </c>
      <c r="E561">
        <v>9.2999999999999999E-2</v>
      </c>
      <c r="F561">
        <v>3.0000000000000001E-3</v>
      </c>
      <c r="H561" s="79">
        <f t="shared" si="209"/>
        <v>1.4931411025128849E-2</v>
      </c>
      <c r="I561">
        <f t="shared" si="213"/>
        <v>1.4931411025128849</v>
      </c>
      <c r="J561">
        <f t="shared" si="214"/>
        <v>31</v>
      </c>
      <c r="N561" s="71">
        <f t="shared" si="215"/>
        <v>1.4931411025128849</v>
      </c>
      <c r="O561" s="71">
        <f t="shared" si="216"/>
        <v>4.8165842016544676E-2</v>
      </c>
      <c r="P561" s="71">
        <f t="shared" si="217"/>
        <v>31</v>
      </c>
      <c r="Q561" s="79"/>
    </row>
    <row r="562" spans="1:17" x14ac:dyDescent="0.25">
      <c r="B562" t="s">
        <v>264</v>
      </c>
      <c r="C562">
        <v>6</v>
      </c>
      <c r="D562" t="s">
        <v>3813</v>
      </c>
      <c r="E562">
        <v>-1.0999999999999999E-2</v>
      </c>
      <c r="F562">
        <v>1.4999999999999999E-2</v>
      </c>
      <c r="H562" s="79">
        <f t="shared" si="209"/>
        <v>-1.8417930403104021E-3</v>
      </c>
      <c r="I562">
        <f t="shared" si="213"/>
        <v>-0.18417930403104021</v>
      </c>
      <c r="J562">
        <f t="shared" si="214"/>
        <v>-0.73333333333333328</v>
      </c>
      <c r="N562" s="71">
        <f t="shared" si="215"/>
        <v>-0.18417930403104021</v>
      </c>
      <c r="O562" s="71">
        <f t="shared" si="216"/>
        <v>0.25115359640596396</v>
      </c>
      <c r="P562" s="71">
        <f t="shared" si="217"/>
        <v>-0.73333333333333328</v>
      </c>
    </row>
    <row r="563" spans="1:17" x14ac:dyDescent="0.25">
      <c r="B563" t="s">
        <v>264</v>
      </c>
      <c r="C563">
        <v>6</v>
      </c>
      <c r="D563" t="s">
        <v>180</v>
      </c>
      <c r="E563">
        <v>8.5000000000000006E-2</v>
      </c>
      <c r="F563">
        <v>3.0000000000000001E-3</v>
      </c>
      <c r="H563" s="79">
        <f t="shared" si="209"/>
        <v>1.368951950366637E-2</v>
      </c>
      <c r="I563">
        <f t="shared" si="213"/>
        <v>1.368951950366637</v>
      </c>
      <c r="J563">
        <f t="shared" si="214"/>
        <v>28.333333333333336</v>
      </c>
      <c r="N563" s="71">
        <f t="shared" si="215"/>
        <v>1.368951950366637</v>
      </c>
      <c r="O563" s="71">
        <f t="shared" si="216"/>
        <v>4.8315951189410712E-2</v>
      </c>
      <c r="P563" s="71">
        <f t="shared" si="217"/>
        <v>28.333333333333336</v>
      </c>
    </row>
    <row r="564" spans="1:17" x14ac:dyDescent="0.25">
      <c r="B564" t="s">
        <v>264</v>
      </c>
      <c r="C564">
        <v>6</v>
      </c>
      <c r="D564" t="s">
        <v>3813</v>
      </c>
      <c r="E564">
        <v>-9.0999999999999998E-2</v>
      </c>
      <c r="F564">
        <v>2.1999999999999999E-2</v>
      </c>
      <c r="H564" s="79">
        <f t="shared" si="209"/>
        <v>-1.5775932981637153E-2</v>
      </c>
      <c r="I564">
        <f t="shared" si="213"/>
        <v>-1.5775932981637153</v>
      </c>
      <c r="J564">
        <f t="shared" si="214"/>
        <v>-4.1363636363636367</v>
      </c>
      <c r="N564" s="71">
        <f t="shared" si="215"/>
        <v>-1.5775932981637153</v>
      </c>
      <c r="O564" s="71">
        <f t="shared" si="216"/>
        <v>0.38139618197364544</v>
      </c>
      <c r="P564" s="71">
        <f t="shared" si="217"/>
        <v>-4.1363636363636367</v>
      </c>
    </row>
    <row r="565" spans="1:17" x14ac:dyDescent="0.25">
      <c r="B565" t="s">
        <v>265</v>
      </c>
      <c r="C565">
        <v>6</v>
      </c>
      <c r="D565" t="s">
        <v>180</v>
      </c>
      <c r="E565">
        <v>5.1999999999999998E-2</v>
      </c>
      <c r="F565">
        <v>3.0000000000000001E-3</v>
      </c>
      <c r="H565" s="79">
        <f t="shared" si="209"/>
        <v>8.4846446694681887E-3</v>
      </c>
      <c r="I565">
        <f t="shared" si="213"/>
        <v>0.84846446694681887</v>
      </c>
      <c r="J565">
        <f t="shared" si="214"/>
        <v>17.333333333333332</v>
      </c>
      <c r="N565" s="71">
        <f t="shared" si="215"/>
        <v>0.84846446694681887</v>
      </c>
      <c r="O565" s="71">
        <f t="shared" si="216"/>
        <v>4.8949873093085711E-2</v>
      </c>
      <c r="P565" s="71">
        <f t="shared" si="217"/>
        <v>17.333333333333332</v>
      </c>
    </row>
    <row r="566" spans="1:17" x14ac:dyDescent="0.25">
      <c r="B566" t="s">
        <v>265</v>
      </c>
      <c r="C566">
        <v>6</v>
      </c>
      <c r="D566" t="s">
        <v>3813</v>
      </c>
      <c r="E566">
        <v>0.222</v>
      </c>
      <c r="F566">
        <v>2.5000000000000001E-2</v>
      </c>
      <c r="H566" s="79">
        <f t="shared" si="209"/>
        <v>3.3979355402073086E-2</v>
      </c>
      <c r="I566">
        <f t="shared" si="213"/>
        <v>3.3979355402073086</v>
      </c>
      <c r="J566">
        <f t="shared" si="214"/>
        <v>8.879999999999999</v>
      </c>
      <c r="N566" s="71">
        <f t="shared" si="215"/>
        <v>3.3979355402073086</v>
      </c>
      <c r="O566" s="71">
        <f t="shared" si="216"/>
        <v>0.38265039867199424</v>
      </c>
      <c r="P566" s="71">
        <f t="shared" si="217"/>
        <v>8.879999999999999</v>
      </c>
    </row>
    <row r="567" spans="1:17" x14ac:dyDescent="0.25">
      <c r="B567" t="s">
        <v>265</v>
      </c>
      <c r="C567">
        <v>6</v>
      </c>
      <c r="D567" t="s">
        <v>180</v>
      </c>
      <c r="E567">
        <v>3.6999999999999998E-2</v>
      </c>
      <c r="F567">
        <v>3.0000000000000001E-3</v>
      </c>
      <c r="H567" s="79">
        <f t="shared" si="209"/>
        <v>6.0736920618000845E-3</v>
      </c>
      <c r="I567">
        <f t="shared" si="213"/>
        <v>0.60736920618000845</v>
      </c>
      <c r="J567">
        <f t="shared" si="214"/>
        <v>12.333333333333332</v>
      </c>
      <c r="N567" s="71">
        <f t="shared" si="215"/>
        <v>0.60736920618000845</v>
      </c>
      <c r="O567" s="71">
        <f t="shared" si="216"/>
        <v>4.9246151852433119E-2</v>
      </c>
      <c r="P567" s="71">
        <f t="shared" si="217"/>
        <v>12.333333333333332</v>
      </c>
    </row>
    <row r="568" spans="1:17" x14ac:dyDescent="0.25">
      <c r="B568" t="s">
        <v>265</v>
      </c>
      <c r="C568">
        <v>6</v>
      </c>
      <c r="D568" t="s">
        <v>3813</v>
      </c>
      <c r="E568">
        <v>0.23</v>
      </c>
      <c r="F568">
        <v>3.5000000000000003E-2</v>
      </c>
      <c r="H568" s="79">
        <f t="shared" si="209"/>
        <v>3.5104472838743517E-2</v>
      </c>
      <c r="I568">
        <f t="shared" si="213"/>
        <v>3.5104472838743517</v>
      </c>
      <c r="J568">
        <f t="shared" si="214"/>
        <v>6.5714285714285712</v>
      </c>
      <c r="N568" s="71">
        <f t="shared" si="215"/>
        <v>3.5104472838743517</v>
      </c>
      <c r="O568" s="71">
        <f t="shared" si="216"/>
        <v>0.5341984997200101</v>
      </c>
      <c r="P568" s="71">
        <f t="shared" si="217"/>
        <v>6.5714285714285712</v>
      </c>
    </row>
    <row r="572" spans="1:17" x14ac:dyDescent="0.25">
      <c r="A572" s="73" t="s">
        <v>3867</v>
      </c>
    </row>
    <row r="573" spans="1:17" x14ac:dyDescent="0.25">
      <c r="C573" t="s">
        <v>3874</v>
      </c>
    </row>
    <row r="575" spans="1:17" x14ac:dyDescent="0.25">
      <c r="B575" t="s">
        <v>3875</v>
      </c>
      <c r="C575" t="s">
        <v>299</v>
      </c>
      <c r="D575" t="s">
        <v>144</v>
      </c>
      <c r="E575" t="s">
        <v>3876</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210</v>
      </c>
      <c r="C579">
        <v>2518</v>
      </c>
      <c r="D579">
        <v>1251</v>
      </c>
      <c r="E579">
        <f>D579/C579</f>
        <v>0.49682287529785546</v>
      </c>
    </row>
    <row r="582" spans="1:5" x14ac:dyDescent="0.25">
      <c r="A582" s="73" t="s">
        <v>3948</v>
      </c>
    </row>
    <row r="584" spans="1:5" x14ac:dyDescent="0.25">
      <c r="B584" t="s">
        <v>3957</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8">B588/C588</f>
        <v>4.354838709677419</v>
      </c>
    </row>
    <row r="589" spans="1:5" x14ac:dyDescent="0.25">
      <c r="B589">
        <v>30.5</v>
      </c>
      <c r="C589">
        <v>2.8</v>
      </c>
      <c r="D589" s="71">
        <f t="shared" si="218"/>
        <v>10.892857142857144</v>
      </c>
    </row>
    <row r="590" spans="1:5" x14ac:dyDescent="0.25">
      <c r="B590">
        <v>42.6</v>
      </c>
      <c r="C590">
        <v>4</v>
      </c>
      <c r="D590" s="71">
        <f t="shared" si="218"/>
        <v>10.65</v>
      </c>
    </row>
    <row r="591" spans="1:5" x14ac:dyDescent="0.25">
      <c r="B591">
        <v>66.900000000000006</v>
      </c>
      <c r="C591">
        <v>3</v>
      </c>
      <c r="D591" s="71">
        <f t="shared" si="218"/>
        <v>22.3</v>
      </c>
    </row>
    <row r="592" spans="1:5" x14ac:dyDescent="0.25">
      <c r="B592">
        <v>1.6</v>
      </c>
      <c r="C592">
        <v>5.0999999999999996</v>
      </c>
      <c r="D592" s="71">
        <f t="shared" si="218"/>
        <v>0.31372549019607848</v>
      </c>
    </row>
    <row r="593" spans="2:4" x14ac:dyDescent="0.25">
      <c r="B593">
        <v>11.6</v>
      </c>
      <c r="C593">
        <v>5.6</v>
      </c>
      <c r="D593" s="71">
        <f t="shared" si="218"/>
        <v>2.0714285714285716</v>
      </c>
    </row>
    <row r="594" spans="2:4" x14ac:dyDescent="0.25">
      <c r="B594">
        <v>38.6</v>
      </c>
      <c r="C594">
        <v>5.0999999999999996</v>
      </c>
      <c r="D594" s="71">
        <f t="shared" si="218"/>
        <v>7.5686274509803928</v>
      </c>
    </row>
    <row r="595" spans="2:4" x14ac:dyDescent="0.25">
      <c r="B595">
        <v>43.2</v>
      </c>
      <c r="C595">
        <v>8.3000000000000007</v>
      </c>
      <c r="D595" s="71">
        <f t="shared" si="218"/>
        <v>5.2048192771084336</v>
      </c>
    </row>
    <row r="596" spans="2:4" x14ac:dyDescent="0.25">
      <c r="B596">
        <v>80.099999999999994</v>
      </c>
      <c r="C596">
        <v>6</v>
      </c>
      <c r="D596" s="71">
        <f t="shared" si="218"/>
        <v>13.35</v>
      </c>
    </row>
    <row r="597" spans="2:4" x14ac:dyDescent="0.25">
      <c r="B597">
        <v>17.2</v>
      </c>
      <c r="C597">
        <v>9.1999999999999993</v>
      </c>
      <c r="D597" s="71">
        <f t="shared" si="218"/>
        <v>1.8695652173913044</v>
      </c>
    </row>
    <row r="598" spans="2:4" x14ac:dyDescent="0.25">
      <c r="B598">
        <v>33.1</v>
      </c>
      <c r="C598">
        <v>9</v>
      </c>
      <c r="D598" s="71">
        <f t="shared" si="218"/>
        <v>3.677777777777778</v>
      </c>
    </row>
    <row r="599" spans="2:4" x14ac:dyDescent="0.25">
      <c r="B599">
        <v>45.5</v>
      </c>
      <c r="C599">
        <v>9.1999999999999993</v>
      </c>
      <c r="D599" s="71">
        <f t="shared" si="218"/>
        <v>4.9456521739130439</v>
      </c>
    </row>
    <row r="600" spans="2:4" x14ac:dyDescent="0.25">
      <c r="B600">
        <v>60.7</v>
      </c>
      <c r="C600">
        <v>9.4</v>
      </c>
      <c r="D600" s="71">
        <f t="shared" si="218"/>
        <v>6.457446808510638</v>
      </c>
    </row>
    <row r="601" spans="2:4" x14ac:dyDescent="0.25">
      <c r="B601">
        <v>96.5</v>
      </c>
      <c r="C601">
        <v>9.1</v>
      </c>
      <c r="D601" s="71">
        <f t="shared" si="218"/>
        <v>10.604395604395604</v>
      </c>
    </row>
    <row r="602" spans="2:4" x14ac:dyDescent="0.25">
      <c r="B602">
        <v>25.5</v>
      </c>
      <c r="C602">
        <v>12.3</v>
      </c>
      <c r="D602" s="71">
        <f t="shared" si="218"/>
        <v>2.0731707317073171</v>
      </c>
    </row>
    <row r="603" spans="2:4" x14ac:dyDescent="0.25">
      <c r="B603">
        <v>29.1</v>
      </c>
      <c r="C603">
        <v>12</v>
      </c>
      <c r="D603" s="71">
        <f t="shared" si="218"/>
        <v>2.4250000000000003</v>
      </c>
    </row>
    <row r="604" spans="2:4" x14ac:dyDescent="0.25">
      <c r="B604">
        <v>39.200000000000003</v>
      </c>
      <c r="C604">
        <v>12.7</v>
      </c>
      <c r="D604" s="71">
        <f t="shared" si="218"/>
        <v>3.0866141732283467</v>
      </c>
    </row>
    <row r="605" spans="2:4" x14ac:dyDescent="0.25">
      <c r="B605">
        <v>65.900000000000006</v>
      </c>
      <c r="C605">
        <v>14</v>
      </c>
      <c r="D605" s="71">
        <f t="shared" si="218"/>
        <v>4.7071428571428573</v>
      </c>
    </row>
    <row r="606" spans="2:4" x14ac:dyDescent="0.25">
      <c r="B606">
        <v>114.7</v>
      </c>
      <c r="C606">
        <v>12.9</v>
      </c>
      <c r="D606" s="71">
        <f t="shared" si="218"/>
        <v>8.8914728682170541</v>
      </c>
    </row>
    <row r="607" spans="2:4" x14ac:dyDescent="0.25">
      <c r="B607">
        <v>5.9</v>
      </c>
      <c r="C607">
        <v>6.2</v>
      </c>
      <c r="D607" s="71">
        <f t="shared" si="218"/>
        <v>0.95161290322580649</v>
      </c>
    </row>
    <row r="608" spans="2:4" x14ac:dyDescent="0.25">
      <c r="B608">
        <v>22.2</v>
      </c>
      <c r="C608">
        <v>7.1</v>
      </c>
      <c r="D608" s="71">
        <f t="shared" si="218"/>
        <v>3.126760563380282</v>
      </c>
    </row>
    <row r="609" spans="1:9" x14ac:dyDescent="0.25">
      <c r="B609">
        <v>61.2</v>
      </c>
      <c r="C609">
        <v>8.3000000000000007</v>
      </c>
      <c r="D609" s="71">
        <f t="shared" si="218"/>
        <v>7.3734939759036138</v>
      </c>
    </row>
    <row r="610" spans="1:9" x14ac:dyDescent="0.25">
      <c r="B610">
        <v>107.4</v>
      </c>
      <c r="C610">
        <v>9.1999999999999993</v>
      </c>
      <c r="D610" s="71">
        <f t="shared" si="218"/>
        <v>11.673913043478262</v>
      </c>
    </row>
    <row r="611" spans="1:9" x14ac:dyDescent="0.25">
      <c r="B611">
        <v>148.80000000000001</v>
      </c>
      <c r="C611">
        <v>10.199999999999999</v>
      </c>
      <c r="D611" s="71">
        <f t="shared" si="218"/>
        <v>14.588235294117649</v>
      </c>
    </row>
    <row r="612" spans="1:9" x14ac:dyDescent="0.25">
      <c r="B612">
        <v>6.5</v>
      </c>
      <c r="C612">
        <v>8.5</v>
      </c>
      <c r="D612" s="71">
        <f t="shared" si="218"/>
        <v>0.76470588235294112</v>
      </c>
    </row>
    <row r="613" spans="1:9" x14ac:dyDescent="0.25">
      <c r="B613">
        <v>21.2</v>
      </c>
      <c r="C613">
        <v>9</v>
      </c>
      <c r="D613" s="71">
        <f t="shared" si="218"/>
        <v>2.3555555555555556</v>
      </c>
    </row>
    <row r="614" spans="1:9" x14ac:dyDescent="0.25">
      <c r="B614">
        <v>39.5</v>
      </c>
      <c r="C614">
        <v>16.399999999999999</v>
      </c>
      <c r="D614" s="71">
        <f t="shared" si="218"/>
        <v>2.4085365853658538</v>
      </c>
    </row>
    <row r="615" spans="1:9" x14ac:dyDescent="0.25">
      <c r="B615">
        <v>103.4</v>
      </c>
      <c r="C615">
        <v>16.399999999999999</v>
      </c>
      <c r="D615" s="71">
        <f t="shared" si="218"/>
        <v>6.3048780487804885</v>
      </c>
    </row>
    <row r="616" spans="1:9" x14ac:dyDescent="0.25">
      <c r="B616">
        <v>106.5</v>
      </c>
      <c r="C616">
        <v>18.399999999999999</v>
      </c>
      <c r="D616" s="71">
        <f t="shared" si="218"/>
        <v>5.7880434782608701</v>
      </c>
    </row>
    <row r="619" spans="1:9" x14ac:dyDescent="0.25">
      <c r="A619" s="73" t="s">
        <v>4005</v>
      </c>
    </row>
    <row r="622" spans="1:9" x14ac:dyDescent="0.25">
      <c r="B622" t="s">
        <v>4010</v>
      </c>
      <c r="C622" t="s">
        <v>4011</v>
      </c>
      <c r="D622" t="s">
        <v>4014</v>
      </c>
      <c r="G622" t="s">
        <v>4012</v>
      </c>
      <c r="H622" t="s">
        <v>4015</v>
      </c>
      <c r="I622" t="s">
        <v>4016</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9">B624/C624</f>
        <v>4.2105263157894735</v>
      </c>
      <c r="G624" s="71">
        <v>0.56000000000000005</v>
      </c>
      <c r="H624" s="71">
        <f t="shared" ref="H624:H630" si="220">G624/I624</f>
        <v>0.13300000000000001</v>
      </c>
      <c r="I624" s="71">
        <v>4.2105263157894735</v>
      </c>
    </row>
    <row r="625" spans="2:9" x14ac:dyDescent="0.25">
      <c r="B625">
        <v>2.52E-2</v>
      </c>
      <c r="C625">
        <v>2.5000000000000001E-3</v>
      </c>
      <c r="D625">
        <f t="shared" si="219"/>
        <v>10.08</v>
      </c>
      <c r="G625" s="71">
        <v>0.71</v>
      </c>
      <c r="H625" s="71">
        <f t="shared" si="220"/>
        <v>7.0436507936507936E-2</v>
      </c>
      <c r="I625" s="71">
        <v>10.08</v>
      </c>
    </row>
    <row r="626" spans="2:9" x14ac:dyDescent="0.25">
      <c r="B626">
        <v>2.2700000000000001E-2</v>
      </c>
      <c r="C626">
        <v>1.9E-3</v>
      </c>
      <c r="D626">
        <f t="shared" si="219"/>
        <v>11.947368421052632</v>
      </c>
      <c r="G626" s="71">
        <v>1.47</v>
      </c>
      <c r="H626" s="71">
        <f t="shared" si="220"/>
        <v>0.1230396475770925</v>
      </c>
      <c r="I626" s="71">
        <v>11.947368421052632</v>
      </c>
    </row>
    <row r="627" spans="2:9" x14ac:dyDescent="0.25">
      <c r="B627">
        <v>6.7000000000000004E-2</v>
      </c>
      <c r="C627">
        <v>2.3E-3</v>
      </c>
      <c r="D627">
        <f t="shared" si="219"/>
        <v>29.130434782608699</v>
      </c>
      <c r="G627" s="71">
        <v>2.87</v>
      </c>
      <c r="H627" s="71">
        <f t="shared" si="220"/>
        <v>9.8522388059701482E-2</v>
      </c>
      <c r="I627" s="71">
        <v>29.130434782608699</v>
      </c>
    </row>
    <row r="628" spans="2:9" x14ac:dyDescent="0.25">
      <c r="B628">
        <v>1.95E-2</v>
      </c>
      <c r="C628">
        <v>3.5000000000000001E-3</v>
      </c>
      <c r="D628">
        <f t="shared" si="219"/>
        <v>5.5714285714285712</v>
      </c>
      <c r="G628" s="71">
        <v>3.74</v>
      </c>
      <c r="H628" s="71">
        <f t="shared" si="220"/>
        <v>0.67128205128205132</v>
      </c>
      <c r="I628" s="71">
        <v>5.5714285714285712</v>
      </c>
    </row>
    <row r="629" spans="2:9" x14ac:dyDescent="0.25">
      <c r="B629">
        <v>1.4800000000000001E-2</v>
      </c>
      <c r="C629">
        <v>3.3E-3</v>
      </c>
      <c r="D629">
        <f t="shared" si="219"/>
        <v>4.4848484848484853</v>
      </c>
      <c r="G629" s="71">
        <v>4.59</v>
      </c>
      <c r="H629" s="71">
        <f t="shared" si="220"/>
        <v>1.0234459459459457</v>
      </c>
      <c r="I629" s="71">
        <v>4.4848484848484853</v>
      </c>
    </row>
    <row r="630" spans="2:9" x14ac:dyDescent="0.25">
      <c r="B630">
        <v>3.4500000000000003E-2</v>
      </c>
      <c r="C630">
        <v>2.7000000000000001E-3</v>
      </c>
      <c r="D630">
        <f t="shared" si="219"/>
        <v>12.777777777777779</v>
      </c>
      <c r="G630" s="71">
        <v>5.0599999999999996</v>
      </c>
      <c r="H630" s="71">
        <f t="shared" si="220"/>
        <v>0.39599999999999996</v>
      </c>
      <c r="I630" s="71">
        <v>12.777777777777779</v>
      </c>
    </row>
    <row r="632" spans="2:9" x14ac:dyDescent="0.25">
      <c r="G632" t="s">
        <v>4013</v>
      </c>
      <c r="H632" t="s">
        <v>4017</v>
      </c>
      <c r="I632" t="s">
        <v>4018</v>
      </c>
    </row>
    <row r="633" spans="2:9" x14ac:dyDescent="0.25">
      <c r="G633" s="71">
        <v>0.4</v>
      </c>
      <c r="H633" s="71">
        <f>G633/I633</f>
        <v>0.12</v>
      </c>
      <c r="I633" s="71">
        <v>3.3333333333333335</v>
      </c>
    </row>
    <row r="634" spans="2:9" x14ac:dyDescent="0.25">
      <c r="G634" s="71">
        <v>0.8</v>
      </c>
      <c r="H634" s="71">
        <f t="shared" ref="H634:H640" si="221">G634/I634</f>
        <v>0.19000000000000003</v>
      </c>
      <c r="I634" s="71">
        <v>4.2105263157894735</v>
      </c>
    </row>
    <row r="635" spans="2:9" x14ac:dyDescent="0.25">
      <c r="G635" s="71">
        <v>1.77</v>
      </c>
      <c r="H635" s="71">
        <f t="shared" si="221"/>
        <v>0.17559523809523808</v>
      </c>
      <c r="I635" s="71">
        <v>10.08</v>
      </c>
    </row>
    <row r="636" spans="2:9" x14ac:dyDescent="0.25">
      <c r="G636" s="71">
        <v>2.8</v>
      </c>
      <c r="H636" s="71">
        <f t="shared" si="221"/>
        <v>0.23436123348017618</v>
      </c>
      <c r="I636" s="71">
        <v>11.947368421052632</v>
      </c>
    </row>
    <row r="637" spans="2:9" x14ac:dyDescent="0.25">
      <c r="G637" s="71">
        <v>4.78</v>
      </c>
      <c r="H637" s="71">
        <f t="shared" si="221"/>
        <v>0.16408955223880595</v>
      </c>
      <c r="I637" s="71">
        <v>29.130434782608699</v>
      </c>
    </row>
    <row r="638" spans="2:9" x14ac:dyDescent="0.25">
      <c r="G638" s="71">
        <v>5.77</v>
      </c>
      <c r="H638" s="71">
        <f t="shared" si="221"/>
        <v>1.0356410256410256</v>
      </c>
      <c r="I638" s="71">
        <v>5.5714285714285712</v>
      </c>
    </row>
    <row r="639" spans="2:9" x14ac:dyDescent="0.25">
      <c r="G639" s="71">
        <v>6.69</v>
      </c>
      <c r="H639" s="71">
        <f t="shared" si="221"/>
        <v>1.491689189189189</v>
      </c>
      <c r="I639" s="71">
        <v>4.4848484848484853</v>
      </c>
    </row>
    <row r="640" spans="2:9" x14ac:dyDescent="0.25">
      <c r="G640" s="71">
        <v>6.96</v>
      </c>
      <c r="H640" s="71">
        <f t="shared" si="221"/>
        <v>0.54469565217391303</v>
      </c>
      <c r="I640" s="71">
        <v>12.777777777777779</v>
      </c>
    </row>
    <row r="645" spans="1:9" x14ac:dyDescent="0.25">
      <c r="A645" s="73" t="s">
        <v>4019</v>
      </c>
    </row>
    <row r="647" spans="1:9" x14ac:dyDescent="0.25">
      <c r="C647" t="s">
        <v>4023</v>
      </c>
    </row>
    <row r="650" spans="1:9" x14ac:dyDescent="0.25">
      <c r="D650" t="s">
        <v>157</v>
      </c>
      <c r="E650" t="s">
        <v>145</v>
      </c>
      <c r="F650" t="s">
        <v>4029</v>
      </c>
    </row>
    <row r="651" spans="1:9" x14ac:dyDescent="0.25">
      <c r="C651" t="s">
        <v>170</v>
      </c>
      <c r="D651">
        <v>1991</v>
      </c>
      <c r="E651">
        <v>6</v>
      </c>
      <c r="F651">
        <v>4.2</v>
      </c>
    </row>
    <row r="652" spans="1:9" x14ac:dyDescent="0.25">
      <c r="C652" t="s">
        <v>4024</v>
      </c>
      <c r="D652">
        <v>1991</v>
      </c>
      <c r="E652">
        <v>7</v>
      </c>
      <c r="F652">
        <v>18.399999999999999</v>
      </c>
      <c r="H652" t="s">
        <v>4033</v>
      </c>
      <c r="I652" s="71">
        <f>SUMPRODUCT(E651:E657,F651:F657)/100</f>
        <v>10.900500000000001</v>
      </c>
    </row>
    <row r="653" spans="1:9" x14ac:dyDescent="0.25">
      <c r="C653" t="s">
        <v>4025</v>
      </c>
      <c r="D653">
        <v>1991</v>
      </c>
      <c r="E653">
        <v>10</v>
      </c>
      <c r="F653">
        <v>19.399999999999999</v>
      </c>
      <c r="H653" t="s">
        <v>4030</v>
      </c>
      <c r="I653" s="71">
        <f>SUMPRODUCT(E659:E664,F659:F664)/100</f>
        <v>11.75</v>
      </c>
    </row>
    <row r="654" spans="1:9" x14ac:dyDescent="0.25">
      <c r="C654" t="s">
        <v>4026</v>
      </c>
      <c r="D654">
        <v>1991</v>
      </c>
      <c r="E654">
        <v>12</v>
      </c>
      <c r="F654">
        <v>18.7</v>
      </c>
      <c r="H654" t="s">
        <v>4031</v>
      </c>
      <c r="I654" s="71">
        <f>SUMPRODUCT(E665:E671,F665:F671)/100</f>
        <v>11.290999999999999</v>
      </c>
    </row>
    <row r="655" spans="1:9" x14ac:dyDescent="0.25">
      <c r="C655" t="s">
        <v>4027</v>
      </c>
      <c r="D655">
        <v>1991</v>
      </c>
      <c r="E655">
        <v>12</v>
      </c>
      <c r="F655">
        <v>22.6</v>
      </c>
    </row>
    <row r="656" spans="1:9" x14ac:dyDescent="0.25">
      <c r="C656" t="s">
        <v>4028</v>
      </c>
      <c r="D656">
        <v>1991</v>
      </c>
      <c r="E656">
        <v>13.5</v>
      </c>
      <c r="F656">
        <v>1.7</v>
      </c>
    </row>
    <row r="657" spans="3:12" x14ac:dyDescent="0.25">
      <c r="C657" t="s">
        <v>39</v>
      </c>
      <c r="D657">
        <v>1991</v>
      </c>
      <c r="E657">
        <v>15</v>
      </c>
      <c r="F657">
        <v>14.9</v>
      </c>
      <c r="H657" t="s">
        <v>4032</v>
      </c>
      <c r="I657" t="s">
        <v>225</v>
      </c>
      <c r="J657" t="s">
        <v>37</v>
      </c>
      <c r="K657" t="s">
        <v>38</v>
      </c>
      <c r="L657" t="s">
        <v>39</v>
      </c>
    </row>
    <row r="658" spans="3:12" x14ac:dyDescent="0.25">
      <c r="C658" t="s">
        <v>170</v>
      </c>
      <c r="D658">
        <v>1993</v>
      </c>
      <c r="E658">
        <v>6</v>
      </c>
      <c r="F658">
        <v>2.6</v>
      </c>
      <c r="H658">
        <v>1991</v>
      </c>
      <c r="I658">
        <f>100-J658-K658-L658</f>
        <v>2.2000000000000011</v>
      </c>
      <c r="J658">
        <f>F652+F651/2</f>
        <v>20.5</v>
      </c>
      <c r="K658">
        <f>F653+F654+F655+F656</f>
        <v>62.4</v>
      </c>
      <c r="L658">
        <f>F657</f>
        <v>14.9</v>
      </c>
    </row>
    <row r="659" spans="3:12" x14ac:dyDescent="0.25">
      <c r="C659" t="s">
        <v>4024</v>
      </c>
      <c r="D659">
        <v>1993</v>
      </c>
      <c r="E659">
        <v>7</v>
      </c>
      <c r="F659">
        <v>5.9</v>
      </c>
      <c r="H659">
        <v>1993</v>
      </c>
      <c r="I659">
        <f>100-J659-K659-L659</f>
        <v>1.3000000000000043</v>
      </c>
      <c r="J659">
        <f>F659+F658/2</f>
        <v>7.2</v>
      </c>
      <c r="K659">
        <f>F660+F661+F662+F663</f>
        <v>68.599999999999994</v>
      </c>
      <c r="L659">
        <f>F664</f>
        <v>22.9</v>
      </c>
    </row>
    <row r="660" spans="3:12" x14ac:dyDescent="0.25">
      <c r="C660" t="s">
        <v>4025</v>
      </c>
      <c r="D660">
        <v>1993</v>
      </c>
      <c r="E660">
        <v>10</v>
      </c>
      <c r="F660">
        <v>18</v>
      </c>
      <c r="H660">
        <v>1994</v>
      </c>
      <c r="I660">
        <f>100-J660-K660-L660</f>
        <v>1.3500000000000032</v>
      </c>
      <c r="J660">
        <f>F666+F665/2</f>
        <v>12.75</v>
      </c>
      <c r="K660">
        <f>F667+F668+F669+F670</f>
        <v>72.8</v>
      </c>
      <c r="L660">
        <f>F671</f>
        <v>13.1</v>
      </c>
    </row>
    <row r="661" spans="3:12" x14ac:dyDescent="0.25">
      <c r="C661" t="s">
        <v>4026</v>
      </c>
      <c r="D661">
        <v>1993</v>
      </c>
      <c r="E661">
        <v>12</v>
      </c>
      <c r="F661">
        <v>17.100000000000001</v>
      </c>
    </row>
    <row r="662" spans="3:12" x14ac:dyDescent="0.25">
      <c r="C662" t="s">
        <v>4027</v>
      </c>
      <c r="D662">
        <v>1993</v>
      </c>
      <c r="E662">
        <v>12</v>
      </c>
      <c r="F662">
        <v>31.5</v>
      </c>
      <c r="H662" t="s">
        <v>4034</v>
      </c>
      <c r="I662" t="s">
        <v>225</v>
      </c>
      <c r="J662" t="s">
        <v>37</v>
      </c>
      <c r="K662" t="s">
        <v>38</v>
      </c>
      <c r="L662" t="s">
        <v>39</v>
      </c>
    </row>
    <row r="663" spans="3:12" x14ac:dyDescent="0.25">
      <c r="C663" t="s">
        <v>4028</v>
      </c>
      <c r="D663">
        <v>1993</v>
      </c>
      <c r="E663">
        <v>13.5</v>
      </c>
      <c r="F663">
        <v>2</v>
      </c>
      <c r="H663">
        <v>1991</v>
      </c>
      <c r="I663">
        <f>I658/100</f>
        <v>2.2000000000000009E-2</v>
      </c>
      <c r="J663">
        <f t="shared" ref="J663:L663" si="222">J658/100</f>
        <v>0.20499999999999999</v>
      </c>
      <c r="K663">
        <f t="shared" si="222"/>
        <v>0.624</v>
      </c>
      <c r="L663">
        <f t="shared" si="222"/>
        <v>0.14899999999999999</v>
      </c>
    </row>
    <row r="664" spans="3:12" x14ac:dyDescent="0.25">
      <c r="C664" t="s">
        <v>39</v>
      </c>
      <c r="D664">
        <v>1993</v>
      </c>
      <c r="E664">
        <v>15</v>
      </c>
      <c r="F664">
        <v>22.9</v>
      </c>
      <c r="H664">
        <v>1993</v>
      </c>
      <c r="I664">
        <f t="shared" ref="I664:L664" si="223">I659/100</f>
        <v>1.3000000000000043E-2</v>
      </c>
      <c r="J664">
        <f t="shared" si="223"/>
        <v>7.2000000000000008E-2</v>
      </c>
      <c r="K664">
        <f t="shared" si="223"/>
        <v>0.68599999999999994</v>
      </c>
      <c r="L664">
        <f t="shared" si="223"/>
        <v>0.22899999999999998</v>
      </c>
    </row>
    <row r="665" spans="3:12" x14ac:dyDescent="0.25">
      <c r="C665" t="s">
        <v>170</v>
      </c>
      <c r="D665">
        <v>1994</v>
      </c>
      <c r="E665">
        <v>6</v>
      </c>
      <c r="F665">
        <v>2.9</v>
      </c>
      <c r="H665">
        <v>1994</v>
      </c>
      <c r="I665">
        <f t="shared" ref="I665:L665" si="224">I660/100</f>
        <v>1.3500000000000033E-2</v>
      </c>
      <c r="J665">
        <f t="shared" si="224"/>
        <v>0.1275</v>
      </c>
      <c r="K665">
        <f t="shared" si="224"/>
        <v>0.72799999999999998</v>
      </c>
      <c r="L665">
        <f t="shared" si="224"/>
        <v>0.13100000000000001</v>
      </c>
    </row>
    <row r="666" spans="3:12" x14ac:dyDescent="0.25">
      <c r="C666" t="s">
        <v>4024</v>
      </c>
      <c r="D666">
        <v>1994</v>
      </c>
      <c r="E666">
        <v>7</v>
      </c>
      <c r="F666">
        <v>11.3</v>
      </c>
    </row>
    <row r="667" spans="3:12" x14ac:dyDescent="0.25">
      <c r="C667" t="s">
        <v>4025</v>
      </c>
      <c r="D667">
        <v>1994</v>
      </c>
      <c r="E667">
        <v>10</v>
      </c>
      <c r="F667">
        <v>20.100000000000001</v>
      </c>
    </row>
    <row r="668" spans="3:12" x14ac:dyDescent="0.25">
      <c r="C668" t="s">
        <v>4026</v>
      </c>
      <c r="D668">
        <v>1994</v>
      </c>
      <c r="E668">
        <v>12</v>
      </c>
      <c r="F668">
        <v>19.8</v>
      </c>
    </row>
    <row r="669" spans="3:12" x14ac:dyDescent="0.25">
      <c r="C669" t="s">
        <v>4027</v>
      </c>
      <c r="D669">
        <v>1994</v>
      </c>
      <c r="E669">
        <v>12</v>
      </c>
      <c r="F669">
        <v>31.1</v>
      </c>
    </row>
    <row r="670" spans="3:12" x14ac:dyDescent="0.25">
      <c r="C670" t="s">
        <v>4028</v>
      </c>
      <c r="D670">
        <v>1994</v>
      </c>
      <c r="E670">
        <v>13.5</v>
      </c>
      <c r="F670">
        <v>1.8</v>
      </c>
    </row>
    <row r="671" spans="3:12" x14ac:dyDescent="0.25">
      <c r="C671" t="s">
        <v>39</v>
      </c>
      <c r="D671">
        <v>1994</v>
      </c>
      <c r="E671">
        <v>15</v>
      </c>
      <c r="F671">
        <v>13.1</v>
      </c>
    </row>
    <row r="676" spans="1:16" x14ac:dyDescent="0.25">
      <c r="A676" s="73" t="s">
        <v>4035</v>
      </c>
      <c r="C676" t="s">
        <v>216</v>
      </c>
    </row>
    <row r="678" spans="1:16" x14ac:dyDescent="0.25">
      <c r="B678" t="s">
        <v>4045</v>
      </c>
      <c r="C678" t="s">
        <v>4044</v>
      </c>
      <c r="D678" t="s">
        <v>145</v>
      </c>
      <c r="E678" t="s">
        <v>4043</v>
      </c>
      <c r="F678" t="s">
        <v>4048</v>
      </c>
      <c r="G678" t="s">
        <v>147</v>
      </c>
      <c r="I678" t="s">
        <v>148</v>
      </c>
      <c r="J678" t="s">
        <v>150</v>
      </c>
      <c r="K678" t="s">
        <v>215</v>
      </c>
      <c r="N678" t="s">
        <v>148</v>
      </c>
      <c r="O678" t="s">
        <v>147</v>
      </c>
      <c r="P678" t="s">
        <v>149</v>
      </c>
    </row>
    <row r="679" spans="1:16" x14ac:dyDescent="0.25">
      <c r="B679">
        <v>2</v>
      </c>
      <c r="C679" t="s">
        <v>4040</v>
      </c>
      <c r="D679">
        <v>12</v>
      </c>
      <c r="E679">
        <v>9.68</v>
      </c>
      <c r="F679">
        <f>E679/100</f>
        <v>9.6799999999999997E-2</v>
      </c>
      <c r="G679">
        <v>0.4</v>
      </c>
      <c r="I679" s="79">
        <f>(1+F679)^(1/D679)-1</f>
        <v>7.7294566448709023E-3</v>
      </c>
      <c r="J679">
        <f t="shared" ref="J679:J681" si="225">I679*100</f>
        <v>0.77294566448709023</v>
      </c>
      <c r="K679">
        <f t="shared" ref="K679:K699" si="226">E679/G679</f>
        <v>24.2</v>
      </c>
      <c r="N679" s="71">
        <f>J679</f>
        <v>0.77294566448709023</v>
      </c>
      <c r="O679" s="71">
        <f t="shared" ref="O679:O681" si="227">N679/P679</f>
        <v>3.1939903491202078E-2</v>
      </c>
      <c r="P679" s="71">
        <f>K679</f>
        <v>24.2</v>
      </c>
    </row>
    <row r="680" spans="1:16" x14ac:dyDescent="0.25">
      <c r="B680">
        <v>2</v>
      </c>
      <c r="C680" t="s">
        <v>4041</v>
      </c>
      <c r="D680">
        <v>14</v>
      </c>
      <c r="E680">
        <v>13.7</v>
      </c>
      <c r="F680">
        <f t="shared" ref="F680:F699" si="228">E680/100</f>
        <v>0.13699999999999998</v>
      </c>
      <c r="G680">
        <v>0.4</v>
      </c>
      <c r="I680" s="79">
        <f>(1+F680-F679)^(1/(D680-D679))-1</f>
        <v>1.9901956072249094E-2</v>
      </c>
      <c r="J680">
        <f t="shared" si="225"/>
        <v>1.9901956072249094</v>
      </c>
      <c r="K680">
        <f t="shared" si="226"/>
        <v>34.249999999999993</v>
      </c>
      <c r="N680" s="71">
        <f>J680</f>
        <v>1.9901956072249094</v>
      </c>
      <c r="O680" s="71">
        <f t="shared" si="227"/>
        <v>5.8107900940873279E-2</v>
      </c>
      <c r="P680" s="71">
        <f>K680</f>
        <v>34.249999999999993</v>
      </c>
    </row>
    <row r="681" spans="1:16" x14ac:dyDescent="0.25">
      <c r="B681">
        <v>2</v>
      </c>
      <c r="C681" t="s">
        <v>4042</v>
      </c>
      <c r="D681">
        <v>16</v>
      </c>
      <c r="E681">
        <v>26.9</v>
      </c>
      <c r="F681">
        <f t="shared" si="228"/>
        <v>0.26899999999999996</v>
      </c>
      <c r="G681">
        <v>0.5</v>
      </c>
      <c r="I681" s="79">
        <f>(1+F681-F680)^(1/(D681-D680))-1</f>
        <v>6.3954886261630817E-2</v>
      </c>
      <c r="J681">
        <f t="shared" si="225"/>
        <v>6.3954886261630817</v>
      </c>
      <c r="K681">
        <f t="shared" si="226"/>
        <v>53.8</v>
      </c>
      <c r="N681" s="71">
        <f>J681</f>
        <v>6.3954886261630817</v>
      </c>
      <c r="O681" s="71">
        <f t="shared" si="227"/>
        <v>0.11887525327440673</v>
      </c>
      <c r="P681" s="71">
        <f>K681</f>
        <v>53.8</v>
      </c>
    </row>
    <row r="682" spans="1:16" x14ac:dyDescent="0.25">
      <c r="B682">
        <v>3</v>
      </c>
      <c r="C682" t="s">
        <v>4040</v>
      </c>
      <c r="D682">
        <v>12</v>
      </c>
      <c r="E682">
        <v>10.3</v>
      </c>
      <c r="F682">
        <f t="shared" si="228"/>
        <v>0.10300000000000001</v>
      </c>
      <c r="G682">
        <v>0.4</v>
      </c>
      <c r="I682" s="79">
        <f>(1+F682)^(1/D682)-1</f>
        <v>8.2029396024936307E-3</v>
      </c>
      <c r="J682">
        <f t="shared" ref="J682:J699" si="229">I682*100</f>
        <v>0.82029396024936307</v>
      </c>
      <c r="K682">
        <f t="shared" si="226"/>
        <v>25.75</v>
      </c>
      <c r="N682" s="71">
        <f t="shared" ref="N682:N699" si="230">J682</f>
        <v>0.82029396024936307</v>
      </c>
      <c r="O682" s="71">
        <f t="shared" ref="O682:O699" si="231">N682/P682</f>
        <v>3.1856076126188855E-2</v>
      </c>
      <c r="P682" s="71">
        <f t="shared" ref="P682:P699" si="232">K682</f>
        <v>25.75</v>
      </c>
    </row>
    <row r="683" spans="1:16" x14ac:dyDescent="0.25">
      <c r="B683">
        <v>3</v>
      </c>
      <c r="C683" t="s">
        <v>4041</v>
      </c>
      <c r="D683">
        <v>14</v>
      </c>
      <c r="E683">
        <v>14.5</v>
      </c>
      <c r="F683">
        <f t="shared" si="228"/>
        <v>0.14499999999999999</v>
      </c>
      <c r="G683">
        <v>0.4</v>
      </c>
      <c r="I683" s="79">
        <f>(1+F683-F682)^(1/(D683-D682))-1</f>
        <v>2.0784012413987529E-2</v>
      </c>
      <c r="J683">
        <f t="shared" si="229"/>
        <v>2.0784012413987529</v>
      </c>
      <c r="K683">
        <f t="shared" si="226"/>
        <v>36.25</v>
      </c>
      <c r="N683" s="71">
        <f t="shared" si="230"/>
        <v>2.0784012413987529</v>
      </c>
      <c r="O683" s="71">
        <f t="shared" si="231"/>
        <v>5.7335206659275946E-2</v>
      </c>
      <c r="P683" s="71">
        <f t="shared" si="232"/>
        <v>36.25</v>
      </c>
    </row>
    <row r="684" spans="1:16" x14ac:dyDescent="0.25">
      <c r="B684">
        <v>3</v>
      </c>
      <c r="C684" t="s">
        <v>4042</v>
      </c>
      <c r="D684">
        <v>16</v>
      </c>
      <c r="E684">
        <v>28.4</v>
      </c>
      <c r="F684">
        <f t="shared" si="228"/>
        <v>0.28399999999999997</v>
      </c>
      <c r="G684">
        <v>0.5</v>
      </c>
      <c r="I684" s="79">
        <f>(1+F684-F683)^(1/(D684-D683))-1</f>
        <v>6.7239429556460895E-2</v>
      </c>
      <c r="J684">
        <f t="shared" si="229"/>
        <v>6.7239429556460895</v>
      </c>
      <c r="K684">
        <f t="shared" si="226"/>
        <v>56.8</v>
      </c>
      <c r="N684" s="71">
        <f t="shared" si="230"/>
        <v>6.7239429556460895</v>
      </c>
      <c r="O684" s="71">
        <f t="shared" si="231"/>
        <v>0.11837927738813539</v>
      </c>
      <c r="P684" s="71">
        <f t="shared" si="232"/>
        <v>56.8</v>
      </c>
    </row>
    <row r="685" spans="1:16" x14ac:dyDescent="0.25">
      <c r="B685">
        <v>4</v>
      </c>
      <c r="C685" t="s">
        <v>4040</v>
      </c>
      <c r="D685">
        <v>12</v>
      </c>
      <c r="E685">
        <v>9.94</v>
      </c>
      <c r="F685">
        <f t="shared" si="228"/>
        <v>9.9399999999999988E-2</v>
      </c>
      <c r="G685">
        <v>0.4</v>
      </c>
      <c r="I685" s="79">
        <f>(1+F685)^(1/D685)-1</f>
        <v>7.9283119642756805E-3</v>
      </c>
      <c r="J685">
        <f t="shared" si="229"/>
        <v>0.79283119642756805</v>
      </c>
      <c r="K685">
        <f t="shared" si="226"/>
        <v>24.849999999999998</v>
      </c>
      <c r="N685" s="71">
        <f t="shared" si="230"/>
        <v>0.79283119642756805</v>
      </c>
      <c r="O685" s="71">
        <f t="shared" si="231"/>
        <v>3.1904675912578194E-2</v>
      </c>
      <c r="P685" s="71">
        <f t="shared" si="232"/>
        <v>24.849999999999998</v>
      </c>
    </row>
    <row r="686" spans="1:16" x14ac:dyDescent="0.25">
      <c r="B686">
        <v>4</v>
      </c>
      <c r="C686" t="s">
        <v>4041</v>
      </c>
      <c r="D686">
        <v>14</v>
      </c>
      <c r="E686">
        <v>13.9</v>
      </c>
      <c r="F686">
        <f t="shared" si="228"/>
        <v>0.13900000000000001</v>
      </c>
      <c r="G686">
        <v>0.4</v>
      </c>
      <c r="I686" s="79">
        <f>(1+F686-F685)^(1/(D686-D685))-1</f>
        <v>1.9607767722470859E-2</v>
      </c>
      <c r="J686">
        <f t="shared" si="229"/>
        <v>1.9607767722470859</v>
      </c>
      <c r="K686">
        <f t="shared" si="226"/>
        <v>34.75</v>
      </c>
      <c r="N686" s="71">
        <f t="shared" si="230"/>
        <v>1.9607767722470859</v>
      </c>
      <c r="O686" s="71">
        <f t="shared" si="231"/>
        <v>5.6425230856031246E-2</v>
      </c>
      <c r="P686" s="71">
        <f t="shared" si="232"/>
        <v>34.75</v>
      </c>
    </row>
    <row r="687" spans="1:16" x14ac:dyDescent="0.25">
      <c r="B687">
        <v>4</v>
      </c>
      <c r="C687" t="s">
        <v>4042</v>
      </c>
      <c r="D687">
        <v>16</v>
      </c>
      <c r="E687">
        <v>27.7</v>
      </c>
      <c r="F687">
        <f t="shared" si="228"/>
        <v>0.27699999999999997</v>
      </c>
      <c r="G687">
        <v>0.5</v>
      </c>
      <c r="I687" s="79">
        <f>(1+F687-F686)^(1/(D687-D686))-1</f>
        <v>6.6770828247566971E-2</v>
      </c>
      <c r="J687">
        <f t="shared" si="229"/>
        <v>6.6770828247566971</v>
      </c>
      <c r="K687">
        <f t="shared" si="226"/>
        <v>55.4</v>
      </c>
      <c r="N687" s="71">
        <f t="shared" si="230"/>
        <v>6.6770828247566971</v>
      </c>
      <c r="O687" s="71">
        <f t="shared" si="231"/>
        <v>0.12052496073568046</v>
      </c>
      <c r="P687" s="71">
        <f t="shared" si="232"/>
        <v>55.4</v>
      </c>
    </row>
    <row r="688" spans="1:16" x14ac:dyDescent="0.25">
      <c r="B688" t="s">
        <v>4046</v>
      </c>
      <c r="C688" t="s">
        <v>4040</v>
      </c>
      <c r="D688">
        <v>12</v>
      </c>
      <c r="E688">
        <v>5.5</v>
      </c>
      <c r="F688">
        <f t="shared" si="228"/>
        <v>5.5E-2</v>
      </c>
      <c r="G688">
        <v>1</v>
      </c>
      <c r="I688" s="79">
        <f>(1+F688)^(1/D688)-1</f>
        <v>4.471698917043021E-3</v>
      </c>
      <c r="J688">
        <f t="shared" si="229"/>
        <v>0.4471698917043021</v>
      </c>
      <c r="K688">
        <f t="shared" si="226"/>
        <v>5.5</v>
      </c>
      <c r="N688" s="71">
        <f t="shared" si="230"/>
        <v>0.4471698917043021</v>
      </c>
      <c r="O688" s="71">
        <f t="shared" si="231"/>
        <v>8.130361667350948E-2</v>
      </c>
      <c r="P688" s="71">
        <f t="shared" si="232"/>
        <v>5.5</v>
      </c>
    </row>
    <row r="689" spans="1:16" x14ac:dyDescent="0.25">
      <c r="B689" t="s">
        <v>4046</v>
      </c>
      <c r="C689" t="s">
        <v>4041</v>
      </c>
      <c r="D689">
        <v>14</v>
      </c>
      <c r="E689">
        <v>11</v>
      </c>
      <c r="F689">
        <f t="shared" si="228"/>
        <v>0.11</v>
      </c>
      <c r="G689">
        <v>1.2</v>
      </c>
      <c r="I689" s="79">
        <f>(1+F689-F688)^(1/(D689-D688))-1</f>
        <v>2.7131929208706884E-2</v>
      </c>
      <c r="J689">
        <f t="shared" si="229"/>
        <v>2.7131929208706884</v>
      </c>
      <c r="K689">
        <f t="shared" si="226"/>
        <v>9.1666666666666679</v>
      </c>
      <c r="N689" s="71">
        <f t="shared" si="230"/>
        <v>2.7131929208706884</v>
      </c>
      <c r="O689" s="71">
        <f t="shared" si="231"/>
        <v>0.29598468227680236</v>
      </c>
      <c r="P689" s="71">
        <f t="shared" si="232"/>
        <v>9.1666666666666679</v>
      </c>
    </row>
    <row r="690" spans="1:16" x14ac:dyDescent="0.25">
      <c r="B690" t="s">
        <v>4046</v>
      </c>
      <c r="C690" t="s">
        <v>4042</v>
      </c>
      <c r="D690">
        <v>16</v>
      </c>
      <c r="E690">
        <v>21.9</v>
      </c>
      <c r="F690">
        <f t="shared" si="228"/>
        <v>0.21899999999999997</v>
      </c>
      <c r="G690">
        <v>1.7</v>
      </c>
      <c r="I690" s="79">
        <f>(1+F690-F689)^(1/(D690-D689))-1</f>
        <v>5.3090689352061293E-2</v>
      </c>
      <c r="J690">
        <f t="shared" si="229"/>
        <v>5.3090689352061293</v>
      </c>
      <c r="K690">
        <f t="shared" si="226"/>
        <v>12.882352941176469</v>
      </c>
      <c r="N690" s="71">
        <f t="shared" si="230"/>
        <v>5.3090689352061293</v>
      </c>
      <c r="O690" s="71">
        <f t="shared" si="231"/>
        <v>0.41211950638586398</v>
      </c>
      <c r="P690" s="71">
        <f t="shared" si="232"/>
        <v>12.882352941176469</v>
      </c>
    </row>
    <row r="691" spans="1:16" x14ac:dyDescent="0.25">
      <c r="B691" t="s">
        <v>4047</v>
      </c>
      <c r="C691" t="s">
        <v>4040</v>
      </c>
      <c r="D691">
        <v>12</v>
      </c>
      <c r="E691">
        <v>6.1</v>
      </c>
      <c r="F691">
        <f t="shared" si="228"/>
        <v>6.0999999999999999E-2</v>
      </c>
      <c r="G691">
        <v>1</v>
      </c>
      <c r="I691" s="79">
        <f>(1+F691)^(1/D691)-1</f>
        <v>4.946515448805977E-3</v>
      </c>
      <c r="J691">
        <f t="shared" si="229"/>
        <v>0.4946515448805977</v>
      </c>
      <c r="K691">
        <f t="shared" si="226"/>
        <v>6.1</v>
      </c>
      <c r="N691" s="71">
        <f t="shared" si="230"/>
        <v>0.4946515448805977</v>
      </c>
      <c r="O691" s="71">
        <f t="shared" si="231"/>
        <v>8.1090417193540612E-2</v>
      </c>
      <c r="P691" s="71">
        <f t="shared" si="232"/>
        <v>6.1</v>
      </c>
    </row>
    <row r="692" spans="1:16" x14ac:dyDescent="0.25">
      <c r="B692" t="s">
        <v>4047</v>
      </c>
      <c r="C692" t="s">
        <v>4041</v>
      </c>
      <c r="D692">
        <v>14</v>
      </c>
      <c r="E692">
        <v>12.2</v>
      </c>
      <c r="F692">
        <f t="shared" si="228"/>
        <v>0.122</v>
      </c>
      <c r="G692">
        <v>1.2</v>
      </c>
      <c r="I692" s="79">
        <f>(1+F692-F691)^(1/(D692-D691))-1</f>
        <v>3.0048542545447088E-2</v>
      </c>
      <c r="J692">
        <f t="shared" si="229"/>
        <v>3.0048542545447088</v>
      </c>
      <c r="K692">
        <f t="shared" si="226"/>
        <v>10.166666666666666</v>
      </c>
      <c r="N692" s="71">
        <f t="shared" si="230"/>
        <v>3.0048542545447088</v>
      </c>
      <c r="O692" s="71">
        <f t="shared" si="231"/>
        <v>0.29555943487325004</v>
      </c>
      <c r="P692" s="71">
        <f t="shared" si="232"/>
        <v>10.166666666666666</v>
      </c>
    </row>
    <row r="693" spans="1:16" x14ac:dyDescent="0.25">
      <c r="B693" t="s">
        <v>4047</v>
      </c>
      <c r="C693" t="s">
        <v>4042</v>
      </c>
      <c r="D693">
        <v>16</v>
      </c>
      <c r="E693">
        <v>24.6</v>
      </c>
      <c r="F693">
        <f t="shared" si="228"/>
        <v>0.24600000000000002</v>
      </c>
      <c r="G693">
        <v>1.7</v>
      </c>
      <c r="I693" s="79">
        <f>(1+F693-F692)^(1/(D693-D692))-1</f>
        <v>6.0188662455885833E-2</v>
      </c>
      <c r="J693">
        <f t="shared" si="229"/>
        <v>6.0188662455885833</v>
      </c>
      <c r="K693">
        <f t="shared" si="226"/>
        <v>14.47058823529412</v>
      </c>
      <c r="N693" s="71">
        <f t="shared" si="230"/>
        <v>6.0188662455885833</v>
      </c>
      <c r="O693" s="71">
        <f t="shared" si="231"/>
        <v>0.41593791128051177</v>
      </c>
      <c r="P693" s="71">
        <f t="shared" si="232"/>
        <v>14.47058823529412</v>
      </c>
    </row>
    <row r="694" spans="1:16" x14ac:dyDescent="0.25">
      <c r="B694">
        <v>5</v>
      </c>
      <c r="C694" t="s">
        <v>4040</v>
      </c>
      <c r="D694">
        <v>12</v>
      </c>
      <c r="E694">
        <v>4.8</v>
      </c>
      <c r="F694">
        <f t="shared" si="228"/>
        <v>4.8000000000000001E-2</v>
      </c>
      <c r="G694">
        <v>0.9</v>
      </c>
      <c r="I694" s="79">
        <f>(1+F694)^(1/D694)-1</f>
        <v>3.914607630530309E-3</v>
      </c>
      <c r="J694">
        <f t="shared" si="229"/>
        <v>0.3914607630530309</v>
      </c>
      <c r="K694">
        <f t="shared" si="226"/>
        <v>5.333333333333333</v>
      </c>
      <c r="N694" s="71">
        <f t="shared" si="230"/>
        <v>0.3914607630530309</v>
      </c>
      <c r="O694" s="71">
        <f t="shared" si="231"/>
        <v>7.3398893072443294E-2</v>
      </c>
      <c r="P694" s="71">
        <f t="shared" si="232"/>
        <v>5.333333333333333</v>
      </c>
    </row>
    <row r="695" spans="1:16" x14ac:dyDescent="0.25">
      <c r="B695">
        <v>5</v>
      </c>
      <c r="C695" t="s">
        <v>4041</v>
      </c>
      <c r="D695">
        <v>14</v>
      </c>
      <c r="E695">
        <v>10.8</v>
      </c>
      <c r="F695">
        <f t="shared" si="228"/>
        <v>0.10800000000000001</v>
      </c>
      <c r="G695">
        <v>1.1000000000000001</v>
      </c>
      <c r="I695" s="79">
        <f>(1+F695-F694)^(1/(D695-D694))-1</f>
        <v>2.9563014098699991E-2</v>
      </c>
      <c r="J695">
        <f t="shared" si="229"/>
        <v>2.9563014098699991</v>
      </c>
      <c r="K695">
        <f t="shared" si="226"/>
        <v>9.8181818181818183</v>
      </c>
      <c r="N695" s="71">
        <f t="shared" si="230"/>
        <v>2.9563014098699991</v>
      </c>
      <c r="O695" s="71">
        <f t="shared" si="231"/>
        <v>0.3011047732274999</v>
      </c>
      <c r="P695" s="71">
        <f t="shared" si="232"/>
        <v>9.8181818181818183</v>
      </c>
    </row>
    <row r="696" spans="1:16" x14ac:dyDescent="0.25">
      <c r="B696">
        <v>5</v>
      </c>
      <c r="C696" t="s">
        <v>4042</v>
      </c>
      <c r="D696">
        <v>16</v>
      </c>
      <c r="E696">
        <v>22.4</v>
      </c>
      <c r="F696">
        <f t="shared" si="228"/>
        <v>0.22399999999999998</v>
      </c>
      <c r="G696">
        <v>1.6</v>
      </c>
      <c r="I696" s="79">
        <f>(1+F696-F695)^(1/(D696-D695))-1</f>
        <v>5.6409011699540601E-2</v>
      </c>
      <c r="J696">
        <f t="shared" si="229"/>
        <v>5.6409011699540601</v>
      </c>
      <c r="K696">
        <f t="shared" si="226"/>
        <v>13.999999999999998</v>
      </c>
      <c r="N696" s="71">
        <f t="shared" si="230"/>
        <v>5.6409011699540601</v>
      </c>
      <c r="O696" s="71">
        <f t="shared" si="231"/>
        <v>0.40292151213957578</v>
      </c>
      <c r="P696" s="71">
        <f t="shared" si="232"/>
        <v>13.999999999999998</v>
      </c>
    </row>
    <row r="697" spans="1:16" x14ac:dyDescent="0.25">
      <c r="B697">
        <v>6</v>
      </c>
      <c r="C697" t="s">
        <v>4040</v>
      </c>
      <c r="D697">
        <v>12</v>
      </c>
      <c r="E697">
        <v>5.3</v>
      </c>
      <c r="F697">
        <f t="shared" si="228"/>
        <v>5.2999999999999999E-2</v>
      </c>
      <c r="G697">
        <v>1.1000000000000001</v>
      </c>
      <c r="I697" s="79">
        <f>(1+F697)^(1/D697)-1</f>
        <v>4.3128765598297036E-3</v>
      </c>
      <c r="J697">
        <f t="shared" si="229"/>
        <v>0.43128765598297036</v>
      </c>
      <c r="K697">
        <f t="shared" si="226"/>
        <v>4.8181818181818175</v>
      </c>
      <c r="N697" s="71">
        <f t="shared" si="230"/>
        <v>0.43128765598297036</v>
      </c>
      <c r="O697" s="71">
        <f t="shared" si="231"/>
        <v>8.9512532373824047E-2</v>
      </c>
      <c r="P697" s="71">
        <f t="shared" si="232"/>
        <v>4.8181818181818175</v>
      </c>
    </row>
    <row r="698" spans="1:16" x14ac:dyDescent="0.25">
      <c r="B698">
        <v>6</v>
      </c>
      <c r="C698" t="s">
        <v>4041</v>
      </c>
      <c r="D698">
        <v>14</v>
      </c>
      <c r="E698">
        <v>12</v>
      </c>
      <c r="F698">
        <f t="shared" si="228"/>
        <v>0.12</v>
      </c>
      <c r="G698">
        <v>1.3</v>
      </c>
      <c r="I698" s="79">
        <f>(1+F698-F697)^(1/(D698-D697))-1</f>
        <v>3.2956920689338309E-2</v>
      </c>
      <c r="J698">
        <f t="shared" si="229"/>
        <v>3.2956920689338309</v>
      </c>
      <c r="K698">
        <f t="shared" si="226"/>
        <v>9.2307692307692299</v>
      </c>
      <c r="N698" s="71">
        <f t="shared" si="230"/>
        <v>3.2956920689338309</v>
      </c>
      <c r="O698" s="71">
        <f t="shared" si="231"/>
        <v>0.35703330746783174</v>
      </c>
      <c r="P698" s="71">
        <f t="shared" si="232"/>
        <v>9.2307692307692299</v>
      </c>
    </row>
    <row r="699" spans="1:16" x14ac:dyDescent="0.25">
      <c r="B699">
        <v>6</v>
      </c>
      <c r="C699" t="s">
        <v>4042</v>
      </c>
      <c r="D699">
        <v>16</v>
      </c>
      <c r="E699">
        <v>22.6</v>
      </c>
      <c r="F699">
        <f t="shared" si="228"/>
        <v>0.22600000000000001</v>
      </c>
      <c r="G699">
        <v>1.8</v>
      </c>
      <c r="I699" s="79">
        <f>(1+F699-F698)^(1/(D699-D698))-1</f>
        <v>5.1665346010792534E-2</v>
      </c>
      <c r="J699">
        <f t="shared" si="229"/>
        <v>5.1665346010792534</v>
      </c>
      <c r="K699">
        <f t="shared" si="226"/>
        <v>12.555555555555555</v>
      </c>
      <c r="N699" s="71">
        <f t="shared" si="230"/>
        <v>5.1665346010792534</v>
      </c>
      <c r="O699" s="71">
        <f t="shared" si="231"/>
        <v>0.41149390628064852</v>
      </c>
      <c r="P699" s="71">
        <f t="shared" si="232"/>
        <v>12.555555555555555</v>
      </c>
    </row>
    <row r="703" spans="1:16" x14ac:dyDescent="0.25">
      <c r="A703" s="73" t="s">
        <v>4049</v>
      </c>
      <c r="C703" t="s">
        <v>4054</v>
      </c>
    </row>
    <row r="707" spans="3:16" x14ac:dyDescent="0.25">
      <c r="C707" t="s">
        <v>157</v>
      </c>
      <c r="D707" t="s">
        <v>4055</v>
      </c>
      <c r="E707" t="s">
        <v>145</v>
      </c>
      <c r="F707" t="s">
        <v>4043</v>
      </c>
      <c r="G707" t="s">
        <v>147</v>
      </c>
      <c r="I707" t="s">
        <v>148</v>
      </c>
      <c r="J707" t="s">
        <v>150</v>
      </c>
      <c r="K707" t="s">
        <v>215</v>
      </c>
      <c r="N707" t="s">
        <v>148</v>
      </c>
      <c r="O707" t="s">
        <v>147</v>
      </c>
      <c r="P707" t="s">
        <v>149</v>
      </c>
    </row>
    <row r="708" spans="3:16" x14ac:dyDescent="0.25">
      <c r="C708">
        <v>1980</v>
      </c>
      <c r="D708" t="s">
        <v>4056</v>
      </c>
      <c r="E708">
        <v>4</v>
      </c>
      <c r="F708">
        <v>0.23630000000000001</v>
      </c>
      <c r="G708">
        <v>7.7999999999999996E-3</v>
      </c>
      <c r="I708" s="79">
        <f t="shared" ref="I708:I739" si="233">(1+F708)^(1/E708)-1</f>
        <v>5.4462081991112576E-2</v>
      </c>
      <c r="J708">
        <f t="shared" ref="J708" si="234">I708*100</f>
        <v>5.4462081991112576</v>
      </c>
      <c r="K708">
        <f t="shared" ref="K708:K739" si="235">F708/G708</f>
        <v>30.294871794871799</v>
      </c>
      <c r="N708" s="71">
        <f t="shared" ref="N708:N739" si="236">J708</f>
        <v>5.4462081991112576</v>
      </c>
      <c r="O708" s="71">
        <f t="shared" ref="O708" si="237">N708/P708</f>
        <v>0.17977327106672791</v>
      </c>
      <c r="P708" s="71">
        <f t="shared" ref="P708:P739" si="238">K708</f>
        <v>30.294871794871799</v>
      </c>
    </row>
    <row r="709" spans="3:16" x14ac:dyDescent="0.25">
      <c r="C709">
        <v>1981</v>
      </c>
      <c r="D709" t="s">
        <v>4056</v>
      </c>
      <c r="E709">
        <v>4</v>
      </c>
      <c r="F709">
        <v>0.24310000000000001</v>
      </c>
      <c r="G709">
        <v>8.6999999999999994E-3</v>
      </c>
      <c r="I709" s="79">
        <f t="shared" si="233"/>
        <v>5.5909060847234127E-2</v>
      </c>
      <c r="J709">
        <f t="shared" ref="J709:J715" si="239">I709*100</f>
        <v>5.5909060847234127</v>
      </c>
      <c r="K709">
        <f t="shared" si="235"/>
        <v>27.942528735632187</v>
      </c>
      <c r="N709" s="71">
        <f t="shared" si="236"/>
        <v>5.5909060847234127</v>
      </c>
      <c r="O709" s="71">
        <f t="shared" ref="O709:O715" si="240">N709/P709</f>
        <v>0.20008590266184156</v>
      </c>
      <c r="P709" s="71">
        <f t="shared" si="238"/>
        <v>27.942528735632187</v>
      </c>
    </row>
    <row r="710" spans="3:16" x14ac:dyDescent="0.25">
      <c r="C710">
        <v>1982</v>
      </c>
      <c r="D710" t="s">
        <v>4056</v>
      </c>
      <c r="E710">
        <v>4</v>
      </c>
      <c r="F710">
        <v>0.28349999999999997</v>
      </c>
      <c r="G710">
        <v>8.8000000000000005E-3</v>
      </c>
      <c r="I710" s="79">
        <f t="shared" si="233"/>
        <v>6.4385545770590191E-2</v>
      </c>
      <c r="J710">
        <f t="shared" si="239"/>
        <v>6.4385545770590191</v>
      </c>
      <c r="K710">
        <f t="shared" si="235"/>
        <v>32.215909090909086</v>
      </c>
      <c r="N710" s="71">
        <f t="shared" si="236"/>
        <v>6.4385545770590191</v>
      </c>
      <c r="O710" s="71">
        <f t="shared" si="240"/>
        <v>0.19985636782405425</v>
      </c>
      <c r="P710" s="71">
        <f t="shared" si="238"/>
        <v>32.215909090909086</v>
      </c>
    </row>
    <row r="711" spans="3:16" x14ac:dyDescent="0.25">
      <c r="C711">
        <v>1983</v>
      </c>
      <c r="D711" t="s">
        <v>4056</v>
      </c>
      <c r="E711">
        <v>4</v>
      </c>
      <c r="F711">
        <v>0.30230000000000001</v>
      </c>
      <c r="G711">
        <v>8.6E-3</v>
      </c>
      <c r="I711" s="79">
        <f t="shared" si="233"/>
        <v>6.8261951066597826E-2</v>
      </c>
      <c r="J711">
        <f t="shared" si="239"/>
        <v>6.8261951066597826</v>
      </c>
      <c r="K711">
        <f t="shared" si="235"/>
        <v>35.151162790697676</v>
      </c>
      <c r="N711" s="71">
        <f t="shared" si="236"/>
        <v>6.8261951066597826</v>
      </c>
      <c r="O711" s="71">
        <f t="shared" si="240"/>
        <v>0.19419542810874671</v>
      </c>
      <c r="P711" s="71">
        <f t="shared" si="238"/>
        <v>35.151162790697676</v>
      </c>
    </row>
    <row r="712" spans="3:16" x14ac:dyDescent="0.25">
      <c r="C712">
        <v>1984</v>
      </c>
      <c r="D712" t="s">
        <v>4056</v>
      </c>
      <c r="E712">
        <v>4</v>
      </c>
      <c r="F712">
        <v>0.30880000000000002</v>
      </c>
      <c r="G712">
        <v>8.3999999999999995E-3</v>
      </c>
      <c r="I712" s="79">
        <f t="shared" si="233"/>
        <v>6.9592432511565328E-2</v>
      </c>
      <c r="J712">
        <f t="shared" si="239"/>
        <v>6.9592432511565328</v>
      </c>
      <c r="K712">
        <f t="shared" si="235"/>
        <v>36.761904761904766</v>
      </c>
      <c r="N712" s="71">
        <f t="shared" si="236"/>
        <v>6.9592432511565328</v>
      </c>
      <c r="O712" s="71">
        <f t="shared" si="240"/>
        <v>0.1893058397335326</v>
      </c>
      <c r="P712" s="71">
        <f t="shared" si="238"/>
        <v>36.761904761904766</v>
      </c>
    </row>
    <row r="713" spans="3:16" x14ac:dyDescent="0.25">
      <c r="C713">
        <v>1985</v>
      </c>
      <c r="D713" t="s">
        <v>4056</v>
      </c>
      <c r="E713">
        <v>4</v>
      </c>
      <c r="F713">
        <v>0.33189999999999997</v>
      </c>
      <c r="G713">
        <v>8.3999999999999995E-3</v>
      </c>
      <c r="I713" s="79">
        <f t="shared" si="233"/>
        <v>7.4281024662567585E-2</v>
      </c>
      <c r="J713">
        <f t="shared" si="239"/>
        <v>7.4281024662567585</v>
      </c>
      <c r="K713">
        <f t="shared" si="235"/>
        <v>39.511904761904759</v>
      </c>
      <c r="N713" s="71">
        <f t="shared" si="236"/>
        <v>7.4281024662567585</v>
      </c>
      <c r="O713" s="71">
        <f t="shared" si="240"/>
        <v>0.18799656738944495</v>
      </c>
      <c r="P713" s="71">
        <f t="shared" si="238"/>
        <v>39.511904761904759</v>
      </c>
    </row>
    <row r="714" spans="3:16" x14ac:dyDescent="0.25">
      <c r="C714">
        <v>1986</v>
      </c>
      <c r="D714" t="s">
        <v>4056</v>
      </c>
      <c r="E714">
        <v>4</v>
      </c>
      <c r="F714">
        <v>0.3367</v>
      </c>
      <c r="G714">
        <v>8.6E-3</v>
      </c>
      <c r="I714" s="79">
        <f t="shared" si="233"/>
        <v>7.524761275100178E-2</v>
      </c>
      <c r="J714">
        <f t="shared" si="239"/>
        <v>7.524761275100178</v>
      </c>
      <c r="K714">
        <f t="shared" si="235"/>
        <v>39.151162790697676</v>
      </c>
      <c r="N714" s="71">
        <f t="shared" si="236"/>
        <v>7.524761275100178</v>
      </c>
      <c r="O714" s="71">
        <f t="shared" si="240"/>
        <v>0.19219764468625342</v>
      </c>
      <c r="P714" s="71">
        <f t="shared" si="238"/>
        <v>39.151162790697676</v>
      </c>
    </row>
    <row r="715" spans="3:16" x14ac:dyDescent="0.25">
      <c r="C715">
        <v>1987</v>
      </c>
      <c r="D715" t="s">
        <v>4056</v>
      </c>
      <c r="E715">
        <v>4</v>
      </c>
      <c r="F715">
        <v>0.33939999999999998</v>
      </c>
      <c r="G715">
        <v>8.2000000000000007E-3</v>
      </c>
      <c r="I715" s="79">
        <f t="shared" si="233"/>
        <v>7.5790175050109099E-2</v>
      </c>
      <c r="J715">
        <f t="shared" si="239"/>
        <v>7.5790175050109099</v>
      </c>
      <c r="K715">
        <f t="shared" si="235"/>
        <v>41.390243902439018</v>
      </c>
      <c r="N715" s="71">
        <f t="shared" si="236"/>
        <v>7.5790175050109099</v>
      </c>
      <c r="O715" s="71">
        <f t="shared" si="240"/>
        <v>0.18311120666201966</v>
      </c>
      <c r="P715" s="71">
        <f t="shared" si="238"/>
        <v>41.390243902439018</v>
      </c>
    </row>
    <row r="716" spans="3:16" x14ac:dyDescent="0.25">
      <c r="C716">
        <v>1988</v>
      </c>
      <c r="D716" t="s">
        <v>4056</v>
      </c>
      <c r="E716">
        <v>4</v>
      </c>
      <c r="F716">
        <v>0.3402</v>
      </c>
      <c r="G716">
        <v>9.1000000000000004E-3</v>
      </c>
      <c r="I716" s="79">
        <f t="shared" si="233"/>
        <v>7.59507767079457E-2</v>
      </c>
      <c r="J716">
        <f t="shared" ref="J716" si="241">I716*100</f>
        <v>7.59507767079457</v>
      </c>
      <c r="K716">
        <f t="shared" si="235"/>
        <v>37.38461538461538</v>
      </c>
      <c r="N716" s="71">
        <f t="shared" si="236"/>
        <v>7.59507767079457</v>
      </c>
      <c r="O716" s="71">
        <f t="shared" ref="O716" si="242">N716/P716</f>
        <v>0.20316051382783831</v>
      </c>
      <c r="P716" s="71">
        <f t="shared" si="238"/>
        <v>37.38461538461538</v>
      </c>
    </row>
    <row r="717" spans="3:16" x14ac:dyDescent="0.25">
      <c r="C717">
        <v>1989</v>
      </c>
      <c r="D717" t="s">
        <v>4056</v>
      </c>
      <c r="E717">
        <v>4</v>
      </c>
      <c r="F717">
        <v>0.36809999999999998</v>
      </c>
      <c r="G717">
        <v>8.3999999999999995E-3</v>
      </c>
      <c r="I717" s="79">
        <f t="shared" si="233"/>
        <v>8.1507313749599408E-2</v>
      </c>
      <c r="J717">
        <f t="shared" ref="J717:J722" si="243">I717*100</f>
        <v>8.1507313749599408</v>
      </c>
      <c r="K717">
        <f t="shared" si="235"/>
        <v>43.821428571428569</v>
      </c>
      <c r="N717" s="71">
        <f t="shared" si="236"/>
        <v>8.1507313749599408</v>
      </c>
      <c r="O717" s="71">
        <f t="shared" ref="O717:O722" si="244">N717/P717</f>
        <v>0.18599875998278595</v>
      </c>
      <c r="P717" s="71">
        <f t="shared" si="238"/>
        <v>43.821428571428569</v>
      </c>
    </row>
    <row r="718" spans="3:16" x14ac:dyDescent="0.25">
      <c r="C718">
        <v>1990</v>
      </c>
      <c r="D718" t="s">
        <v>4056</v>
      </c>
      <c r="E718">
        <v>4</v>
      </c>
      <c r="F718">
        <v>0.37640000000000001</v>
      </c>
      <c r="G718">
        <v>8.6E-3</v>
      </c>
      <c r="I718" s="79">
        <f t="shared" si="233"/>
        <v>8.3143919377751674E-2</v>
      </c>
      <c r="J718">
        <f t="shared" si="243"/>
        <v>8.3143919377751665</v>
      </c>
      <c r="K718">
        <f t="shared" si="235"/>
        <v>43.767441860465119</v>
      </c>
      <c r="N718" s="71">
        <f t="shared" si="236"/>
        <v>8.3143919377751665</v>
      </c>
      <c r="O718" s="71">
        <f t="shared" si="244"/>
        <v>0.18996750973662707</v>
      </c>
      <c r="P718" s="71">
        <f t="shared" si="238"/>
        <v>43.767441860465119</v>
      </c>
    </row>
    <row r="719" spans="3:16" x14ac:dyDescent="0.25">
      <c r="C719">
        <v>1991</v>
      </c>
      <c r="D719" t="s">
        <v>4056</v>
      </c>
      <c r="E719">
        <v>4</v>
      </c>
      <c r="F719">
        <v>0.39329999999999998</v>
      </c>
      <c r="G719">
        <v>8.6999999999999994E-3</v>
      </c>
      <c r="I719" s="79">
        <f t="shared" si="233"/>
        <v>8.6453539884810304E-2</v>
      </c>
      <c r="J719">
        <f t="shared" si="243"/>
        <v>8.6453539884810304</v>
      </c>
      <c r="K719">
        <f t="shared" si="235"/>
        <v>45.206896551724142</v>
      </c>
      <c r="N719" s="71">
        <f t="shared" si="236"/>
        <v>8.6453539884810304</v>
      </c>
      <c r="O719" s="71">
        <f t="shared" si="244"/>
        <v>0.19123971446678098</v>
      </c>
      <c r="P719" s="71">
        <f t="shared" si="238"/>
        <v>45.206896551724142</v>
      </c>
    </row>
    <row r="720" spans="3:16" x14ac:dyDescent="0.25">
      <c r="C720">
        <v>1992</v>
      </c>
      <c r="D720" t="s">
        <v>4056</v>
      </c>
      <c r="E720">
        <v>4</v>
      </c>
      <c r="F720">
        <v>0.39660000000000001</v>
      </c>
      <c r="G720">
        <v>8.6999999999999994E-3</v>
      </c>
      <c r="I720" s="79">
        <f t="shared" si="233"/>
        <v>8.7096279547539179E-2</v>
      </c>
      <c r="J720">
        <f t="shared" si="243"/>
        <v>8.7096279547539179</v>
      </c>
      <c r="K720">
        <f t="shared" si="235"/>
        <v>45.58620689655173</v>
      </c>
      <c r="N720" s="71">
        <f t="shared" si="236"/>
        <v>8.7096279547539179</v>
      </c>
      <c r="O720" s="71">
        <f t="shared" si="244"/>
        <v>0.1910584044537546</v>
      </c>
      <c r="P720" s="71">
        <f t="shared" si="238"/>
        <v>45.58620689655173</v>
      </c>
    </row>
    <row r="721" spans="3:16" x14ac:dyDescent="0.25">
      <c r="C721">
        <v>1993</v>
      </c>
      <c r="D721" t="s">
        <v>4056</v>
      </c>
      <c r="E721">
        <v>4</v>
      </c>
      <c r="F721">
        <v>0.3962</v>
      </c>
      <c r="G721">
        <v>9.1999999999999998E-3</v>
      </c>
      <c r="I721" s="79">
        <f t="shared" si="233"/>
        <v>8.7018432414701197E-2</v>
      </c>
      <c r="J721">
        <f t="shared" si="243"/>
        <v>8.7018432414701188</v>
      </c>
      <c r="K721">
        <f t="shared" si="235"/>
        <v>43.065217391304351</v>
      </c>
      <c r="N721" s="71">
        <f t="shared" si="236"/>
        <v>8.7018432414701188</v>
      </c>
      <c r="O721" s="71">
        <f t="shared" si="244"/>
        <v>0.20206198339607542</v>
      </c>
      <c r="P721" s="71">
        <f t="shared" si="238"/>
        <v>43.065217391304351</v>
      </c>
    </row>
    <row r="722" spans="3:16" x14ac:dyDescent="0.25">
      <c r="C722">
        <v>1994</v>
      </c>
      <c r="D722" t="s">
        <v>4056</v>
      </c>
      <c r="E722">
        <v>4</v>
      </c>
      <c r="F722">
        <v>0.3957</v>
      </c>
      <c r="G722">
        <v>9.1000000000000004E-3</v>
      </c>
      <c r="I722" s="79">
        <f t="shared" si="233"/>
        <v>8.692109997289732E-2</v>
      </c>
      <c r="J722">
        <f t="shared" si="243"/>
        <v>8.692109997289732</v>
      </c>
      <c r="K722">
        <f t="shared" si="235"/>
        <v>43.483516483516482</v>
      </c>
      <c r="N722" s="71">
        <f t="shared" si="236"/>
        <v>8.692109997289732</v>
      </c>
      <c r="O722" s="71">
        <f t="shared" si="244"/>
        <v>0.19989436688232642</v>
      </c>
      <c r="P722" s="71">
        <f t="shared" si="238"/>
        <v>43.483516483516482</v>
      </c>
    </row>
    <row r="723" spans="3:16" x14ac:dyDescent="0.25">
      <c r="C723">
        <v>1995</v>
      </c>
      <c r="D723" t="s">
        <v>4056</v>
      </c>
      <c r="E723">
        <v>4</v>
      </c>
      <c r="F723">
        <v>0.44519999999999998</v>
      </c>
      <c r="G723">
        <v>1.01E-2</v>
      </c>
      <c r="I723" s="79">
        <f t="shared" si="233"/>
        <v>9.643272213661036E-2</v>
      </c>
      <c r="J723">
        <f t="shared" ref="J723" si="245">I723*100</f>
        <v>9.6432722136610352</v>
      </c>
      <c r="K723">
        <f t="shared" si="235"/>
        <v>44.079207920792079</v>
      </c>
      <c r="N723" s="71">
        <f t="shared" si="236"/>
        <v>9.6432722136610352</v>
      </c>
      <c r="O723" s="71">
        <f t="shared" ref="O723" si="246">N723/P723</f>
        <v>0.21877144959114209</v>
      </c>
      <c r="P723" s="71">
        <f t="shared" si="238"/>
        <v>44.079207920792079</v>
      </c>
    </row>
    <row r="724" spans="3:16" x14ac:dyDescent="0.25">
      <c r="C724">
        <v>1996</v>
      </c>
      <c r="D724" t="s">
        <v>4056</v>
      </c>
      <c r="E724">
        <v>4</v>
      </c>
      <c r="F724">
        <v>0.4365</v>
      </c>
      <c r="G724">
        <v>1.03E-2</v>
      </c>
      <c r="I724" s="79">
        <f t="shared" si="233"/>
        <v>9.4778872397561109E-2</v>
      </c>
      <c r="J724">
        <f t="shared" ref="J724:J769" si="247">I724*100</f>
        <v>9.4778872397561109</v>
      </c>
      <c r="K724">
        <f t="shared" si="235"/>
        <v>42.378640776699029</v>
      </c>
      <c r="N724" s="71">
        <f t="shared" si="236"/>
        <v>9.4778872397561109</v>
      </c>
      <c r="O724" s="71">
        <f t="shared" ref="O724:O769" si="248">N724/P724</f>
        <v>0.22364774013628394</v>
      </c>
      <c r="P724" s="71">
        <f t="shared" si="238"/>
        <v>42.378640776699029</v>
      </c>
    </row>
    <row r="725" spans="3:16" x14ac:dyDescent="0.25">
      <c r="C725">
        <v>1997</v>
      </c>
      <c r="D725" t="s">
        <v>4056</v>
      </c>
      <c r="E725">
        <v>4</v>
      </c>
      <c r="F725">
        <v>0.44890000000000002</v>
      </c>
      <c r="G725">
        <v>9.9000000000000008E-3</v>
      </c>
      <c r="I725" s="79">
        <f t="shared" si="233"/>
        <v>9.7133820954460548E-2</v>
      </c>
      <c r="J725">
        <f t="shared" si="247"/>
        <v>9.7133820954460539</v>
      </c>
      <c r="K725">
        <f t="shared" si="235"/>
        <v>45.343434343434339</v>
      </c>
      <c r="N725" s="71">
        <f t="shared" si="236"/>
        <v>9.7133820954460539</v>
      </c>
      <c r="O725" s="71">
        <f t="shared" si="248"/>
        <v>0.2142180502225795</v>
      </c>
      <c r="P725" s="71">
        <f t="shared" si="238"/>
        <v>45.343434343434339</v>
      </c>
    </row>
    <row r="726" spans="3:16" x14ac:dyDescent="0.25">
      <c r="C726">
        <v>1998</v>
      </c>
      <c r="D726" t="s">
        <v>4056</v>
      </c>
      <c r="E726">
        <v>4</v>
      </c>
      <c r="F726">
        <v>0.47420000000000001</v>
      </c>
      <c r="G726">
        <v>0.01</v>
      </c>
      <c r="I726" s="79">
        <f t="shared" si="233"/>
        <v>0.10189218197194028</v>
      </c>
      <c r="J726">
        <f t="shared" si="247"/>
        <v>10.189218197194027</v>
      </c>
      <c r="K726">
        <f t="shared" si="235"/>
        <v>47.42</v>
      </c>
      <c r="N726" s="71">
        <f t="shared" si="236"/>
        <v>10.189218197194027</v>
      </c>
      <c r="O726" s="71">
        <f t="shared" si="248"/>
        <v>0.21487174603951975</v>
      </c>
      <c r="P726" s="71">
        <f t="shared" si="238"/>
        <v>47.42</v>
      </c>
    </row>
    <row r="727" spans="3:16" x14ac:dyDescent="0.25">
      <c r="C727">
        <v>1999</v>
      </c>
      <c r="D727" t="s">
        <v>4056</v>
      </c>
      <c r="E727">
        <v>4</v>
      </c>
      <c r="F727">
        <v>0.4793</v>
      </c>
      <c r="G727">
        <v>9.7000000000000003E-3</v>
      </c>
      <c r="I727" s="79">
        <f t="shared" si="233"/>
        <v>0.10284394807490371</v>
      </c>
      <c r="J727">
        <f t="shared" si="247"/>
        <v>10.284394807490372</v>
      </c>
      <c r="K727">
        <f t="shared" si="235"/>
        <v>49.412371134020617</v>
      </c>
      <c r="N727" s="71">
        <f t="shared" si="236"/>
        <v>10.284394807490372</v>
      </c>
      <c r="O727" s="71">
        <f t="shared" si="248"/>
        <v>0.20813400716181224</v>
      </c>
      <c r="P727" s="71">
        <f t="shared" si="238"/>
        <v>49.412371134020617</v>
      </c>
    </row>
    <row r="728" spans="3:16" x14ac:dyDescent="0.25">
      <c r="C728">
        <v>2000</v>
      </c>
      <c r="D728" t="s">
        <v>4056</v>
      </c>
      <c r="E728">
        <v>4</v>
      </c>
      <c r="F728">
        <v>0.50680000000000003</v>
      </c>
      <c r="G728">
        <v>8.8000000000000005E-3</v>
      </c>
      <c r="I728" s="79">
        <f t="shared" si="233"/>
        <v>0.10793403262313972</v>
      </c>
      <c r="J728">
        <f t="shared" si="247"/>
        <v>10.793403262313973</v>
      </c>
      <c r="K728">
        <f t="shared" si="235"/>
        <v>57.590909090909093</v>
      </c>
      <c r="N728" s="71">
        <f t="shared" si="236"/>
        <v>10.793403262313973</v>
      </c>
      <c r="O728" s="71">
        <f t="shared" si="248"/>
        <v>0.18741505270000583</v>
      </c>
      <c r="P728" s="71">
        <f t="shared" si="238"/>
        <v>57.590909090909093</v>
      </c>
    </row>
    <row r="729" spans="3:16" x14ac:dyDescent="0.25">
      <c r="C729">
        <v>2001</v>
      </c>
      <c r="D729" t="s">
        <v>4056</v>
      </c>
      <c r="E729">
        <v>4</v>
      </c>
      <c r="F729">
        <v>0.52710000000000001</v>
      </c>
      <c r="G729">
        <v>8.8000000000000005E-3</v>
      </c>
      <c r="I729" s="79">
        <f t="shared" si="233"/>
        <v>0.11164692063472725</v>
      </c>
      <c r="J729">
        <f t="shared" si="247"/>
        <v>11.164692063472724</v>
      </c>
      <c r="K729">
        <f t="shared" si="235"/>
        <v>59.897727272727273</v>
      </c>
      <c r="N729" s="71">
        <f t="shared" si="236"/>
        <v>11.164692063472724</v>
      </c>
      <c r="O729" s="71">
        <f t="shared" si="248"/>
        <v>0.18639592137841013</v>
      </c>
      <c r="P729" s="71">
        <f t="shared" si="238"/>
        <v>59.897727272727273</v>
      </c>
    </row>
    <row r="730" spans="3:16" x14ac:dyDescent="0.25">
      <c r="C730">
        <v>2002</v>
      </c>
      <c r="D730" t="s">
        <v>4056</v>
      </c>
      <c r="E730">
        <v>4</v>
      </c>
      <c r="F730">
        <v>0.502</v>
      </c>
      <c r="G730">
        <v>8.8000000000000005E-3</v>
      </c>
      <c r="I730" s="79">
        <f t="shared" si="233"/>
        <v>0.10705062936989584</v>
      </c>
      <c r="J730">
        <f t="shared" si="247"/>
        <v>10.705062936989584</v>
      </c>
      <c r="K730">
        <f t="shared" si="235"/>
        <v>57.04545454545454</v>
      </c>
      <c r="N730" s="71">
        <f t="shared" si="236"/>
        <v>10.705062936989584</v>
      </c>
      <c r="O730" s="71">
        <f t="shared" si="248"/>
        <v>0.18765847379583336</v>
      </c>
      <c r="P730" s="71">
        <f t="shared" si="238"/>
        <v>57.04545454545454</v>
      </c>
    </row>
    <row r="731" spans="3:16" x14ac:dyDescent="0.25">
      <c r="C731">
        <v>2003</v>
      </c>
      <c r="D731" t="s">
        <v>4056</v>
      </c>
      <c r="E731">
        <v>4</v>
      </c>
      <c r="F731">
        <v>0.48780000000000001</v>
      </c>
      <c r="G731">
        <v>8.9999999999999993E-3</v>
      </c>
      <c r="I731" s="79">
        <f t="shared" si="233"/>
        <v>0.10442477044561516</v>
      </c>
      <c r="J731">
        <f t="shared" si="247"/>
        <v>10.442477044561516</v>
      </c>
      <c r="K731">
        <f t="shared" si="235"/>
        <v>54.2</v>
      </c>
      <c r="N731" s="71">
        <f t="shared" si="236"/>
        <v>10.442477044561516</v>
      </c>
      <c r="O731" s="71">
        <f t="shared" si="248"/>
        <v>0.19266562812844124</v>
      </c>
      <c r="P731" s="71">
        <f t="shared" si="238"/>
        <v>54.2</v>
      </c>
    </row>
    <row r="732" spans="3:16" x14ac:dyDescent="0.25">
      <c r="C732">
        <v>2004</v>
      </c>
      <c r="D732" t="s">
        <v>4056</v>
      </c>
      <c r="E732">
        <v>4</v>
      </c>
      <c r="F732">
        <v>0.51980000000000004</v>
      </c>
      <c r="G732">
        <v>9.1999999999999998E-3</v>
      </c>
      <c r="I732" s="79">
        <f t="shared" si="233"/>
        <v>0.11031603033322845</v>
      </c>
      <c r="J732">
        <f t="shared" si="247"/>
        <v>11.031603033322845</v>
      </c>
      <c r="K732">
        <f t="shared" si="235"/>
        <v>56.500000000000007</v>
      </c>
      <c r="N732" s="71">
        <f t="shared" si="236"/>
        <v>11.031603033322845</v>
      </c>
      <c r="O732" s="71">
        <f t="shared" si="248"/>
        <v>0.19524961120925388</v>
      </c>
      <c r="P732" s="71">
        <f t="shared" si="238"/>
        <v>56.500000000000007</v>
      </c>
    </row>
    <row r="733" spans="3:16" x14ac:dyDescent="0.25">
      <c r="C733">
        <v>2005</v>
      </c>
      <c r="D733" t="s">
        <v>4056</v>
      </c>
      <c r="E733">
        <v>4</v>
      </c>
      <c r="F733">
        <v>0.54369999999999996</v>
      </c>
      <c r="G733">
        <v>8.8999999999999999E-3</v>
      </c>
      <c r="I733" s="79">
        <f t="shared" si="233"/>
        <v>0.11465566105639846</v>
      </c>
      <c r="J733">
        <f t="shared" si="247"/>
        <v>11.465566105639846</v>
      </c>
      <c r="K733">
        <f t="shared" si="235"/>
        <v>61.089887640449433</v>
      </c>
      <c r="N733" s="71">
        <f t="shared" si="236"/>
        <v>11.465566105639846</v>
      </c>
      <c r="O733" s="71">
        <f t="shared" si="248"/>
        <v>0.18768353566340745</v>
      </c>
      <c r="P733" s="71">
        <f t="shared" si="238"/>
        <v>61.089887640449433</v>
      </c>
    </row>
    <row r="734" spans="3:16" x14ac:dyDescent="0.25">
      <c r="C734">
        <v>2006</v>
      </c>
      <c r="D734" t="s">
        <v>4056</v>
      </c>
      <c r="E734">
        <v>4</v>
      </c>
      <c r="F734">
        <v>0.53879999999999995</v>
      </c>
      <c r="G734">
        <v>9.1999999999999998E-3</v>
      </c>
      <c r="I734" s="79">
        <f t="shared" si="233"/>
        <v>0.11377007348772694</v>
      </c>
      <c r="J734">
        <f t="shared" si="247"/>
        <v>11.377007348772693</v>
      </c>
      <c r="K734">
        <f t="shared" si="235"/>
        <v>58.565217391304344</v>
      </c>
      <c r="N734" s="71">
        <f t="shared" si="236"/>
        <v>11.377007348772693</v>
      </c>
      <c r="O734" s="71">
        <f t="shared" si="248"/>
        <v>0.19426218932574013</v>
      </c>
      <c r="P734" s="71">
        <f t="shared" si="238"/>
        <v>58.565217391304344</v>
      </c>
    </row>
    <row r="735" spans="3:16" x14ac:dyDescent="0.25">
      <c r="C735">
        <v>2007</v>
      </c>
      <c r="D735" t="s">
        <v>4056</v>
      </c>
      <c r="E735">
        <v>4</v>
      </c>
      <c r="F735">
        <v>0.53820000000000001</v>
      </c>
      <c r="G735">
        <v>8.6999999999999994E-3</v>
      </c>
      <c r="I735" s="79">
        <f t="shared" si="233"/>
        <v>0.11366148891238392</v>
      </c>
      <c r="J735">
        <f t="shared" si="247"/>
        <v>11.366148891238392</v>
      </c>
      <c r="K735">
        <f t="shared" si="235"/>
        <v>61.862068965517246</v>
      </c>
      <c r="N735" s="71">
        <f t="shared" si="236"/>
        <v>11.366148891238392</v>
      </c>
      <c r="O735" s="71">
        <f t="shared" si="248"/>
        <v>0.18373373347040878</v>
      </c>
      <c r="P735" s="71">
        <f t="shared" si="238"/>
        <v>61.862068965517246</v>
      </c>
    </row>
    <row r="736" spans="3:16" x14ac:dyDescent="0.25">
      <c r="C736">
        <v>2008</v>
      </c>
      <c r="D736" t="s">
        <v>4056</v>
      </c>
      <c r="E736">
        <v>4</v>
      </c>
      <c r="F736">
        <v>0.54690000000000005</v>
      </c>
      <c r="G736">
        <v>8.8000000000000005E-3</v>
      </c>
      <c r="I736" s="79">
        <f t="shared" si="233"/>
        <v>0.11523286658922505</v>
      </c>
      <c r="J736">
        <f t="shared" si="247"/>
        <v>11.523286658922505</v>
      </c>
      <c r="K736">
        <f t="shared" si="235"/>
        <v>62.147727272727273</v>
      </c>
      <c r="N736" s="71">
        <f t="shared" si="236"/>
        <v>11.523286658922505</v>
      </c>
      <c r="O736" s="71">
        <f t="shared" si="248"/>
        <v>0.18541766794389841</v>
      </c>
      <c r="P736" s="71">
        <f t="shared" si="238"/>
        <v>62.147727272727273</v>
      </c>
    </row>
    <row r="737" spans="3:16" x14ac:dyDescent="0.25">
      <c r="C737">
        <v>2009</v>
      </c>
      <c r="D737" t="s">
        <v>4056</v>
      </c>
      <c r="E737">
        <v>4</v>
      </c>
      <c r="F737">
        <v>0.54969999999999997</v>
      </c>
      <c r="G737">
        <v>9.1999999999999998E-3</v>
      </c>
      <c r="I737" s="79">
        <f t="shared" si="233"/>
        <v>0.11573718727537075</v>
      </c>
      <c r="J737">
        <f t="shared" si="247"/>
        <v>11.573718727537074</v>
      </c>
      <c r="K737">
        <f t="shared" si="235"/>
        <v>59.75</v>
      </c>
      <c r="N737" s="71">
        <f t="shared" si="236"/>
        <v>11.573718727537074</v>
      </c>
      <c r="O737" s="71">
        <f t="shared" si="248"/>
        <v>0.19370240548179202</v>
      </c>
      <c r="P737" s="71">
        <f t="shared" si="238"/>
        <v>59.75</v>
      </c>
    </row>
    <row r="738" spans="3:16" x14ac:dyDescent="0.25">
      <c r="C738">
        <v>2010</v>
      </c>
      <c r="D738" t="s">
        <v>4056</v>
      </c>
      <c r="E738">
        <v>4</v>
      </c>
      <c r="F738">
        <v>0.55030000000000001</v>
      </c>
      <c r="G738">
        <v>8.8000000000000005E-3</v>
      </c>
      <c r="I738" s="79">
        <f t="shared" si="233"/>
        <v>0.1158451670679741</v>
      </c>
      <c r="J738">
        <f t="shared" si="247"/>
        <v>11.584516706797409</v>
      </c>
      <c r="K738">
        <f t="shared" si="235"/>
        <v>62.534090909090907</v>
      </c>
      <c r="N738" s="71">
        <f t="shared" si="236"/>
        <v>11.584516706797409</v>
      </c>
      <c r="O738" s="71">
        <f t="shared" si="248"/>
        <v>0.18525122118811049</v>
      </c>
      <c r="P738" s="71">
        <f t="shared" si="238"/>
        <v>62.534090909090907</v>
      </c>
    </row>
    <row r="739" spans="3:16" x14ac:dyDescent="0.25">
      <c r="C739">
        <v>1980</v>
      </c>
      <c r="D739" t="s">
        <v>4056</v>
      </c>
      <c r="E739">
        <v>4</v>
      </c>
      <c r="F739">
        <v>0.15379999999999999</v>
      </c>
      <c r="G739">
        <v>1.0500000000000001E-2</v>
      </c>
      <c r="I739" s="79">
        <f t="shared" si="233"/>
        <v>3.6412479372035289E-2</v>
      </c>
      <c r="J739">
        <f t="shared" si="247"/>
        <v>3.6412479372035289</v>
      </c>
      <c r="K739">
        <f t="shared" si="235"/>
        <v>14.647619047619045</v>
      </c>
      <c r="N739" s="71">
        <f t="shared" si="236"/>
        <v>3.6412479372035289</v>
      </c>
      <c r="O739" s="71">
        <f t="shared" si="248"/>
        <v>0.24858974863873251</v>
      </c>
      <c r="P739" s="71">
        <f t="shared" si="238"/>
        <v>14.647619047619045</v>
      </c>
    </row>
    <row r="740" spans="3:16" x14ac:dyDescent="0.25">
      <c r="C740">
        <v>1981</v>
      </c>
      <c r="D740" t="s">
        <v>4056</v>
      </c>
      <c r="E740">
        <v>4</v>
      </c>
      <c r="F740">
        <v>0.14280000000000001</v>
      </c>
      <c r="G740">
        <v>1.15E-2</v>
      </c>
      <c r="I740" s="79">
        <f t="shared" ref="I740:I769" si="249">(1+F740)^(1/E740)-1</f>
        <v>3.3933383343153878E-2</v>
      </c>
      <c r="J740">
        <f t="shared" si="247"/>
        <v>3.3933383343153878</v>
      </c>
      <c r="K740">
        <f t="shared" ref="K740:K769" si="250">F740/G740</f>
        <v>12.417391304347827</v>
      </c>
      <c r="N740" s="71">
        <f t="shared" ref="N740:N769" si="251">J740</f>
        <v>3.3933383343153878</v>
      </c>
      <c r="O740" s="71">
        <f t="shared" si="248"/>
        <v>0.27327304513044087</v>
      </c>
      <c r="P740" s="71">
        <f t="shared" ref="P740:P769" si="252">K740</f>
        <v>12.417391304347827</v>
      </c>
    </row>
    <row r="741" spans="3:16" x14ac:dyDescent="0.25">
      <c r="C741">
        <v>1982</v>
      </c>
      <c r="D741" t="s">
        <v>4056</v>
      </c>
      <c r="E741">
        <v>4</v>
      </c>
      <c r="F741">
        <v>0.18959999999999999</v>
      </c>
      <c r="G741">
        <v>1.1599999999999999E-2</v>
      </c>
      <c r="I741" s="79">
        <f t="shared" si="249"/>
        <v>4.4360022384464237E-2</v>
      </c>
      <c r="J741">
        <f t="shared" si="247"/>
        <v>4.4360022384464237</v>
      </c>
      <c r="K741">
        <f t="shared" si="250"/>
        <v>16.344827586206897</v>
      </c>
      <c r="N741" s="71">
        <f t="shared" si="251"/>
        <v>4.4360022384464237</v>
      </c>
      <c r="O741" s="71">
        <f t="shared" si="248"/>
        <v>0.27140098083322001</v>
      </c>
      <c r="P741" s="71">
        <f t="shared" si="252"/>
        <v>16.344827586206897</v>
      </c>
    </row>
    <row r="742" spans="3:16" x14ac:dyDescent="0.25">
      <c r="C742">
        <v>1983</v>
      </c>
      <c r="D742" t="s">
        <v>4056</v>
      </c>
      <c r="E742">
        <v>4</v>
      </c>
      <c r="F742">
        <v>0.1908</v>
      </c>
      <c r="G742">
        <v>1.1299999999999999E-2</v>
      </c>
      <c r="I742" s="79">
        <f t="shared" si="249"/>
        <v>4.4623295382741901E-2</v>
      </c>
      <c r="J742">
        <f t="shared" si="247"/>
        <v>4.4623295382741901</v>
      </c>
      <c r="K742">
        <f t="shared" si="250"/>
        <v>16.884955752212392</v>
      </c>
      <c r="N742" s="71">
        <f t="shared" si="251"/>
        <v>4.4623295382741901</v>
      </c>
      <c r="O742" s="71">
        <f t="shared" si="248"/>
        <v>0.2642784265330102</v>
      </c>
      <c r="P742" s="71">
        <f t="shared" si="252"/>
        <v>16.884955752212392</v>
      </c>
    </row>
    <row r="743" spans="3:16" x14ac:dyDescent="0.25">
      <c r="C743">
        <v>1984</v>
      </c>
      <c r="D743" t="s">
        <v>4056</v>
      </c>
      <c r="E743">
        <v>4</v>
      </c>
      <c r="F743">
        <v>0.18179999999999999</v>
      </c>
      <c r="G743">
        <v>1.0999999999999999E-2</v>
      </c>
      <c r="I743" s="79">
        <f t="shared" si="249"/>
        <v>4.2643875231113793E-2</v>
      </c>
      <c r="J743">
        <f t="shared" si="247"/>
        <v>4.2643875231113793</v>
      </c>
      <c r="K743">
        <f t="shared" si="250"/>
        <v>16.527272727272727</v>
      </c>
      <c r="N743" s="71">
        <f t="shared" si="251"/>
        <v>4.2643875231113793</v>
      </c>
      <c r="O743" s="71">
        <f t="shared" si="248"/>
        <v>0.25802124727296571</v>
      </c>
      <c r="P743" s="71">
        <f t="shared" si="252"/>
        <v>16.527272727272727</v>
      </c>
    </row>
    <row r="744" spans="3:16" x14ac:dyDescent="0.25">
      <c r="C744">
        <v>1985</v>
      </c>
      <c r="D744" t="s">
        <v>4056</v>
      </c>
      <c r="E744">
        <v>4</v>
      </c>
      <c r="F744">
        <v>0.2137</v>
      </c>
      <c r="G744">
        <v>1.17E-2</v>
      </c>
      <c r="I744" s="79">
        <f t="shared" si="249"/>
        <v>4.9609705774644963E-2</v>
      </c>
      <c r="J744">
        <f t="shared" si="247"/>
        <v>4.9609705774644963</v>
      </c>
      <c r="K744">
        <f t="shared" si="250"/>
        <v>18.264957264957264</v>
      </c>
      <c r="N744" s="71">
        <f t="shared" si="251"/>
        <v>4.9609705774644963</v>
      </c>
      <c r="O744" s="71">
        <f t="shared" si="248"/>
        <v>0.27161139801747597</v>
      </c>
      <c r="P744" s="71">
        <f t="shared" si="252"/>
        <v>18.264957264957264</v>
      </c>
    </row>
    <row r="745" spans="3:16" x14ac:dyDescent="0.25">
      <c r="C745">
        <v>1986</v>
      </c>
      <c r="D745" t="s">
        <v>4056</v>
      </c>
      <c r="E745">
        <v>4</v>
      </c>
      <c r="F745">
        <v>0.20030000000000001</v>
      </c>
      <c r="G745">
        <v>1.14E-2</v>
      </c>
      <c r="I745" s="79">
        <f t="shared" si="249"/>
        <v>4.6700547956584071E-2</v>
      </c>
      <c r="J745">
        <f t="shared" si="247"/>
        <v>4.6700547956584071</v>
      </c>
      <c r="K745">
        <f t="shared" si="250"/>
        <v>17.57017543859649</v>
      </c>
      <c r="N745" s="71">
        <f t="shared" si="251"/>
        <v>4.6700547956584071</v>
      </c>
      <c r="O745" s="71">
        <f t="shared" si="248"/>
        <v>0.26579443170497175</v>
      </c>
      <c r="P745" s="71">
        <f t="shared" si="252"/>
        <v>17.57017543859649</v>
      </c>
    </row>
    <row r="746" spans="3:16" x14ac:dyDescent="0.25">
      <c r="C746">
        <v>1987</v>
      </c>
      <c r="D746" t="s">
        <v>4056</v>
      </c>
      <c r="E746">
        <v>4</v>
      </c>
      <c r="F746">
        <v>0.20619999999999999</v>
      </c>
      <c r="G746">
        <v>1.0800000000000001E-2</v>
      </c>
      <c r="I746" s="79">
        <f t="shared" si="249"/>
        <v>4.7984431666746152E-2</v>
      </c>
      <c r="J746">
        <f t="shared" si="247"/>
        <v>4.7984431666746152</v>
      </c>
      <c r="K746">
        <f t="shared" si="250"/>
        <v>19.092592592592592</v>
      </c>
      <c r="N746" s="71">
        <f t="shared" si="251"/>
        <v>4.7984431666746152</v>
      </c>
      <c r="O746" s="71">
        <f t="shared" si="248"/>
        <v>0.25132486033019324</v>
      </c>
      <c r="P746" s="71">
        <f t="shared" si="252"/>
        <v>19.092592592592592</v>
      </c>
    </row>
    <row r="747" spans="3:16" x14ac:dyDescent="0.25">
      <c r="C747">
        <v>1988</v>
      </c>
      <c r="D747" t="s">
        <v>4056</v>
      </c>
      <c r="E747">
        <v>4</v>
      </c>
      <c r="F747">
        <v>0.18629999999999999</v>
      </c>
      <c r="G747">
        <v>1.2200000000000001E-2</v>
      </c>
      <c r="I747" s="79">
        <f t="shared" si="249"/>
        <v>4.3634993163400804E-2</v>
      </c>
      <c r="J747">
        <f t="shared" si="247"/>
        <v>4.3634993163400804</v>
      </c>
      <c r="K747">
        <f t="shared" si="250"/>
        <v>15.270491803278688</v>
      </c>
      <c r="N747" s="71">
        <f t="shared" si="251"/>
        <v>4.3634993163400804</v>
      </c>
      <c r="O747" s="71">
        <f t="shared" si="248"/>
        <v>0.28574713719457318</v>
      </c>
      <c r="P747" s="71">
        <f t="shared" si="252"/>
        <v>15.270491803278688</v>
      </c>
    </row>
    <row r="748" spans="3:16" x14ac:dyDescent="0.25">
      <c r="C748">
        <v>1989</v>
      </c>
      <c r="D748" t="s">
        <v>4056</v>
      </c>
      <c r="E748">
        <v>4</v>
      </c>
      <c r="F748">
        <v>0.21820000000000001</v>
      </c>
      <c r="G748">
        <v>1.1299999999999999E-2</v>
      </c>
      <c r="I748" s="79">
        <f t="shared" si="249"/>
        <v>5.0581257796572965E-2</v>
      </c>
      <c r="J748">
        <f t="shared" si="247"/>
        <v>5.0581257796572965</v>
      </c>
      <c r="K748">
        <f t="shared" si="250"/>
        <v>19.309734513274339</v>
      </c>
      <c r="N748" s="71">
        <f t="shared" si="251"/>
        <v>5.0581257796572965</v>
      </c>
      <c r="O748" s="71">
        <f t="shared" si="248"/>
        <v>0.26194693542679853</v>
      </c>
      <c r="P748" s="71">
        <f t="shared" si="252"/>
        <v>19.309734513274339</v>
      </c>
    </row>
    <row r="749" spans="3:16" x14ac:dyDescent="0.25">
      <c r="C749">
        <v>1990</v>
      </c>
      <c r="D749" t="s">
        <v>4056</v>
      </c>
      <c r="E749">
        <v>4</v>
      </c>
      <c r="F749">
        <v>0.21690000000000001</v>
      </c>
      <c r="G749">
        <v>1.17E-2</v>
      </c>
      <c r="I749" s="79">
        <f t="shared" si="249"/>
        <v>5.030086407540324E-2</v>
      </c>
      <c r="J749">
        <f t="shared" si="247"/>
        <v>5.030086407540324</v>
      </c>
      <c r="K749">
        <f t="shared" si="250"/>
        <v>18.53846153846154</v>
      </c>
      <c r="N749" s="71">
        <f t="shared" si="251"/>
        <v>5.030086407540324</v>
      </c>
      <c r="O749" s="71">
        <f t="shared" si="248"/>
        <v>0.27133246181752785</v>
      </c>
      <c r="P749" s="71">
        <f t="shared" si="252"/>
        <v>18.53846153846154</v>
      </c>
    </row>
    <row r="750" spans="3:16" x14ac:dyDescent="0.25">
      <c r="C750">
        <v>1991</v>
      </c>
      <c r="D750" t="s">
        <v>4056</v>
      </c>
      <c r="E750">
        <v>4</v>
      </c>
      <c r="F750">
        <v>0.21840000000000001</v>
      </c>
      <c r="G750">
        <v>1.1900000000000001E-2</v>
      </c>
      <c r="I750" s="79">
        <f t="shared" si="249"/>
        <v>5.0624375371012498E-2</v>
      </c>
      <c r="J750">
        <f t="shared" si="247"/>
        <v>5.0624375371012498</v>
      </c>
      <c r="K750">
        <f t="shared" si="250"/>
        <v>18.352941176470587</v>
      </c>
      <c r="N750" s="71">
        <f t="shared" si="251"/>
        <v>5.0624375371012498</v>
      </c>
      <c r="O750" s="71">
        <f t="shared" si="248"/>
        <v>0.27583794272667067</v>
      </c>
      <c r="P750" s="71">
        <f t="shared" si="252"/>
        <v>18.352941176470587</v>
      </c>
    </row>
    <row r="751" spans="3:16" x14ac:dyDescent="0.25">
      <c r="C751">
        <v>1992</v>
      </c>
      <c r="D751" t="s">
        <v>4056</v>
      </c>
      <c r="E751">
        <v>4</v>
      </c>
      <c r="F751">
        <v>0.20269999999999999</v>
      </c>
      <c r="G751">
        <v>1.2E-2</v>
      </c>
      <c r="I751" s="79">
        <f t="shared" si="249"/>
        <v>4.7223375566132431E-2</v>
      </c>
      <c r="J751">
        <f t="shared" si="247"/>
        <v>4.7223375566132431</v>
      </c>
      <c r="K751">
        <f t="shared" si="250"/>
        <v>16.891666666666666</v>
      </c>
      <c r="N751" s="71">
        <f t="shared" si="251"/>
        <v>4.7223375566132431</v>
      </c>
      <c r="O751" s="71">
        <f t="shared" si="248"/>
        <v>0.27956611089964933</v>
      </c>
      <c r="P751" s="71">
        <f t="shared" si="252"/>
        <v>16.891666666666666</v>
      </c>
    </row>
    <row r="752" spans="3:16" x14ac:dyDescent="0.25">
      <c r="C752">
        <v>1993</v>
      </c>
      <c r="D752" t="s">
        <v>4056</v>
      </c>
      <c r="E752">
        <v>4</v>
      </c>
      <c r="F752">
        <v>0.21340000000000001</v>
      </c>
      <c r="G752">
        <v>1.23E-2</v>
      </c>
      <c r="I752" s="79">
        <f t="shared" si="249"/>
        <v>4.954483964154055E-2</v>
      </c>
      <c r="J752">
        <f t="shared" si="247"/>
        <v>4.954483964154055</v>
      </c>
      <c r="K752">
        <f t="shared" si="250"/>
        <v>17.349593495934961</v>
      </c>
      <c r="N752" s="71">
        <f t="shared" si="251"/>
        <v>4.954483964154055</v>
      </c>
      <c r="O752" s="71">
        <f t="shared" si="248"/>
        <v>0.28556772614383724</v>
      </c>
      <c r="P752" s="71">
        <f t="shared" si="252"/>
        <v>17.349593495934961</v>
      </c>
    </row>
    <row r="753" spans="3:16" x14ac:dyDescent="0.25">
      <c r="C753">
        <v>1994</v>
      </c>
      <c r="D753" t="s">
        <v>4056</v>
      </c>
      <c r="E753">
        <v>4</v>
      </c>
      <c r="F753">
        <v>0.21190000000000001</v>
      </c>
      <c r="G753">
        <v>1.2E-2</v>
      </c>
      <c r="I753" s="79">
        <f t="shared" si="249"/>
        <v>4.922032843381019E-2</v>
      </c>
      <c r="J753">
        <f t="shared" si="247"/>
        <v>4.922032843381019</v>
      </c>
      <c r="K753">
        <f t="shared" si="250"/>
        <v>17.658333333333335</v>
      </c>
      <c r="N753" s="71">
        <f t="shared" si="251"/>
        <v>4.922032843381019</v>
      </c>
      <c r="O753" s="71">
        <f t="shared" si="248"/>
        <v>0.27873711241421528</v>
      </c>
      <c r="P753" s="71">
        <f t="shared" si="252"/>
        <v>17.658333333333335</v>
      </c>
    </row>
    <row r="754" spans="3:16" x14ac:dyDescent="0.25">
      <c r="C754">
        <v>1995</v>
      </c>
      <c r="D754" t="s">
        <v>4057</v>
      </c>
      <c r="E754">
        <v>4</v>
      </c>
      <c r="F754">
        <v>0.24110000000000001</v>
      </c>
      <c r="G754">
        <v>1.37E-2</v>
      </c>
      <c r="I754" s="79">
        <f t="shared" si="249"/>
        <v>5.5484096354667223E-2</v>
      </c>
      <c r="J754">
        <f t="shared" si="247"/>
        <v>5.5484096354667223</v>
      </c>
      <c r="K754">
        <f t="shared" si="250"/>
        <v>17.598540145985403</v>
      </c>
      <c r="N754" s="71">
        <f t="shared" si="251"/>
        <v>5.5484096354667223</v>
      </c>
      <c r="O754" s="71">
        <f t="shared" si="248"/>
        <v>0.31527669848981371</v>
      </c>
      <c r="P754" s="71">
        <f t="shared" si="252"/>
        <v>17.598540145985403</v>
      </c>
    </row>
    <row r="755" spans="3:16" x14ac:dyDescent="0.25">
      <c r="C755">
        <v>1996</v>
      </c>
      <c r="D755" t="s">
        <v>4057</v>
      </c>
      <c r="E755">
        <v>4</v>
      </c>
      <c r="F755">
        <v>0.2283</v>
      </c>
      <c r="G755">
        <v>1.3599999999999999E-2</v>
      </c>
      <c r="I755" s="79">
        <f t="shared" si="249"/>
        <v>5.2752091638231802E-2</v>
      </c>
      <c r="J755">
        <f t="shared" si="247"/>
        <v>5.2752091638231802</v>
      </c>
      <c r="K755">
        <f t="shared" si="250"/>
        <v>16.786764705882355</v>
      </c>
      <c r="N755" s="71">
        <f t="shared" si="251"/>
        <v>5.2752091638231802</v>
      </c>
      <c r="O755" s="71">
        <f t="shared" si="248"/>
        <v>0.31424811488390381</v>
      </c>
      <c r="P755" s="71">
        <f t="shared" si="252"/>
        <v>16.786764705882355</v>
      </c>
    </row>
    <row r="756" spans="3:16" x14ac:dyDescent="0.25">
      <c r="C756">
        <v>1997</v>
      </c>
      <c r="D756" t="s">
        <v>4057</v>
      </c>
      <c r="E756">
        <v>4</v>
      </c>
      <c r="F756">
        <v>0.25369999999999998</v>
      </c>
      <c r="G756">
        <v>1.3100000000000001E-2</v>
      </c>
      <c r="I756" s="79">
        <f t="shared" si="249"/>
        <v>5.8152851147362128E-2</v>
      </c>
      <c r="J756">
        <f t="shared" si="247"/>
        <v>5.8152851147362128</v>
      </c>
      <c r="K756">
        <f t="shared" si="250"/>
        <v>19.366412213740457</v>
      </c>
      <c r="N756" s="71">
        <f t="shared" si="251"/>
        <v>5.8152851147362128</v>
      </c>
      <c r="O756" s="71">
        <f t="shared" si="248"/>
        <v>0.30027684273963101</v>
      </c>
      <c r="P756" s="71">
        <f t="shared" si="252"/>
        <v>19.366412213740457</v>
      </c>
    </row>
    <row r="757" spans="3:16" x14ac:dyDescent="0.25">
      <c r="C757">
        <v>1998</v>
      </c>
      <c r="D757" t="s">
        <v>4057</v>
      </c>
      <c r="E757">
        <v>4</v>
      </c>
      <c r="F757">
        <v>0.25</v>
      </c>
      <c r="G757">
        <v>1.2999999999999999E-2</v>
      </c>
      <c r="I757" s="79">
        <f t="shared" si="249"/>
        <v>5.7371263440564091E-2</v>
      </c>
      <c r="J757">
        <f t="shared" si="247"/>
        <v>5.7371263440564091</v>
      </c>
      <c r="K757">
        <f t="shared" si="250"/>
        <v>19.23076923076923</v>
      </c>
      <c r="N757" s="71">
        <f t="shared" si="251"/>
        <v>5.7371263440564091</v>
      </c>
      <c r="O757" s="71">
        <f t="shared" si="248"/>
        <v>0.29833056989093326</v>
      </c>
      <c r="P757" s="71">
        <f t="shared" si="252"/>
        <v>19.23076923076923</v>
      </c>
    </row>
    <row r="758" spans="3:16" x14ac:dyDescent="0.25">
      <c r="C758">
        <v>1999</v>
      </c>
      <c r="D758" t="s">
        <v>4057</v>
      </c>
      <c r="E758">
        <v>4</v>
      </c>
      <c r="F758">
        <v>0.25590000000000002</v>
      </c>
      <c r="G758">
        <v>1.2800000000000001E-2</v>
      </c>
      <c r="I758" s="79">
        <f t="shared" si="249"/>
        <v>5.8616759166673305E-2</v>
      </c>
      <c r="J758">
        <f t="shared" si="247"/>
        <v>5.8616759166673305</v>
      </c>
      <c r="K758">
        <f t="shared" si="250"/>
        <v>19.9921875</v>
      </c>
      <c r="N758" s="71">
        <f t="shared" si="251"/>
        <v>5.8616759166673305</v>
      </c>
      <c r="O758" s="71">
        <f t="shared" si="248"/>
        <v>0.29319832642962812</v>
      </c>
      <c r="P758" s="71">
        <f t="shared" si="252"/>
        <v>19.9921875</v>
      </c>
    </row>
    <row r="759" spans="3:16" x14ac:dyDescent="0.25">
      <c r="C759">
        <v>2000</v>
      </c>
      <c r="D759" t="s">
        <v>4057</v>
      </c>
      <c r="E759">
        <v>4</v>
      </c>
      <c r="F759">
        <v>0.26229999999999998</v>
      </c>
      <c r="G759">
        <v>1.11E-2</v>
      </c>
      <c r="I759" s="79">
        <f t="shared" si="249"/>
        <v>5.9962853290306706E-2</v>
      </c>
      <c r="J759">
        <f t="shared" si="247"/>
        <v>5.9962853290306706</v>
      </c>
      <c r="K759">
        <f t="shared" si="250"/>
        <v>23.630630630630627</v>
      </c>
      <c r="N759" s="71">
        <f t="shared" si="251"/>
        <v>5.9962853290306706</v>
      </c>
      <c r="O759" s="71">
        <f t="shared" si="248"/>
        <v>0.25375054194525526</v>
      </c>
      <c r="P759" s="71">
        <f t="shared" si="252"/>
        <v>23.630630630630627</v>
      </c>
    </row>
    <row r="760" spans="3:16" x14ac:dyDescent="0.25">
      <c r="C760">
        <v>2001</v>
      </c>
      <c r="D760" t="s">
        <v>4057</v>
      </c>
      <c r="E760">
        <v>4</v>
      </c>
      <c r="F760">
        <v>0.27760000000000001</v>
      </c>
      <c r="G760">
        <v>1.12E-2</v>
      </c>
      <c r="I760" s="79">
        <f t="shared" si="249"/>
        <v>6.3160238193464169E-2</v>
      </c>
      <c r="J760">
        <f t="shared" si="247"/>
        <v>6.3160238193464169</v>
      </c>
      <c r="K760">
        <f t="shared" si="250"/>
        <v>24.785714285714288</v>
      </c>
      <c r="N760" s="71">
        <f t="shared" si="251"/>
        <v>6.3160238193464169</v>
      </c>
      <c r="O760" s="71">
        <f t="shared" si="248"/>
        <v>0.25482516850388998</v>
      </c>
      <c r="P760" s="71">
        <f t="shared" si="252"/>
        <v>24.785714285714288</v>
      </c>
    </row>
    <row r="761" spans="3:16" x14ac:dyDescent="0.25">
      <c r="C761">
        <v>2002</v>
      </c>
      <c r="D761" t="s">
        <v>4057</v>
      </c>
      <c r="E761">
        <v>4</v>
      </c>
      <c r="F761">
        <v>0.27350000000000002</v>
      </c>
      <c r="G761">
        <v>1.18E-2</v>
      </c>
      <c r="I761" s="79">
        <f t="shared" si="249"/>
        <v>6.2306251712867189E-2</v>
      </c>
      <c r="J761">
        <f t="shared" si="247"/>
        <v>6.2306251712867189</v>
      </c>
      <c r="K761">
        <f t="shared" si="250"/>
        <v>23.177966101694917</v>
      </c>
      <c r="N761" s="71">
        <f t="shared" si="251"/>
        <v>6.2306251712867189</v>
      </c>
      <c r="O761" s="71">
        <f t="shared" si="248"/>
        <v>0.26881673499518566</v>
      </c>
      <c r="P761" s="71">
        <f t="shared" si="252"/>
        <v>23.177966101694917</v>
      </c>
    </row>
    <row r="762" spans="3:16" x14ac:dyDescent="0.25">
      <c r="C762">
        <v>2003</v>
      </c>
      <c r="D762" t="s">
        <v>4057</v>
      </c>
      <c r="E762">
        <v>4</v>
      </c>
      <c r="F762">
        <v>0.20880000000000001</v>
      </c>
      <c r="G762">
        <v>1.1599999999999999E-2</v>
      </c>
      <c r="I762" s="79">
        <f t="shared" si="249"/>
        <v>4.8548716155229599E-2</v>
      </c>
      <c r="J762">
        <f t="shared" si="247"/>
        <v>4.8548716155229599</v>
      </c>
      <c r="K762">
        <f t="shared" si="250"/>
        <v>18.000000000000004</v>
      </c>
      <c r="N762" s="71">
        <f t="shared" si="251"/>
        <v>4.8548716155229599</v>
      </c>
      <c r="O762" s="71">
        <f t="shared" si="248"/>
        <v>0.26971508975127551</v>
      </c>
      <c r="P762" s="71">
        <f t="shared" si="252"/>
        <v>18.000000000000004</v>
      </c>
    </row>
    <row r="763" spans="3:16" x14ac:dyDescent="0.25">
      <c r="C763">
        <v>2004</v>
      </c>
      <c r="D763" t="s">
        <v>4057</v>
      </c>
      <c r="E763">
        <v>4</v>
      </c>
      <c r="F763">
        <v>0.2651</v>
      </c>
      <c r="G763">
        <v>1.14E-2</v>
      </c>
      <c r="I763" s="79">
        <f t="shared" si="249"/>
        <v>6.0550160277257126E-2</v>
      </c>
      <c r="J763">
        <f t="shared" si="247"/>
        <v>6.0550160277257126</v>
      </c>
      <c r="K763">
        <f t="shared" si="250"/>
        <v>23.254385964912281</v>
      </c>
      <c r="N763" s="71">
        <f t="shared" si="251"/>
        <v>6.0550160277257126</v>
      </c>
      <c r="O763" s="71">
        <f t="shared" si="248"/>
        <v>0.26038167754082658</v>
      </c>
      <c r="P763" s="71">
        <f t="shared" si="252"/>
        <v>23.254385964912281</v>
      </c>
    </row>
    <row r="764" spans="3:16" x14ac:dyDescent="0.25">
      <c r="C764">
        <v>2005</v>
      </c>
      <c r="D764" t="s">
        <v>4057</v>
      </c>
      <c r="E764">
        <v>4</v>
      </c>
      <c r="F764">
        <v>0.26740000000000003</v>
      </c>
      <c r="G764">
        <v>1.1299999999999999E-2</v>
      </c>
      <c r="I764" s="79">
        <f t="shared" si="249"/>
        <v>6.1031862143922533E-2</v>
      </c>
      <c r="J764">
        <f t="shared" si="247"/>
        <v>6.1031862143922533</v>
      </c>
      <c r="K764">
        <f t="shared" si="250"/>
        <v>23.663716814159297</v>
      </c>
      <c r="N764" s="71">
        <f t="shared" si="251"/>
        <v>6.1031862143922533</v>
      </c>
      <c r="O764" s="71">
        <f t="shared" si="248"/>
        <v>0.25791325438531204</v>
      </c>
      <c r="P764" s="71">
        <f t="shared" si="252"/>
        <v>23.663716814159297</v>
      </c>
    </row>
    <row r="765" spans="3:16" x14ac:dyDescent="0.25">
      <c r="C765">
        <v>2006</v>
      </c>
      <c r="D765" t="s">
        <v>4057</v>
      </c>
      <c r="E765">
        <v>4</v>
      </c>
      <c r="F765">
        <v>0.26040000000000002</v>
      </c>
      <c r="G765">
        <v>1.1599999999999999E-2</v>
      </c>
      <c r="I765" s="79">
        <f t="shared" si="249"/>
        <v>5.956376686582443E-2</v>
      </c>
      <c r="J765">
        <f t="shared" si="247"/>
        <v>5.956376686582443</v>
      </c>
      <c r="K765">
        <f t="shared" si="250"/>
        <v>22.448275862068968</v>
      </c>
      <c r="N765" s="71">
        <f t="shared" si="251"/>
        <v>5.956376686582443</v>
      </c>
      <c r="O765" s="71">
        <f t="shared" si="248"/>
        <v>0.26533782474791218</v>
      </c>
      <c r="P765" s="71">
        <f t="shared" si="252"/>
        <v>22.448275862068968</v>
      </c>
    </row>
    <row r="766" spans="3:16" x14ac:dyDescent="0.25">
      <c r="C766">
        <v>2007</v>
      </c>
      <c r="D766" t="s">
        <v>4057</v>
      </c>
      <c r="E766">
        <v>4</v>
      </c>
      <c r="F766">
        <v>0.25879999999999997</v>
      </c>
      <c r="G766">
        <v>1.12E-2</v>
      </c>
      <c r="I766" s="79">
        <f t="shared" si="249"/>
        <v>5.9227343973171864E-2</v>
      </c>
      <c r="J766">
        <f t="shared" si="247"/>
        <v>5.9227343973171864</v>
      </c>
      <c r="K766">
        <f t="shared" si="250"/>
        <v>23.107142857142854</v>
      </c>
      <c r="N766" s="71">
        <f t="shared" si="251"/>
        <v>5.9227343973171864</v>
      </c>
      <c r="O766" s="71">
        <f t="shared" si="248"/>
        <v>0.25631617175406685</v>
      </c>
      <c r="P766" s="71">
        <f t="shared" si="252"/>
        <v>23.107142857142854</v>
      </c>
    </row>
    <row r="767" spans="3:16" x14ac:dyDescent="0.25">
      <c r="C767">
        <v>2008</v>
      </c>
      <c r="D767" t="s">
        <v>4057</v>
      </c>
      <c r="E767">
        <v>4</v>
      </c>
      <c r="F767">
        <v>0.28289999999999998</v>
      </c>
      <c r="G767">
        <v>1.15E-2</v>
      </c>
      <c r="I767" s="79">
        <f t="shared" si="249"/>
        <v>6.4261131413112293E-2</v>
      </c>
      <c r="J767">
        <f t="shared" si="247"/>
        <v>6.4261131413112293</v>
      </c>
      <c r="K767">
        <f t="shared" si="250"/>
        <v>24.599999999999998</v>
      </c>
      <c r="N767" s="71">
        <f t="shared" si="251"/>
        <v>6.4261131413112293</v>
      </c>
      <c r="O767" s="71">
        <f t="shared" si="248"/>
        <v>0.26122411143541585</v>
      </c>
      <c r="P767" s="71">
        <f t="shared" si="252"/>
        <v>24.599999999999998</v>
      </c>
    </row>
    <row r="768" spans="3:16" x14ac:dyDescent="0.25">
      <c r="C768">
        <v>2009</v>
      </c>
      <c r="D768" t="s">
        <v>4057</v>
      </c>
      <c r="E768">
        <v>4</v>
      </c>
      <c r="F768">
        <v>0.26850000000000002</v>
      </c>
      <c r="G768">
        <v>1.1299999999999999E-2</v>
      </c>
      <c r="I768" s="79">
        <f t="shared" si="249"/>
        <v>6.126200956654837E-2</v>
      </c>
      <c r="J768">
        <f t="shared" si="247"/>
        <v>6.126200956654837</v>
      </c>
      <c r="K768">
        <f t="shared" si="250"/>
        <v>23.761061946902657</v>
      </c>
      <c r="N768" s="71">
        <f t="shared" si="251"/>
        <v>6.126200956654837</v>
      </c>
      <c r="O768" s="71">
        <f t="shared" si="248"/>
        <v>0.25782521717020351</v>
      </c>
      <c r="P768" s="71">
        <f t="shared" si="252"/>
        <v>23.761061946902657</v>
      </c>
    </row>
    <row r="769" spans="1:16" x14ac:dyDescent="0.25">
      <c r="C769">
        <v>2010</v>
      </c>
      <c r="D769" t="s">
        <v>4057</v>
      </c>
      <c r="E769">
        <v>4</v>
      </c>
      <c r="F769">
        <v>0.27460000000000001</v>
      </c>
      <c r="G769">
        <v>1.14E-2</v>
      </c>
      <c r="I769" s="79">
        <f t="shared" si="249"/>
        <v>6.2535572200919542E-2</v>
      </c>
      <c r="J769">
        <f t="shared" si="247"/>
        <v>6.2535572200919542</v>
      </c>
      <c r="K769">
        <f t="shared" si="250"/>
        <v>24.087719298245613</v>
      </c>
      <c r="N769" s="71">
        <f t="shared" si="251"/>
        <v>6.2535572200919542</v>
      </c>
      <c r="O769" s="71">
        <f t="shared" si="248"/>
        <v>0.25961599529879198</v>
      </c>
      <c r="P769" s="71">
        <f t="shared" si="252"/>
        <v>24.087719298245613</v>
      </c>
    </row>
    <row r="772" spans="1:16" x14ac:dyDescent="0.25">
      <c r="A772" s="73" t="s">
        <v>4077</v>
      </c>
      <c r="C772" t="s">
        <v>4054</v>
      </c>
    </row>
    <row r="774" spans="1:16" x14ac:dyDescent="0.25">
      <c r="B774" t="s">
        <v>4081</v>
      </c>
      <c r="C774" t="s">
        <v>425</v>
      </c>
      <c r="D774" t="s">
        <v>202</v>
      </c>
      <c r="E774" t="s">
        <v>334</v>
      </c>
      <c r="F774" t="s">
        <v>4043</v>
      </c>
      <c r="G774" t="s">
        <v>147</v>
      </c>
      <c r="I774" t="s">
        <v>148</v>
      </c>
      <c r="J774" t="s">
        <v>150</v>
      </c>
      <c r="K774" t="s">
        <v>215</v>
      </c>
      <c r="N774" t="s">
        <v>148</v>
      </c>
      <c r="O774" t="s">
        <v>147</v>
      </c>
      <c r="P774" t="s">
        <v>149</v>
      </c>
    </row>
    <row r="775" spans="1:16" x14ac:dyDescent="0.25">
      <c r="B775" t="s">
        <v>4082</v>
      </c>
      <c r="C775" t="s">
        <v>183</v>
      </c>
      <c r="D775">
        <v>0</v>
      </c>
      <c r="E775">
        <v>0</v>
      </c>
      <c r="F775" t="s">
        <v>85</v>
      </c>
      <c r="G775" t="s">
        <v>85</v>
      </c>
      <c r="I775" s="79" t="s">
        <v>85</v>
      </c>
      <c r="J775" t="s">
        <v>85</v>
      </c>
      <c r="K775" t="s">
        <v>85</v>
      </c>
      <c r="N775" s="71" t="str">
        <f t="shared" ref="N775:N776" si="253">J775</f>
        <v>X</v>
      </c>
      <c r="O775" s="71" t="s">
        <v>85</v>
      </c>
      <c r="P775" s="71" t="s">
        <v>85</v>
      </c>
    </row>
    <row r="776" spans="1:16" x14ac:dyDescent="0.25">
      <c r="B776" t="s">
        <v>4083</v>
      </c>
      <c r="C776" t="s">
        <v>4090</v>
      </c>
      <c r="D776">
        <v>4</v>
      </c>
      <c r="E776">
        <v>4</v>
      </c>
      <c r="F776">
        <v>0.36720000000000003</v>
      </c>
      <c r="G776">
        <v>1.0880000000000001E-2</v>
      </c>
      <c r="I776" s="79">
        <f>(1+F776)^(1/E776)-1</f>
        <v>8.1329403363969099E-2</v>
      </c>
      <c r="J776">
        <f t="shared" ref="J776" si="254">I776*100</f>
        <v>8.1329403363969099</v>
      </c>
      <c r="K776">
        <f t="shared" ref="K776" si="255">F776/G776</f>
        <v>33.75</v>
      </c>
      <c r="N776" s="71">
        <f t="shared" si="253"/>
        <v>8.1329403363969099</v>
      </c>
      <c r="O776" s="71">
        <f t="shared" ref="O776" si="256">N776/P776</f>
        <v>0.24097600996731586</v>
      </c>
      <c r="P776" s="71">
        <f t="shared" ref="P776" si="257">K776</f>
        <v>33.75</v>
      </c>
    </row>
    <row r="777" spans="1:16" x14ac:dyDescent="0.25">
      <c r="B777" t="s">
        <v>4084</v>
      </c>
      <c r="C777" t="s">
        <v>4091</v>
      </c>
      <c r="D777">
        <v>4</v>
      </c>
      <c r="E777">
        <v>8</v>
      </c>
      <c r="F777">
        <v>0.69072</v>
      </c>
      <c r="G777">
        <v>1.619E-2</v>
      </c>
      <c r="I777" s="79">
        <f t="shared" ref="I777:I782" si="258">(1+F777)^(1/E777)-1</f>
        <v>6.7846826330989263E-2</v>
      </c>
      <c r="J777">
        <f t="shared" ref="J777:J782" si="259">I777*100</f>
        <v>6.7846826330989263</v>
      </c>
      <c r="K777">
        <f t="shared" ref="K777:K782" si="260">F777/G777</f>
        <v>42.663372452130943</v>
      </c>
      <c r="N777" s="71">
        <f t="shared" ref="N777:N782" si="261">J777</f>
        <v>6.7846826330989263</v>
      </c>
      <c r="O777" s="71">
        <f t="shared" ref="O777:O782" si="262">N777/P777</f>
        <v>0.15902827749286486</v>
      </c>
      <c r="P777" s="71">
        <f t="shared" ref="P777:P782" si="263">K777</f>
        <v>42.663372452130943</v>
      </c>
    </row>
    <row r="778" spans="1:16" x14ac:dyDescent="0.25">
      <c r="B778" t="s">
        <v>4085</v>
      </c>
      <c r="C778" t="s">
        <v>4092</v>
      </c>
      <c r="D778">
        <v>3</v>
      </c>
      <c r="E778">
        <v>11</v>
      </c>
      <c r="F778">
        <v>1.18726</v>
      </c>
      <c r="G778">
        <v>2.266E-2</v>
      </c>
      <c r="I778" s="79">
        <f t="shared" si="258"/>
        <v>7.3742237934721233E-2</v>
      </c>
      <c r="J778">
        <f t="shared" si="259"/>
        <v>7.3742237934721233</v>
      </c>
      <c r="K778">
        <f t="shared" si="260"/>
        <v>52.394527802294796</v>
      </c>
      <c r="N778" s="71">
        <f t="shared" si="261"/>
        <v>7.3742237934721233</v>
      </c>
      <c r="O778" s="71">
        <f t="shared" si="262"/>
        <v>0.1407441597965722</v>
      </c>
      <c r="P778" s="71">
        <f t="shared" si="263"/>
        <v>52.394527802294796</v>
      </c>
    </row>
    <row r="779" spans="1:16" x14ac:dyDescent="0.25">
      <c r="B779" t="s">
        <v>4086</v>
      </c>
      <c r="C779" t="s">
        <v>4093</v>
      </c>
      <c r="D779">
        <v>3</v>
      </c>
      <c r="E779">
        <v>11</v>
      </c>
      <c r="F779">
        <v>1.1603699999999999</v>
      </c>
      <c r="G779">
        <v>2.7810000000000001E-2</v>
      </c>
      <c r="I779" s="79">
        <f t="shared" si="258"/>
        <v>7.2535433382302061E-2</v>
      </c>
      <c r="J779">
        <f t="shared" si="259"/>
        <v>7.2535433382302061</v>
      </c>
      <c r="K779">
        <f t="shared" si="260"/>
        <v>41.724919093851128</v>
      </c>
      <c r="N779" s="71">
        <f t="shared" si="261"/>
        <v>7.2535433382302061</v>
      </c>
      <c r="O779" s="71">
        <f t="shared" si="262"/>
        <v>0.17384199887637741</v>
      </c>
      <c r="P779" s="71">
        <f t="shared" si="263"/>
        <v>41.724919093851128</v>
      </c>
    </row>
    <row r="780" spans="1:16" x14ac:dyDescent="0.25">
      <c r="B780" t="s">
        <v>4087</v>
      </c>
      <c r="C780" t="s">
        <v>4094</v>
      </c>
      <c r="D780">
        <v>4</v>
      </c>
      <c r="E780">
        <v>15</v>
      </c>
      <c r="F780">
        <v>2.3220299999999998</v>
      </c>
      <c r="G780">
        <v>3.9969999999999999E-2</v>
      </c>
      <c r="I780" s="79">
        <f t="shared" si="258"/>
        <v>8.3328669719881399E-2</v>
      </c>
      <c r="J780">
        <f t="shared" si="259"/>
        <v>8.332866971988139</v>
      </c>
      <c r="K780">
        <f t="shared" si="260"/>
        <v>58.094320740555411</v>
      </c>
      <c r="N780" s="71">
        <f t="shared" si="261"/>
        <v>8.332866971988139</v>
      </c>
      <c r="O780" s="71">
        <f t="shared" si="262"/>
        <v>0.1434368603637188</v>
      </c>
      <c r="P780" s="71">
        <f t="shared" si="263"/>
        <v>58.094320740555411</v>
      </c>
    </row>
    <row r="781" spans="1:16" x14ac:dyDescent="0.25">
      <c r="B781" t="s">
        <v>4088</v>
      </c>
      <c r="C781" t="s">
        <v>4095</v>
      </c>
      <c r="D781">
        <v>4</v>
      </c>
      <c r="E781">
        <v>15</v>
      </c>
      <c r="F781">
        <v>2.09362</v>
      </c>
      <c r="G781">
        <v>4.2680000000000003E-2</v>
      </c>
      <c r="I781" s="79">
        <f t="shared" si="258"/>
        <v>7.8196202278534077E-2</v>
      </c>
      <c r="J781">
        <f t="shared" si="259"/>
        <v>7.8196202278534077</v>
      </c>
      <c r="K781">
        <f t="shared" si="260"/>
        <v>49.05388940955951</v>
      </c>
      <c r="N781" s="71">
        <f t="shared" si="261"/>
        <v>7.8196202278534077</v>
      </c>
      <c r="O781" s="71">
        <f t="shared" si="262"/>
        <v>0.15940877108777307</v>
      </c>
      <c r="P781" s="71">
        <f t="shared" si="263"/>
        <v>49.05388940955951</v>
      </c>
    </row>
    <row r="782" spans="1:16" x14ac:dyDescent="0.25">
      <c r="B782" t="s">
        <v>4089</v>
      </c>
      <c r="C782" t="s">
        <v>4096</v>
      </c>
      <c r="D782">
        <v>4</v>
      </c>
      <c r="E782">
        <v>15</v>
      </c>
      <c r="F782">
        <v>1.72776</v>
      </c>
      <c r="G782">
        <v>4.8939999999999997E-2</v>
      </c>
      <c r="I782" s="79">
        <f t="shared" si="258"/>
        <v>6.9187182530897173E-2</v>
      </c>
      <c r="J782">
        <f t="shared" si="259"/>
        <v>6.9187182530897173</v>
      </c>
      <c r="K782">
        <f t="shared" si="260"/>
        <v>35.30363710666122</v>
      </c>
      <c r="N782" s="71">
        <f t="shared" si="261"/>
        <v>6.9187182530897173</v>
      </c>
      <c r="O782" s="71">
        <f t="shared" si="262"/>
        <v>0.19597749184273899</v>
      </c>
      <c r="P782" s="71">
        <f t="shared" si="263"/>
        <v>35.30363710666122</v>
      </c>
    </row>
    <row r="786" spans="1:17" x14ac:dyDescent="0.25">
      <c r="A786" s="73" t="s">
        <v>4101</v>
      </c>
      <c r="C786" t="s">
        <v>216</v>
      </c>
    </row>
    <row r="789" spans="1:17" x14ac:dyDescent="0.25">
      <c r="B789" t="s">
        <v>4110</v>
      </c>
      <c r="C789" t="s">
        <v>4108</v>
      </c>
      <c r="D789" t="s">
        <v>425</v>
      </c>
      <c r="E789" t="s">
        <v>202</v>
      </c>
      <c r="F789" t="s">
        <v>334</v>
      </c>
      <c r="G789" t="s">
        <v>4043</v>
      </c>
      <c r="H789" t="s">
        <v>4107</v>
      </c>
      <c r="J789" t="s">
        <v>148</v>
      </c>
      <c r="K789" t="s">
        <v>150</v>
      </c>
      <c r="O789" t="s">
        <v>148</v>
      </c>
      <c r="P789" t="s">
        <v>147</v>
      </c>
      <c r="Q789" t="s">
        <v>149</v>
      </c>
    </row>
    <row r="790" spans="1:17" x14ac:dyDescent="0.25">
      <c r="B790" t="s">
        <v>180</v>
      </c>
      <c r="C790" t="s">
        <v>4109</v>
      </c>
      <c r="D790" t="s">
        <v>170</v>
      </c>
      <c r="E790">
        <v>5</v>
      </c>
      <c r="F790">
        <v>5</v>
      </c>
      <c r="G790">
        <v>0.39500000000000002</v>
      </c>
      <c r="H790">
        <v>41.75</v>
      </c>
      <c r="J790" s="79">
        <f>(1+G790)^(1/F790)-1</f>
        <v>6.8845274530016765E-2</v>
      </c>
      <c r="K790">
        <f t="shared" ref="K790:K819" si="264">J790*100</f>
        <v>6.8845274530016765</v>
      </c>
      <c r="O790" s="71">
        <f t="shared" ref="O790" si="265">K790</f>
        <v>6.8845274530016765</v>
      </c>
      <c r="P790" s="71">
        <f>O790/Q790</f>
        <v>0.16489886114974076</v>
      </c>
      <c r="Q790" s="71">
        <f>H790</f>
        <v>41.75</v>
      </c>
    </row>
    <row r="791" spans="1:17" x14ac:dyDescent="0.25">
      <c r="B791" t="s">
        <v>180</v>
      </c>
      <c r="C791" t="s">
        <v>4109</v>
      </c>
      <c r="D791" t="s">
        <v>166</v>
      </c>
      <c r="E791">
        <v>3</v>
      </c>
      <c r="F791">
        <v>8</v>
      </c>
      <c r="G791">
        <v>0.61699999999999999</v>
      </c>
      <c r="H791">
        <v>65.17</v>
      </c>
      <c r="J791" s="79">
        <f t="shared" ref="J791:J819" si="266">(1+G791)^(1/F791)-1</f>
        <v>6.1912547640321947E-2</v>
      </c>
      <c r="K791">
        <f t="shared" si="264"/>
        <v>6.1912547640321947</v>
      </c>
      <c r="O791" s="71">
        <f t="shared" ref="O791:O819" si="267">K791</f>
        <v>6.1912547640321947</v>
      </c>
      <c r="P791" s="71">
        <f t="shared" ref="P791:P819" si="268">O791/Q791</f>
        <v>9.5001607549979966E-2</v>
      </c>
      <c r="Q791" s="71">
        <f t="shared" ref="Q791:Q819" si="269">H791</f>
        <v>65.17</v>
      </c>
    </row>
    <row r="792" spans="1:17" x14ac:dyDescent="0.25">
      <c r="B792" t="s">
        <v>180</v>
      </c>
      <c r="C792" t="s">
        <v>4109</v>
      </c>
      <c r="D792" t="s">
        <v>167</v>
      </c>
      <c r="E792">
        <v>2</v>
      </c>
      <c r="F792">
        <v>10</v>
      </c>
      <c r="G792">
        <v>0.96299999999999997</v>
      </c>
      <c r="H792">
        <v>95.27</v>
      </c>
      <c r="J792" s="79">
        <f t="shared" si="266"/>
        <v>6.9773978944610127E-2</v>
      </c>
      <c r="K792">
        <f t="shared" si="264"/>
        <v>6.9773978944610127</v>
      </c>
      <c r="O792" s="71">
        <f t="shared" si="267"/>
        <v>6.9773978944610127</v>
      </c>
      <c r="P792" s="71">
        <f t="shared" si="268"/>
        <v>7.323814311389748E-2</v>
      </c>
      <c r="Q792" s="71">
        <f t="shared" si="269"/>
        <v>95.27</v>
      </c>
    </row>
    <row r="793" spans="1:17" x14ac:dyDescent="0.25">
      <c r="B793" t="s">
        <v>180</v>
      </c>
      <c r="C793" t="s">
        <v>4109</v>
      </c>
      <c r="D793" t="s">
        <v>4105</v>
      </c>
      <c r="E793">
        <v>2</v>
      </c>
      <c r="F793">
        <v>12</v>
      </c>
      <c r="G793">
        <v>1.149</v>
      </c>
      <c r="H793">
        <v>90.04</v>
      </c>
      <c r="J793" s="79">
        <f t="shared" si="266"/>
        <v>6.5826141471972077E-2</v>
      </c>
      <c r="K793">
        <f t="shared" si="264"/>
        <v>6.5826141471972077</v>
      </c>
      <c r="O793" s="71">
        <f t="shared" si="267"/>
        <v>6.5826141471972077</v>
      </c>
      <c r="P793" s="71">
        <f t="shared" si="268"/>
        <v>7.310766489557094E-2</v>
      </c>
      <c r="Q793" s="71">
        <f t="shared" si="269"/>
        <v>90.04</v>
      </c>
    </row>
    <row r="794" spans="1:17" x14ac:dyDescent="0.25">
      <c r="B794" t="s">
        <v>180</v>
      </c>
      <c r="C794" t="s">
        <v>4109</v>
      </c>
      <c r="D794" t="s">
        <v>4106</v>
      </c>
      <c r="E794">
        <v>3</v>
      </c>
      <c r="F794">
        <v>15</v>
      </c>
      <c r="G794">
        <v>1.5</v>
      </c>
      <c r="H794">
        <v>142.78</v>
      </c>
      <c r="J794" s="79">
        <f t="shared" si="266"/>
        <v>6.2990379289539433E-2</v>
      </c>
      <c r="K794">
        <f t="shared" si="264"/>
        <v>6.2990379289539433</v>
      </c>
      <c r="O794" s="71">
        <f t="shared" si="267"/>
        <v>6.2990379289539433</v>
      </c>
      <c r="P794" s="71">
        <f t="shared" si="268"/>
        <v>4.411708873059212E-2</v>
      </c>
      <c r="Q794" s="71">
        <f t="shared" si="269"/>
        <v>142.78</v>
      </c>
    </row>
    <row r="795" spans="1:17" x14ac:dyDescent="0.25">
      <c r="B795" t="s">
        <v>4111</v>
      </c>
      <c r="C795" t="s">
        <v>4109</v>
      </c>
      <c r="D795" t="s">
        <v>170</v>
      </c>
      <c r="E795">
        <v>5</v>
      </c>
      <c r="F795">
        <v>5</v>
      </c>
      <c r="G795">
        <v>0.38800000000000001</v>
      </c>
      <c r="H795">
        <v>40.74</v>
      </c>
      <c r="J795" s="79">
        <f t="shared" si="266"/>
        <v>6.7770438721748372E-2</v>
      </c>
      <c r="K795">
        <f t="shared" si="264"/>
        <v>6.7770438721748372</v>
      </c>
      <c r="O795" s="71">
        <f t="shared" si="267"/>
        <v>6.7770438721748372</v>
      </c>
      <c r="P795" s="71">
        <f t="shared" si="268"/>
        <v>0.16634864683787032</v>
      </c>
      <c r="Q795" s="71">
        <f t="shared" si="269"/>
        <v>40.74</v>
      </c>
    </row>
    <row r="796" spans="1:17" x14ac:dyDescent="0.25">
      <c r="B796" t="s">
        <v>4111</v>
      </c>
      <c r="C796" t="s">
        <v>4109</v>
      </c>
      <c r="D796" t="s">
        <v>166</v>
      </c>
      <c r="E796">
        <v>3</v>
      </c>
      <c r="F796">
        <v>8</v>
      </c>
      <c r="G796">
        <v>0.61</v>
      </c>
      <c r="H796">
        <v>64.02</v>
      </c>
      <c r="J796" s="79">
        <f t="shared" si="266"/>
        <v>6.133682837398613E-2</v>
      </c>
      <c r="K796">
        <f t="shared" si="264"/>
        <v>6.133682837398613</v>
      </c>
      <c r="O796" s="71">
        <f t="shared" si="267"/>
        <v>6.133682837398613</v>
      </c>
      <c r="P796" s="71">
        <f t="shared" si="268"/>
        <v>9.5808854067457247E-2</v>
      </c>
      <c r="Q796" s="71">
        <f t="shared" si="269"/>
        <v>64.02</v>
      </c>
    </row>
    <row r="797" spans="1:17" x14ac:dyDescent="0.25">
      <c r="B797" t="s">
        <v>4111</v>
      </c>
      <c r="C797" t="s">
        <v>4109</v>
      </c>
      <c r="D797" t="s">
        <v>167</v>
      </c>
      <c r="E797">
        <v>2</v>
      </c>
      <c r="F797">
        <v>10</v>
      </c>
      <c r="G797">
        <v>0.96299999999999997</v>
      </c>
      <c r="H797">
        <v>95.05</v>
      </c>
      <c r="J797" s="79">
        <f t="shared" si="266"/>
        <v>6.9773978944610127E-2</v>
      </c>
      <c r="K797">
        <f t="shared" si="264"/>
        <v>6.9773978944610127</v>
      </c>
      <c r="O797" s="71">
        <f t="shared" si="267"/>
        <v>6.9773978944610127</v>
      </c>
      <c r="P797" s="71">
        <f t="shared" si="268"/>
        <v>7.3407658016423072E-2</v>
      </c>
      <c r="Q797" s="71">
        <f t="shared" si="269"/>
        <v>95.05</v>
      </c>
    </row>
    <row r="798" spans="1:17" x14ac:dyDescent="0.25">
      <c r="B798" t="s">
        <v>4111</v>
      </c>
      <c r="C798" t="s">
        <v>4109</v>
      </c>
      <c r="D798" t="s">
        <v>4105</v>
      </c>
      <c r="E798">
        <v>2</v>
      </c>
      <c r="F798">
        <v>12</v>
      </c>
      <c r="G798">
        <v>1.1559999999999999</v>
      </c>
      <c r="H798">
        <v>90.15</v>
      </c>
      <c r="J798" s="79">
        <f t="shared" si="266"/>
        <v>6.6115022641344501E-2</v>
      </c>
      <c r="K798">
        <f t="shared" si="264"/>
        <v>6.6115022641344501</v>
      </c>
      <c r="O798" s="71">
        <f t="shared" si="267"/>
        <v>6.6115022641344501</v>
      </c>
      <c r="P798" s="71">
        <f t="shared" si="268"/>
        <v>7.3338904760226836E-2</v>
      </c>
      <c r="Q798" s="71">
        <f t="shared" si="269"/>
        <v>90.15</v>
      </c>
    </row>
    <row r="799" spans="1:17" x14ac:dyDescent="0.25">
      <c r="B799" t="s">
        <v>4111</v>
      </c>
      <c r="C799" t="s">
        <v>4109</v>
      </c>
      <c r="D799" t="s">
        <v>4106</v>
      </c>
      <c r="E799">
        <v>3</v>
      </c>
      <c r="F799">
        <v>15</v>
      </c>
      <c r="G799">
        <v>1.5369999999999999</v>
      </c>
      <c r="H799">
        <v>132.28</v>
      </c>
      <c r="J799" s="79">
        <f t="shared" si="266"/>
        <v>6.4032020981969806E-2</v>
      </c>
      <c r="K799">
        <f t="shared" si="264"/>
        <v>6.4032020981969806</v>
      </c>
      <c r="O799" s="71">
        <f t="shared" si="267"/>
        <v>6.4032020981969806</v>
      </c>
      <c r="P799" s="71">
        <f t="shared" si="268"/>
        <v>4.8406426505873755E-2</v>
      </c>
      <c r="Q799" s="71">
        <f t="shared" si="269"/>
        <v>132.28</v>
      </c>
    </row>
    <row r="800" spans="1:17" x14ac:dyDescent="0.25">
      <c r="B800" t="s">
        <v>180</v>
      </c>
      <c r="C800" t="s">
        <v>316</v>
      </c>
      <c r="D800" t="s">
        <v>170</v>
      </c>
      <c r="E800">
        <v>5</v>
      </c>
      <c r="F800">
        <v>5</v>
      </c>
      <c r="G800">
        <v>0.313</v>
      </c>
      <c r="H800">
        <v>30.46</v>
      </c>
      <c r="J800" s="79">
        <f t="shared" si="266"/>
        <v>5.5973319208808325E-2</v>
      </c>
      <c r="K800">
        <f t="shared" si="264"/>
        <v>5.5973319208808325</v>
      </c>
      <c r="O800" s="71">
        <f t="shared" si="267"/>
        <v>5.5973319208808325</v>
      </c>
      <c r="P800" s="71">
        <f t="shared" si="268"/>
        <v>0.18376007619438059</v>
      </c>
      <c r="Q800" s="71">
        <f t="shared" si="269"/>
        <v>30.46</v>
      </c>
    </row>
    <row r="801" spans="2:17" x14ac:dyDescent="0.25">
      <c r="B801" t="s">
        <v>180</v>
      </c>
      <c r="C801" t="s">
        <v>316</v>
      </c>
      <c r="D801" t="s">
        <v>166</v>
      </c>
      <c r="E801">
        <v>3</v>
      </c>
      <c r="F801">
        <v>8</v>
      </c>
      <c r="G801">
        <v>0.50600000000000001</v>
      </c>
      <c r="H801">
        <v>49.66</v>
      </c>
      <c r="J801" s="79">
        <f t="shared" si="266"/>
        <v>5.2514582065212645E-2</v>
      </c>
      <c r="K801">
        <f t="shared" si="264"/>
        <v>5.2514582065212645</v>
      </c>
      <c r="O801" s="71">
        <f t="shared" si="267"/>
        <v>5.2514582065212645</v>
      </c>
      <c r="P801" s="71">
        <f t="shared" si="268"/>
        <v>0.10574825224569603</v>
      </c>
      <c r="Q801" s="71">
        <f t="shared" si="269"/>
        <v>49.66</v>
      </c>
    </row>
    <row r="802" spans="2:17" x14ac:dyDescent="0.25">
      <c r="B802" t="s">
        <v>180</v>
      </c>
      <c r="C802" t="s">
        <v>316</v>
      </c>
      <c r="D802" t="s">
        <v>167</v>
      </c>
      <c r="E802">
        <v>2</v>
      </c>
      <c r="F802">
        <v>10</v>
      </c>
      <c r="G802">
        <v>0.82</v>
      </c>
      <c r="H802">
        <v>74.760000000000005</v>
      </c>
      <c r="J802" s="79">
        <f t="shared" si="266"/>
        <v>6.1713009165691446E-2</v>
      </c>
      <c r="K802">
        <f t="shared" si="264"/>
        <v>6.1713009165691446</v>
      </c>
      <c r="O802" s="71">
        <f t="shared" si="267"/>
        <v>6.1713009165691446</v>
      </c>
      <c r="P802" s="71">
        <f t="shared" si="268"/>
        <v>8.2548166353252336E-2</v>
      </c>
      <c r="Q802" s="71">
        <f t="shared" si="269"/>
        <v>74.760000000000005</v>
      </c>
    </row>
    <row r="803" spans="2:17" x14ac:dyDescent="0.25">
      <c r="B803" t="s">
        <v>180</v>
      </c>
      <c r="C803" t="s">
        <v>316</v>
      </c>
      <c r="D803" t="s">
        <v>4105</v>
      </c>
      <c r="E803">
        <v>2</v>
      </c>
      <c r="F803">
        <v>12</v>
      </c>
      <c r="G803">
        <v>0.999</v>
      </c>
      <c r="H803">
        <v>72.19</v>
      </c>
      <c r="J803" s="79">
        <f t="shared" si="266"/>
        <v>5.9418939944062998E-2</v>
      </c>
      <c r="K803">
        <f t="shared" si="264"/>
        <v>5.9418939944062998</v>
      </c>
      <c r="O803" s="71">
        <f t="shared" si="267"/>
        <v>5.9418939944062998</v>
      </c>
      <c r="P803" s="71">
        <f t="shared" si="268"/>
        <v>8.2309100906029928E-2</v>
      </c>
      <c r="Q803" s="71">
        <f t="shared" si="269"/>
        <v>72.19</v>
      </c>
    </row>
    <row r="804" spans="2:17" x14ac:dyDescent="0.25">
      <c r="B804" t="s">
        <v>180</v>
      </c>
      <c r="C804" t="s">
        <v>316</v>
      </c>
      <c r="D804" t="s">
        <v>4106</v>
      </c>
      <c r="E804">
        <v>3</v>
      </c>
      <c r="F804">
        <v>15</v>
      </c>
      <c r="G804">
        <v>1.3720000000000001</v>
      </c>
      <c r="H804">
        <v>118.33</v>
      </c>
      <c r="J804" s="79">
        <f t="shared" si="266"/>
        <v>5.9272373239351639E-2</v>
      </c>
      <c r="K804">
        <f t="shared" si="264"/>
        <v>5.9272373239351639</v>
      </c>
      <c r="O804" s="71">
        <f t="shared" si="267"/>
        <v>5.9272373239351639</v>
      </c>
      <c r="P804" s="71">
        <f t="shared" si="268"/>
        <v>5.0090740504818425E-2</v>
      </c>
      <c r="Q804" s="71">
        <f t="shared" si="269"/>
        <v>118.33</v>
      </c>
    </row>
    <row r="805" spans="2:17" x14ac:dyDescent="0.25">
      <c r="B805" t="s">
        <v>4111</v>
      </c>
      <c r="C805" t="s">
        <v>316</v>
      </c>
      <c r="D805" t="s">
        <v>170</v>
      </c>
      <c r="E805">
        <v>5</v>
      </c>
      <c r="F805">
        <v>5</v>
      </c>
      <c r="G805">
        <v>0.30199999999999999</v>
      </c>
      <c r="H805">
        <v>28.66</v>
      </c>
      <c r="J805" s="79">
        <f t="shared" si="266"/>
        <v>5.4198021604014546E-2</v>
      </c>
      <c r="K805">
        <f t="shared" si="264"/>
        <v>5.4198021604014546</v>
      </c>
      <c r="O805" s="71">
        <f t="shared" si="267"/>
        <v>5.4198021604014546</v>
      </c>
      <c r="P805" s="71">
        <f t="shared" si="268"/>
        <v>0.189106844396422</v>
      </c>
      <c r="Q805" s="71">
        <f t="shared" si="269"/>
        <v>28.66</v>
      </c>
    </row>
    <row r="806" spans="2:17" x14ac:dyDescent="0.25">
      <c r="B806" t="s">
        <v>4111</v>
      </c>
      <c r="C806" t="s">
        <v>316</v>
      </c>
      <c r="D806" t="s">
        <v>166</v>
      </c>
      <c r="E806">
        <v>3</v>
      </c>
      <c r="F806">
        <v>8</v>
      </c>
      <c r="G806">
        <v>0.49099999999999999</v>
      </c>
      <c r="H806">
        <v>46.15</v>
      </c>
      <c r="J806" s="79">
        <f t="shared" si="266"/>
        <v>5.1198434474882371E-2</v>
      </c>
      <c r="K806">
        <f t="shared" si="264"/>
        <v>5.1198434474882371</v>
      </c>
      <c r="O806" s="71">
        <f t="shared" si="267"/>
        <v>5.1198434474882371</v>
      </c>
      <c r="P806" s="71">
        <f t="shared" si="268"/>
        <v>0.11093918629443635</v>
      </c>
      <c r="Q806" s="71">
        <f t="shared" si="269"/>
        <v>46.15</v>
      </c>
    </row>
    <row r="807" spans="2:17" x14ac:dyDescent="0.25">
      <c r="B807" t="s">
        <v>4111</v>
      </c>
      <c r="C807" t="s">
        <v>316</v>
      </c>
      <c r="D807" t="s">
        <v>167</v>
      </c>
      <c r="E807">
        <v>2</v>
      </c>
      <c r="F807">
        <v>10</v>
      </c>
      <c r="G807">
        <v>0.80800000000000005</v>
      </c>
      <c r="H807">
        <v>71.290000000000006</v>
      </c>
      <c r="J807" s="79">
        <f t="shared" si="266"/>
        <v>6.1010892881542933E-2</v>
      </c>
      <c r="K807">
        <f t="shared" si="264"/>
        <v>6.1010892881542933</v>
      </c>
      <c r="O807" s="71">
        <f t="shared" si="267"/>
        <v>6.1010892881542933</v>
      </c>
      <c r="P807" s="71">
        <f t="shared" si="268"/>
        <v>8.5581277712923176E-2</v>
      </c>
      <c r="Q807" s="71">
        <f t="shared" si="269"/>
        <v>71.290000000000006</v>
      </c>
    </row>
    <row r="808" spans="2:17" x14ac:dyDescent="0.25">
      <c r="B808" t="s">
        <v>4111</v>
      </c>
      <c r="C808" t="s">
        <v>316</v>
      </c>
      <c r="D808" t="s">
        <v>4105</v>
      </c>
      <c r="E808">
        <v>2</v>
      </c>
      <c r="F808">
        <v>12</v>
      </c>
      <c r="G808">
        <v>0.98799999999999999</v>
      </c>
      <c r="H808">
        <v>70.16</v>
      </c>
      <c r="J808" s="79">
        <f t="shared" si="266"/>
        <v>5.8931900441560936E-2</v>
      </c>
      <c r="K808">
        <f t="shared" si="264"/>
        <v>5.8931900441560936</v>
      </c>
      <c r="O808" s="71">
        <f t="shared" si="267"/>
        <v>5.8931900441560936</v>
      </c>
      <c r="P808" s="71">
        <f t="shared" si="268"/>
        <v>8.3996437345440336E-2</v>
      </c>
      <c r="Q808" s="71">
        <f t="shared" si="269"/>
        <v>70.16</v>
      </c>
    </row>
    <row r="809" spans="2:17" x14ac:dyDescent="0.25">
      <c r="B809" t="s">
        <v>4111</v>
      </c>
      <c r="C809" t="s">
        <v>316</v>
      </c>
      <c r="D809" t="s">
        <v>4106</v>
      </c>
      <c r="E809">
        <v>3</v>
      </c>
      <c r="F809">
        <v>15</v>
      </c>
      <c r="G809">
        <v>1.3779999999999999</v>
      </c>
      <c r="H809">
        <v>117.96</v>
      </c>
      <c r="J809" s="79">
        <f t="shared" si="266"/>
        <v>5.9450792126696017E-2</v>
      </c>
      <c r="K809">
        <f t="shared" si="264"/>
        <v>5.9450792126696017</v>
      </c>
      <c r="O809" s="71">
        <f t="shared" si="267"/>
        <v>5.9450792126696017</v>
      </c>
      <c r="P809" s="71">
        <f t="shared" si="268"/>
        <v>5.0399111670647694E-2</v>
      </c>
      <c r="Q809" s="71">
        <f t="shared" si="269"/>
        <v>117.96</v>
      </c>
    </row>
    <row r="810" spans="2:17" x14ac:dyDescent="0.25">
      <c r="B810" t="s">
        <v>180</v>
      </c>
      <c r="C810" t="s">
        <v>317</v>
      </c>
      <c r="D810" t="s">
        <v>170</v>
      </c>
      <c r="E810">
        <v>5</v>
      </c>
      <c r="F810">
        <v>5</v>
      </c>
      <c r="G810">
        <v>0.192</v>
      </c>
      <c r="H810">
        <v>8.42</v>
      </c>
      <c r="J810" s="79">
        <f t="shared" si="266"/>
        <v>3.5750737198698701E-2</v>
      </c>
      <c r="K810">
        <f t="shared" si="264"/>
        <v>3.5750737198698701</v>
      </c>
      <c r="O810" s="71">
        <f t="shared" si="267"/>
        <v>3.5750737198698701</v>
      </c>
      <c r="P810" s="71">
        <f t="shared" si="268"/>
        <v>0.42459307836934324</v>
      </c>
      <c r="Q810" s="71">
        <f t="shared" si="269"/>
        <v>8.42</v>
      </c>
    </row>
    <row r="811" spans="2:17" x14ac:dyDescent="0.25">
      <c r="B811" t="s">
        <v>180</v>
      </c>
      <c r="C811" t="s">
        <v>317</v>
      </c>
      <c r="D811" t="s">
        <v>166</v>
      </c>
      <c r="E811">
        <v>3</v>
      </c>
      <c r="F811">
        <v>8</v>
      </c>
      <c r="G811">
        <v>0.502</v>
      </c>
      <c r="H811">
        <v>19.59</v>
      </c>
      <c r="J811" s="79">
        <f t="shared" si="266"/>
        <v>5.2164734901287035E-2</v>
      </c>
      <c r="K811">
        <f t="shared" si="264"/>
        <v>5.2164734901287035</v>
      </c>
      <c r="O811" s="71">
        <f t="shared" si="267"/>
        <v>5.2164734901287035</v>
      </c>
      <c r="P811" s="71">
        <f t="shared" si="268"/>
        <v>0.26628246503975006</v>
      </c>
      <c r="Q811" s="71">
        <f t="shared" si="269"/>
        <v>19.59</v>
      </c>
    </row>
    <row r="812" spans="2:17" x14ac:dyDescent="0.25">
      <c r="B812" t="s">
        <v>180</v>
      </c>
      <c r="C812" t="s">
        <v>317</v>
      </c>
      <c r="D812" t="s">
        <v>167</v>
      </c>
      <c r="E812">
        <v>2</v>
      </c>
      <c r="F812">
        <v>10</v>
      </c>
      <c r="G812">
        <v>1.1759999999999999</v>
      </c>
      <c r="H812">
        <v>48.28</v>
      </c>
      <c r="J812" s="79">
        <f t="shared" si="266"/>
        <v>8.0851150324888543E-2</v>
      </c>
      <c r="K812">
        <f t="shared" si="264"/>
        <v>8.0851150324888543</v>
      </c>
      <c r="O812" s="71">
        <f t="shared" si="267"/>
        <v>8.0851150324888543</v>
      </c>
      <c r="P812" s="71">
        <f t="shared" si="268"/>
        <v>0.16746302884193981</v>
      </c>
      <c r="Q812" s="71">
        <f t="shared" si="269"/>
        <v>48.28</v>
      </c>
    </row>
    <row r="813" spans="2:17" x14ac:dyDescent="0.25">
      <c r="B813" t="s">
        <v>180</v>
      </c>
      <c r="C813" t="s">
        <v>317</v>
      </c>
      <c r="D813" t="s">
        <v>4105</v>
      </c>
      <c r="E813">
        <v>2</v>
      </c>
      <c r="F813">
        <v>12</v>
      </c>
      <c r="G813">
        <v>1.411</v>
      </c>
      <c r="H813">
        <v>47.17</v>
      </c>
      <c r="J813" s="79">
        <f t="shared" si="266"/>
        <v>7.6092903906898268E-2</v>
      </c>
      <c r="K813">
        <f t="shared" si="264"/>
        <v>7.6092903906898268</v>
      </c>
      <c r="O813" s="71">
        <f t="shared" si="267"/>
        <v>7.6092903906898268</v>
      </c>
      <c r="P813" s="71">
        <f t="shared" si="268"/>
        <v>0.16131631101738025</v>
      </c>
      <c r="Q813" s="71">
        <f t="shared" si="269"/>
        <v>47.17</v>
      </c>
    </row>
    <row r="814" spans="2:17" x14ac:dyDescent="0.25">
      <c r="B814" t="s">
        <v>180</v>
      </c>
      <c r="C814" t="s">
        <v>317</v>
      </c>
      <c r="D814" t="s">
        <v>4106</v>
      </c>
      <c r="E814">
        <v>3</v>
      </c>
      <c r="F814">
        <v>15</v>
      </c>
      <c r="G814">
        <v>1.6839999999999999</v>
      </c>
      <c r="H814">
        <v>73.97</v>
      </c>
      <c r="J814" s="79">
        <f t="shared" si="266"/>
        <v>6.8035038880768672E-2</v>
      </c>
      <c r="K814">
        <f t="shared" si="264"/>
        <v>6.8035038880768672</v>
      </c>
      <c r="O814" s="71">
        <f t="shared" si="267"/>
        <v>6.8035038880768672</v>
      </c>
      <c r="P814" s="71">
        <f t="shared" si="268"/>
        <v>9.1976529513003474E-2</v>
      </c>
      <c r="Q814" s="71">
        <f t="shared" si="269"/>
        <v>73.97</v>
      </c>
    </row>
    <row r="815" spans="2:17" x14ac:dyDescent="0.25">
      <c r="B815" t="s">
        <v>4111</v>
      </c>
      <c r="C815" t="s">
        <v>317</v>
      </c>
      <c r="D815" t="s">
        <v>170</v>
      </c>
      <c r="E815">
        <v>5</v>
      </c>
      <c r="F815">
        <v>5</v>
      </c>
      <c r="G815">
        <v>0.155</v>
      </c>
      <c r="H815">
        <v>6.27</v>
      </c>
      <c r="J815" s="79">
        <f t="shared" si="266"/>
        <v>2.9239385530068329E-2</v>
      </c>
      <c r="K815">
        <f t="shared" si="264"/>
        <v>2.9239385530068329</v>
      </c>
      <c r="O815" s="71">
        <f t="shared" si="267"/>
        <v>2.9239385530068329</v>
      </c>
      <c r="P815" s="71">
        <f t="shared" si="268"/>
        <v>0.46633788724191916</v>
      </c>
      <c r="Q815" s="71">
        <f t="shared" si="269"/>
        <v>6.27</v>
      </c>
    </row>
    <row r="816" spans="2:17" x14ac:dyDescent="0.25">
      <c r="B816" t="s">
        <v>4111</v>
      </c>
      <c r="C816" t="s">
        <v>317</v>
      </c>
      <c r="D816" t="s">
        <v>166</v>
      </c>
      <c r="E816">
        <v>3</v>
      </c>
      <c r="F816">
        <v>8</v>
      </c>
      <c r="G816">
        <v>0.46</v>
      </c>
      <c r="H816">
        <v>16.41</v>
      </c>
      <c r="J816" s="79">
        <f t="shared" si="266"/>
        <v>4.8441267930804388E-2</v>
      </c>
      <c r="K816">
        <f t="shared" si="264"/>
        <v>4.8441267930804388</v>
      </c>
      <c r="O816" s="71">
        <f t="shared" si="267"/>
        <v>4.8441267930804388</v>
      </c>
      <c r="P816" s="71">
        <f t="shared" si="268"/>
        <v>0.29519358885316505</v>
      </c>
      <c r="Q816" s="71">
        <f t="shared" si="269"/>
        <v>16.41</v>
      </c>
    </row>
    <row r="817" spans="1:17" x14ac:dyDescent="0.25">
      <c r="B817" t="s">
        <v>4111</v>
      </c>
      <c r="C817" t="s">
        <v>317</v>
      </c>
      <c r="D817" t="s">
        <v>167</v>
      </c>
      <c r="E817">
        <v>2</v>
      </c>
      <c r="F817">
        <v>10</v>
      </c>
      <c r="G817">
        <v>1.157</v>
      </c>
      <c r="H817">
        <v>46.37</v>
      </c>
      <c r="J817" s="79">
        <f t="shared" si="266"/>
        <v>7.9903663549820703E-2</v>
      </c>
      <c r="K817">
        <f t="shared" si="264"/>
        <v>7.9903663549820703</v>
      </c>
      <c r="O817" s="71">
        <f t="shared" si="267"/>
        <v>7.9903663549820703</v>
      </c>
      <c r="P817" s="71">
        <f t="shared" si="268"/>
        <v>0.17231758367440309</v>
      </c>
      <c r="Q817" s="71">
        <f t="shared" si="269"/>
        <v>46.37</v>
      </c>
    </row>
    <row r="818" spans="1:17" x14ac:dyDescent="0.25">
      <c r="B818" t="s">
        <v>4111</v>
      </c>
      <c r="C818" t="s">
        <v>317</v>
      </c>
      <c r="D818" t="s">
        <v>4105</v>
      </c>
      <c r="E818">
        <v>2</v>
      </c>
      <c r="F818">
        <v>12</v>
      </c>
      <c r="G818">
        <v>1.419</v>
      </c>
      <c r="H818">
        <v>47.09</v>
      </c>
      <c r="J818" s="79">
        <f t="shared" si="266"/>
        <v>7.639000326671419E-2</v>
      </c>
      <c r="K818">
        <f t="shared" si="264"/>
        <v>7.639000326671419</v>
      </c>
      <c r="O818" s="71">
        <f t="shared" si="267"/>
        <v>7.639000326671419</v>
      </c>
      <c r="P818" s="71">
        <f t="shared" si="268"/>
        <v>0.16222128534022975</v>
      </c>
      <c r="Q818" s="71">
        <f t="shared" si="269"/>
        <v>47.09</v>
      </c>
    </row>
    <row r="819" spans="1:17" x14ac:dyDescent="0.25">
      <c r="B819" t="s">
        <v>4111</v>
      </c>
      <c r="C819" t="s">
        <v>317</v>
      </c>
      <c r="D819" t="s">
        <v>4106</v>
      </c>
      <c r="E819">
        <v>3</v>
      </c>
      <c r="F819">
        <v>15</v>
      </c>
      <c r="G819">
        <v>1.73</v>
      </c>
      <c r="H819">
        <v>66.95</v>
      </c>
      <c r="J819" s="79">
        <f t="shared" si="266"/>
        <v>6.9245693591726498E-2</v>
      </c>
      <c r="K819">
        <f t="shared" si="264"/>
        <v>6.9245693591726498</v>
      </c>
      <c r="O819" s="71">
        <f t="shared" si="267"/>
        <v>6.9245693591726498</v>
      </c>
      <c r="P819" s="71">
        <f t="shared" si="268"/>
        <v>0.10342896727666392</v>
      </c>
      <c r="Q819" s="71">
        <f t="shared" si="269"/>
        <v>66.95</v>
      </c>
    </row>
    <row r="822" spans="1:17" x14ac:dyDescent="0.25">
      <c r="A822" s="73" t="s">
        <v>4112</v>
      </c>
      <c r="C822" t="s">
        <v>4116</v>
      </c>
      <c r="D822" t="s">
        <v>4118</v>
      </c>
    </row>
    <row r="825" spans="1:17" x14ac:dyDescent="0.25">
      <c r="B825" t="s">
        <v>290</v>
      </c>
      <c r="C825" t="s">
        <v>4117</v>
      </c>
      <c r="D825" t="s">
        <v>425</v>
      </c>
      <c r="E825" t="s">
        <v>202</v>
      </c>
      <c r="F825" t="s">
        <v>334</v>
      </c>
      <c r="G825" t="s">
        <v>4043</v>
      </c>
      <c r="H825" t="s">
        <v>147</v>
      </c>
      <c r="J825" t="s">
        <v>148</v>
      </c>
      <c r="K825" t="s">
        <v>150</v>
      </c>
      <c r="L825" t="s">
        <v>215</v>
      </c>
      <c r="O825" t="s">
        <v>148</v>
      </c>
      <c r="P825" t="s">
        <v>147</v>
      </c>
      <c r="Q825" t="s">
        <v>149</v>
      </c>
    </row>
    <row r="826" spans="1:17" x14ac:dyDescent="0.25">
      <c r="B826">
        <v>1979</v>
      </c>
      <c r="C826">
        <v>2</v>
      </c>
      <c r="D826" t="s">
        <v>4119</v>
      </c>
      <c r="E826">
        <v>2</v>
      </c>
      <c r="F826">
        <v>2</v>
      </c>
      <c r="G826">
        <v>5.0999999999999997E-2</v>
      </c>
      <c r="H826">
        <v>1.9E-2</v>
      </c>
      <c r="J826" s="79">
        <f t="shared" ref="J826:J828" si="270">(1+G826)^(1/F826)-1</f>
        <v>2.5182910509144119E-2</v>
      </c>
      <c r="K826">
        <f t="shared" ref="K826:K828" si="271">J826*100</f>
        <v>2.5182910509144119</v>
      </c>
      <c r="L826">
        <f t="shared" ref="L826:L828" si="272">G826/H826</f>
        <v>2.6842105263157894</v>
      </c>
      <c r="O826" s="71">
        <f t="shared" ref="O826:O828" si="273">K826</f>
        <v>2.5182910509144119</v>
      </c>
      <c r="P826" s="71">
        <f t="shared" ref="P826:P828" si="274">O826/Q826</f>
        <v>0.93818686210536917</v>
      </c>
      <c r="Q826" s="71">
        <f t="shared" ref="Q826:Q828" si="275">L826</f>
        <v>2.6842105263157894</v>
      </c>
    </row>
    <row r="827" spans="1:17" x14ac:dyDescent="0.25">
      <c r="B827">
        <v>1979</v>
      </c>
      <c r="C827">
        <v>2</v>
      </c>
      <c r="D827" t="s">
        <v>4120</v>
      </c>
      <c r="E827">
        <v>2</v>
      </c>
      <c r="F827">
        <v>2</v>
      </c>
      <c r="G827">
        <v>5.1999999999999998E-2</v>
      </c>
      <c r="H827">
        <v>1.4E-2</v>
      </c>
      <c r="J827" s="79">
        <f t="shared" si="270"/>
        <v>2.567051239664675E-2</v>
      </c>
      <c r="K827">
        <f t="shared" si="271"/>
        <v>2.567051239664675</v>
      </c>
      <c r="L827">
        <f t="shared" si="272"/>
        <v>3.714285714285714</v>
      </c>
      <c r="O827" s="71">
        <f t="shared" si="273"/>
        <v>2.567051239664675</v>
      </c>
      <c r="P827" s="71">
        <f t="shared" si="274"/>
        <v>0.69112917990972023</v>
      </c>
      <c r="Q827" s="71">
        <f t="shared" si="275"/>
        <v>3.714285714285714</v>
      </c>
    </row>
    <row r="828" spans="1:17" x14ac:dyDescent="0.25">
      <c r="B828">
        <v>1979</v>
      </c>
      <c r="C828">
        <v>2</v>
      </c>
      <c r="D828" t="s">
        <v>214</v>
      </c>
      <c r="E828">
        <v>4</v>
      </c>
      <c r="F828">
        <v>4</v>
      </c>
      <c r="G828">
        <v>0.14399999999999999</v>
      </c>
      <c r="H828">
        <v>1.7000000000000001E-2</v>
      </c>
      <c r="J828" s="79">
        <f t="shared" si="270"/>
        <v>3.4204697615358493E-2</v>
      </c>
      <c r="K828">
        <f t="shared" si="271"/>
        <v>3.4204697615358493</v>
      </c>
      <c r="L828">
        <f t="shared" si="272"/>
        <v>8.470588235294116</v>
      </c>
      <c r="O828" s="71">
        <f t="shared" si="273"/>
        <v>3.4204697615358493</v>
      </c>
      <c r="P828" s="71">
        <f t="shared" si="274"/>
        <v>0.40380545795909339</v>
      </c>
      <c r="Q828" s="71">
        <f t="shared" si="275"/>
        <v>8.470588235294116</v>
      </c>
    </row>
    <row r="829" spans="1:17" x14ac:dyDescent="0.25">
      <c r="B829">
        <v>1979</v>
      </c>
      <c r="C829">
        <v>2</v>
      </c>
      <c r="D829" t="s">
        <v>4121</v>
      </c>
      <c r="E829">
        <v>3</v>
      </c>
      <c r="F829">
        <v>7</v>
      </c>
      <c r="G829">
        <v>0.20200000000000001</v>
      </c>
      <c r="H829">
        <v>2.1999999999999999E-2</v>
      </c>
      <c r="J829" s="79">
        <f t="shared" ref="J829:J837" si="276">(1+G829)^(1/F829)-1</f>
        <v>2.6632299999280518E-2</v>
      </c>
      <c r="K829">
        <f t="shared" ref="K829:K837" si="277">J829*100</f>
        <v>2.6632299999280518</v>
      </c>
      <c r="L829">
        <f t="shared" ref="L829:L837" si="278">G829/H829</f>
        <v>9.1818181818181834</v>
      </c>
      <c r="O829" s="71">
        <f t="shared" ref="O829:O837" si="279">K829</f>
        <v>2.6632299999280518</v>
      </c>
      <c r="P829" s="71">
        <f t="shared" ref="P829:P837" si="280">O829/Q829</f>
        <v>0.29005475246741153</v>
      </c>
      <c r="Q829" s="71">
        <f t="shared" ref="Q829:Q837" si="281">L829</f>
        <v>9.1818181818181834</v>
      </c>
    </row>
    <row r="830" spans="1:17" x14ac:dyDescent="0.25">
      <c r="B830">
        <v>1979</v>
      </c>
      <c r="C830">
        <v>3</v>
      </c>
      <c r="D830" t="s">
        <v>4119</v>
      </c>
      <c r="E830">
        <v>2</v>
      </c>
      <c r="F830">
        <v>2</v>
      </c>
      <c r="G830">
        <v>5.2999999999999999E-2</v>
      </c>
      <c r="H830">
        <v>1.9E-2</v>
      </c>
      <c r="J830" s="79">
        <f t="shared" si="276"/>
        <v>2.6157882589224135E-2</v>
      </c>
      <c r="K830">
        <f t="shared" si="277"/>
        <v>2.6157882589224135</v>
      </c>
      <c r="L830">
        <f t="shared" si="278"/>
        <v>2.7894736842105261</v>
      </c>
      <c r="O830" s="71">
        <f t="shared" si="279"/>
        <v>2.6157882589224135</v>
      </c>
      <c r="P830" s="71">
        <f t="shared" si="280"/>
        <v>0.93773541357595969</v>
      </c>
      <c r="Q830" s="71">
        <f t="shared" si="281"/>
        <v>2.7894736842105261</v>
      </c>
    </row>
    <row r="831" spans="1:17" x14ac:dyDescent="0.25">
      <c r="B831">
        <v>1979</v>
      </c>
      <c r="C831">
        <v>3</v>
      </c>
      <c r="D831" t="s">
        <v>4120</v>
      </c>
      <c r="E831">
        <v>2</v>
      </c>
      <c r="F831">
        <v>2</v>
      </c>
      <c r="G831">
        <v>5.0999999999999997E-2</v>
      </c>
      <c r="H831">
        <v>1.4E-2</v>
      </c>
      <c r="J831" s="79">
        <f t="shared" si="276"/>
        <v>2.5182910509144119E-2</v>
      </c>
      <c r="K831">
        <f t="shared" si="277"/>
        <v>2.5182910509144119</v>
      </c>
      <c r="L831">
        <f t="shared" si="278"/>
        <v>3.6428571428571423</v>
      </c>
      <c r="O831" s="71">
        <f t="shared" si="279"/>
        <v>2.5182910509144119</v>
      </c>
      <c r="P831" s="71">
        <f t="shared" si="280"/>
        <v>0.69129558260395629</v>
      </c>
      <c r="Q831" s="71">
        <f t="shared" si="281"/>
        <v>3.6428571428571423</v>
      </c>
    </row>
    <row r="832" spans="1:17" x14ac:dyDescent="0.25">
      <c r="B832">
        <v>1979</v>
      </c>
      <c r="C832">
        <v>3</v>
      </c>
      <c r="D832" t="s">
        <v>214</v>
      </c>
      <c r="E832">
        <v>4</v>
      </c>
      <c r="F832">
        <v>4</v>
      </c>
      <c r="G832">
        <v>0.14000000000000001</v>
      </c>
      <c r="H832">
        <v>1.7999999999999999E-2</v>
      </c>
      <c r="J832" s="79">
        <f t="shared" si="276"/>
        <v>3.3299484758959608E-2</v>
      </c>
      <c r="K832">
        <f t="shared" si="277"/>
        <v>3.3299484758959608</v>
      </c>
      <c r="L832">
        <f t="shared" si="278"/>
        <v>7.7777777777777795</v>
      </c>
      <c r="O832" s="71">
        <f t="shared" si="279"/>
        <v>3.3299484758959608</v>
      </c>
      <c r="P832" s="71">
        <f t="shared" si="280"/>
        <v>0.42813623261519484</v>
      </c>
      <c r="Q832" s="71">
        <f t="shared" si="281"/>
        <v>7.7777777777777795</v>
      </c>
    </row>
    <row r="833" spans="2:97" x14ac:dyDescent="0.25">
      <c r="B833">
        <v>1979</v>
      </c>
      <c r="C833">
        <v>3</v>
      </c>
      <c r="D833" t="s">
        <v>4121</v>
      </c>
      <c r="E833">
        <v>3</v>
      </c>
      <c r="F833">
        <v>7</v>
      </c>
      <c r="G833">
        <v>0.19600000000000001</v>
      </c>
      <c r="H833">
        <v>2.9000000000000001E-2</v>
      </c>
      <c r="J833" s="79">
        <f t="shared" si="276"/>
        <v>2.5898640353314795E-2</v>
      </c>
      <c r="K833">
        <f t="shared" si="277"/>
        <v>2.5898640353314795</v>
      </c>
      <c r="L833">
        <f t="shared" si="278"/>
        <v>6.7586206896551726</v>
      </c>
      <c r="O833" s="71">
        <f t="shared" si="279"/>
        <v>2.5898640353314795</v>
      </c>
      <c r="P833" s="71">
        <f t="shared" si="280"/>
        <v>0.38319416849292298</v>
      </c>
      <c r="Q833" s="71">
        <f t="shared" si="281"/>
        <v>6.7586206896551726</v>
      </c>
    </row>
    <row r="834" spans="2:97" x14ac:dyDescent="0.25">
      <c r="B834">
        <v>1979</v>
      </c>
      <c r="C834">
        <v>4</v>
      </c>
      <c r="D834" t="s">
        <v>4119</v>
      </c>
      <c r="E834">
        <v>2</v>
      </c>
      <c r="F834">
        <v>2</v>
      </c>
      <c r="G834">
        <v>4.8000000000000001E-2</v>
      </c>
      <c r="H834">
        <v>1.9E-2</v>
      </c>
      <c r="J834" s="79">
        <f t="shared" si="276"/>
        <v>2.3718711365578127E-2</v>
      </c>
      <c r="K834">
        <f t="shared" si="277"/>
        <v>2.3718711365578127</v>
      </c>
      <c r="L834">
        <f t="shared" si="278"/>
        <v>2.5263157894736845</v>
      </c>
      <c r="O834" s="71">
        <f t="shared" si="279"/>
        <v>2.3718711365578127</v>
      </c>
      <c r="P834" s="71">
        <f t="shared" si="280"/>
        <v>0.9388656582208007</v>
      </c>
      <c r="Q834" s="71">
        <f t="shared" si="281"/>
        <v>2.5263157894736845</v>
      </c>
    </row>
    <row r="835" spans="2:97" x14ac:dyDescent="0.25">
      <c r="B835">
        <v>1979</v>
      </c>
      <c r="C835">
        <v>4</v>
      </c>
      <c r="D835" t="s">
        <v>4120</v>
      </c>
      <c r="E835">
        <v>2</v>
      </c>
      <c r="F835">
        <v>2</v>
      </c>
      <c r="G835">
        <v>4.3999999999999997E-2</v>
      </c>
      <c r="H835">
        <v>1.4E-2</v>
      </c>
      <c r="J835" s="79">
        <f t="shared" si="276"/>
        <v>2.1763181955584132E-2</v>
      </c>
      <c r="K835">
        <f t="shared" si="277"/>
        <v>2.1763181955584132</v>
      </c>
      <c r="L835">
        <f t="shared" si="278"/>
        <v>3.1428571428571428</v>
      </c>
      <c r="O835" s="71">
        <f t="shared" si="279"/>
        <v>2.1763181955584132</v>
      </c>
      <c r="P835" s="71">
        <f t="shared" si="280"/>
        <v>0.69246488040494969</v>
      </c>
      <c r="Q835" s="71">
        <f t="shared" si="281"/>
        <v>3.1428571428571428</v>
      </c>
    </row>
    <row r="836" spans="2:97" x14ac:dyDescent="0.25">
      <c r="B836">
        <v>1979</v>
      </c>
      <c r="C836">
        <v>4</v>
      </c>
      <c r="D836" t="s">
        <v>214</v>
      </c>
      <c r="E836">
        <v>4</v>
      </c>
      <c r="F836">
        <v>4</v>
      </c>
      <c r="G836">
        <v>0.128</v>
      </c>
      <c r="H836">
        <v>1.7999999999999999E-2</v>
      </c>
      <c r="J836" s="79">
        <f t="shared" si="276"/>
        <v>3.0569475478553265E-2</v>
      </c>
      <c r="K836">
        <f t="shared" si="277"/>
        <v>3.0569475478553265</v>
      </c>
      <c r="L836">
        <f t="shared" si="278"/>
        <v>7.1111111111111116</v>
      </c>
      <c r="O836" s="71">
        <f t="shared" si="279"/>
        <v>3.0569475478553265</v>
      </c>
      <c r="P836" s="71">
        <f t="shared" si="280"/>
        <v>0.42988324891715524</v>
      </c>
      <c r="Q836" s="71">
        <f t="shared" si="281"/>
        <v>7.1111111111111116</v>
      </c>
    </row>
    <row r="837" spans="2:97" x14ac:dyDescent="0.25">
      <c r="B837">
        <v>1979</v>
      </c>
      <c r="C837">
        <v>4</v>
      </c>
      <c r="D837" t="s">
        <v>4121</v>
      </c>
      <c r="E837">
        <v>3</v>
      </c>
      <c r="F837">
        <v>7</v>
      </c>
      <c r="G837">
        <v>0.17899999999999999</v>
      </c>
      <c r="H837">
        <v>2.9000000000000001E-2</v>
      </c>
      <c r="J837" s="79">
        <f t="shared" si="276"/>
        <v>2.3802670112758939E-2</v>
      </c>
      <c r="K837">
        <f t="shared" si="277"/>
        <v>2.3802670112758939</v>
      </c>
      <c r="L837">
        <f t="shared" si="278"/>
        <v>6.1724137931034475</v>
      </c>
      <c r="O837" s="71">
        <f t="shared" si="279"/>
        <v>2.3802670112758939</v>
      </c>
      <c r="P837" s="71">
        <f t="shared" si="280"/>
        <v>0.38562985098883201</v>
      </c>
      <c r="Q837" s="71">
        <f t="shared" si="281"/>
        <v>6.1724137931034475</v>
      </c>
    </row>
    <row r="838" spans="2:97" x14ac:dyDescent="0.25">
      <c r="B838">
        <v>1986</v>
      </c>
      <c r="C838">
        <v>2</v>
      </c>
      <c r="D838" t="s">
        <v>4119</v>
      </c>
      <c r="E838">
        <v>2</v>
      </c>
      <c r="F838">
        <v>2</v>
      </c>
      <c r="G838">
        <v>3.1E-2</v>
      </c>
      <c r="H838">
        <v>2.7E-2</v>
      </c>
      <c r="J838" s="79">
        <f t="shared" ref="J838:J849" si="282">(1+G838)^(1/F838)-1</f>
        <v>1.5381701627520838E-2</v>
      </c>
      <c r="K838">
        <f t="shared" ref="K838:K849" si="283">J838*100</f>
        <v>1.5381701627520838</v>
      </c>
      <c r="L838">
        <f t="shared" ref="L838:L849" si="284">G838/H838</f>
        <v>1.1481481481481481</v>
      </c>
      <c r="O838" s="71">
        <f t="shared" ref="O838:O849" si="285">K838</f>
        <v>1.5381701627520838</v>
      </c>
      <c r="P838" s="71">
        <f t="shared" ref="P838:P849" si="286">O838/Q838</f>
        <v>1.3396965933647182</v>
      </c>
      <c r="Q838" s="71">
        <f t="shared" ref="Q838:Q849" si="287">L838</f>
        <v>1.1481481481481481</v>
      </c>
    </row>
    <row r="839" spans="2:97" x14ac:dyDescent="0.25">
      <c r="B839">
        <v>1986</v>
      </c>
      <c r="C839">
        <v>2</v>
      </c>
      <c r="D839" t="s">
        <v>4120</v>
      </c>
      <c r="E839">
        <v>2</v>
      </c>
      <c r="F839">
        <v>2</v>
      </c>
      <c r="G839">
        <v>9.4E-2</v>
      </c>
      <c r="H839">
        <v>2.3E-2</v>
      </c>
      <c r="J839" s="79">
        <f t="shared" si="282"/>
        <v>4.5944549199430584E-2</v>
      </c>
      <c r="K839">
        <f t="shared" si="283"/>
        <v>4.5944549199430584</v>
      </c>
      <c r="L839">
        <f t="shared" si="284"/>
        <v>4.0869565217391308</v>
      </c>
      <c r="O839" s="71">
        <f t="shared" si="285"/>
        <v>4.5944549199430584</v>
      </c>
      <c r="P839" s="71">
        <f t="shared" si="286"/>
        <v>1.1241751399860673</v>
      </c>
      <c r="Q839" s="71">
        <f t="shared" si="287"/>
        <v>4.0869565217391308</v>
      </c>
    </row>
    <row r="840" spans="2:97" x14ac:dyDescent="0.25">
      <c r="B840">
        <v>1986</v>
      </c>
      <c r="C840">
        <v>2</v>
      </c>
      <c r="D840" t="s">
        <v>214</v>
      </c>
      <c r="E840">
        <v>4</v>
      </c>
      <c r="F840">
        <v>4</v>
      </c>
      <c r="G840">
        <v>0.21</v>
      </c>
      <c r="H840">
        <v>2.7E-2</v>
      </c>
      <c r="J840" s="79">
        <f t="shared" si="282"/>
        <v>4.8808848170151631E-2</v>
      </c>
      <c r="K840">
        <f t="shared" si="283"/>
        <v>4.8808848170151631</v>
      </c>
      <c r="L840">
        <f t="shared" si="284"/>
        <v>7.7777777777777777</v>
      </c>
      <c r="O840" s="71">
        <f t="shared" si="285"/>
        <v>4.8808848170151631</v>
      </c>
      <c r="P840" s="71">
        <f t="shared" si="286"/>
        <v>0.62754233361623524</v>
      </c>
      <c r="Q840" s="71">
        <f t="shared" si="287"/>
        <v>7.7777777777777777</v>
      </c>
    </row>
    <row r="841" spans="2:97" x14ac:dyDescent="0.25">
      <c r="B841">
        <v>1986</v>
      </c>
      <c r="C841">
        <v>2</v>
      </c>
      <c r="D841" t="s">
        <v>4121</v>
      </c>
      <c r="E841">
        <v>3</v>
      </c>
      <c r="F841">
        <v>7</v>
      </c>
      <c r="G841">
        <v>0.316</v>
      </c>
      <c r="H841">
        <v>3.4000000000000002E-2</v>
      </c>
      <c r="J841" s="79">
        <f t="shared" si="282"/>
        <v>4.0007702094714936E-2</v>
      </c>
      <c r="K841">
        <f t="shared" si="283"/>
        <v>4.0007702094714936</v>
      </c>
      <c r="L841">
        <f t="shared" si="284"/>
        <v>9.2941176470588225</v>
      </c>
      <c r="O841" s="71">
        <f t="shared" si="285"/>
        <v>4.0007702094714936</v>
      </c>
      <c r="P841" s="71">
        <f t="shared" si="286"/>
        <v>0.43046261747478098</v>
      </c>
      <c r="Q841" s="71">
        <f t="shared" si="287"/>
        <v>9.2941176470588225</v>
      </c>
    </row>
    <row r="842" spans="2:97" x14ac:dyDescent="0.25">
      <c r="B842">
        <v>1986</v>
      </c>
      <c r="C842">
        <v>3</v>
      </c>
      <c r="D842" t="s">
        <v>4119</v>
      </c>
      <c r="E842">
        <v>2</v>
      </c>
      <c r="F842">
        <v>2</v>
      </c>
      <c r="G842">
        <v>2.8000000000000001E-2</v>
      </c>
      <c r="H842">
        <v>2.7E-2</v>
      </c>
      <c r="J842" s="79">
        <f t="shared" si="282"/>
        <v>1.3903348450926112E-2</v>
      </c>
      <c r="K842">
        <f t="shared" si="283"/>
        <v>1.3903348450926112</v>
      </c>
      <c r="L842">
        <f t="shared" si="284"/>
        <v>1.037037037037037</v>
      </c>
      <c r="O842" s="71">
        <f t="shared" si="285"/>
        <v>1.3903348450926112</v>
      </c>
      <c r="P842" s="71">
        <f t="shared" si="286"/>
        <v>1.3406800291964465</v>
      </c>
      <c r="Q842" s="71">
        <f t="shared" si="287"/>
        <v>1.037037037037037</v>
      </c>
    </row>
    <row r="843" spans="2:97" x14ac:dyDescent="0.25">
      <c r="B843">
        <v>1986</v>
      </c>
      <c r="C843">
        <v>3</v>
      </c>
      <c r="D843" t="s">
        <v>4120</v>
      </c>
      <c r="E843">
        <v>2</v>
      </c>
      <c r="F843">
        <v>2</v>
      </c>
      <c r="G843">
        <v>8.8999999999999996E-2</v>
      </c>
      <c r="H843">
        <v>2.3E-2</v>
      </c>
      <c r="J843" s="79">
        <f t="shared" si="282"/>
        <v>4.3551627855565211E-2</v>
      </c>
      <c r="K843">
        <f t="shared" si="283"/>
        <v>4.3551627855565211</v>
      </c>
      <c r="L843">
        <f t="shared" si="284"/>
        <v>3.8695652173913042</v>
      </c>
      <c r="O843" s="71">
        <f t="shared" si="285"/>
        <v>4.3551627855565211</v>
      </c>
      <c r="P843" s="71">
        <f t="shared" si="286"/>
        <v>1.1254915063797752</v>
      </c>
      <c r="Q843" s="71">
        <f t="shared" si="287"/>
        <v>3.8695652173913042</v>
      </c>
    </row>
    <row r="844" spans="2:97" x14ac:dyDescent="0.25">
      <c r="B844">
        <v>1986</v>
      </c>
      <c r="C844">
        <v>3</v>
      </c>
      <c r="D844" t="s">
        <v>214</v>
      </c>
      <c r="E844">
        <v>4</v>
      </c>
      <c r="F844">
        <v>4</v>
      </c>
      <c r="G844">
        <v>0.20300000000000001</v>
      </c>
      <c r="H844">
        <v>2.7E-2</v>
      </c>
      <c r="J844" s="79">
        <f t="shared" si="282"/>
        <v>4.7288673984255958E-2</v>
      </c>
      <c r="K844">
        <f t="shared" si="283"/>
        <v>4.7288673984255958</v>
      </c>
      <c r="L844">
        <f t="shared" si="284"/>
        <v>7.518518518518519</v>
      </c>
      <c r="O844" s="71">
        <f t="shared" si="285"/>
        <v>4.7288673984255958</v>
      </c>
      <c r="P844" s="71">
        <f t="shared" si="286"/>
        <v>0.62896265890389691</v>
      </c>
      <c r="Q844" s="71">
        <f t="shared" si="287"/>
        <v>7.518518518518519</v>
      </c>
    </row>
    <row r="845" spans="2:97" x14ac:dyDescent="0.25">
      <c r="B845">
        <v>1986</v>
      </c>
      <c r="C845">
        <v>3</v>
      </c>
      <c r="D845" t="s">
        <v>4121</v>
      </c>
      <c r="E845">
        <v>3</v>
      </c>
      <c r="F845">
        <v>7</v>
      </c>
      <c r="G845">
        <v>0.30599999999999999</v>
      </c>
      <c r="H845">
        <v>3.4000000000000002E-2</v>
      </c>
      <c r="J845" s="79">
        <f t="shared" si="282"/>
        <v>3.8875037491050257E-2</v>
      </c>
      <c r="K845">
        <f t="shared" si="283"/>
        <v>3.8875037491050257</v>
      </c>
      <c r="L845">
        <f t="shared" si="284"/>
        <v>9</v>
      </c>
      <c r="O845" s="71">
        <f t="shared" si="285"/>
        <v>3.8875037491050257</v>
      </c>
      <c r="P845" s="71">
        <f t="shared" si="286"/>
        <v>0.43194486101166951</v>
      </c>
      <c r="Q845" s="71">
        <f t="shared" si="287"/>
        <v>9</v>
      </c>
    </row>
    <row r="846" spans="2:97" x14ac:dyDescent="0.25">
      <c r="B846">
        <v>1986</v>
      </c>
      <c r="C846">
        <v>4</v>
      </c>
      <c r="D846" t="s">
        <v>4119</v>
      </c>
      <c r="E846">
        <v>2</v>
      </c>
      <c r="F846">
        <v>2</v>
      </c>
      <c r="G846">
        <v>2.3E-2</v>
      </c>
      <c r="H846">
        <v>2.7E-2</v>
      </c>
      <c r="J846" s="79">
        <f t="shared" si="282"/>
        <v>1.1434624679222516E-2</v>
      </c>
      <c r="K846">
        <f t="shared" si="283"/>
        <v>1.1434624679222516</v>
      </c>
      <c r="L846">
        <f t="shared" si="284"/>
        <v>0.85185185185185186</v>
      </c>
      <c r="O846" s="71">
        <f t="shared" si="285"/>
        <v>1.1434624679222516</v>
      </c>
      <c r="P846" s="71">
        <f t="shared" si="286"/>
        <v>1.3423255058217736</v>
      </c>
      <c r="Q846" s="71">
        <f t="shared" si="287"/>
        <v>0.85185185185185186</v>
      </c>
    </row>
    <row r="847" spans="2:97" x14ac:dyDescent="0.25">
      <c r="B847">
        <v>1986</v>
      </c>
      <c r="C847">
        <v>4</v>
      </c>
      <c r="D847" t="s">
        <v>4120</v>
      </c>
      <c r="E847">
        <v>2</v>
      </c>
      <c r="F847">
        <v>2</v>
      </c>
      <c r="G847">
        <v>8.1000000000000003E-2</v>
      </c>
      <c r="H847">
        <v>2.3E-2</v>
      </c>
      <c r="J847" s="79">
        <f t="shared" si="282"/>
        <v>3.97114984456024E-2</v>
      </c>
      <c r="K847">
        <f t="shared" si="283"/>
        <v>3.97114984456024</v>
      </c>
      <c r="L847">
        <f t="shared" si="284"/>
        <v>3.5217391304347827</v>
      </c>
      <c r="O847" s="71">
        <f t="shared" si="285"/>
        <v>3.97114984456024</v>
      </c>
      <c r="P847" s="71">
        <f t="shared" si="286"/>
        <v>1.1276104496899446</v>
      </c>
      <c r="Q847" s="71">
        <f t="shared" si="287"/>
        <v>3.5217391304347827</v>
      </c>
      <c r="AA847">
        <v>0</v>
      </c>
      <c r="AB847">
        <v>1</v>
      </c>
      <c r="AC847">
        <v>0</v>
      </c>
      <c r="AD847">
        <v>0</v>
      </c>
      <c r="AE847">
        <v>1</v>
      </c>
      <c r="AF847">
        <v>0</v>
      </c>
      <c r="AG847">
        <v>0</v>
      </c>
      <c r="AH847">
        <v>1</v>
      </c>
      <c r="AI847">
        <v>0</v>
      </c>
      <c r="AJ847">
        <v>1</v>
      </c>
      <c r="AK847">
        <v>0</v>
      </c>
      <c r="AL847">
        <v>2017</v>
      </c>
      <c r="AV847">
        <v>1</v>
      </c>
      <c r="AW847">
        <f>1-AV847</f>
        <v>0</v>
      </c>
      <c r="BD847" t="s">
        <v>427</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214</v>
      </c>
      <c r="E848">
        <v>4</v>
      </c>
      <c r="F848">
        <v>4</v>
      </c>
      <c r="G848">
        <v>0.189</v>
      </c>
      <c r="H848">
        <v>2.7E-2</v>
      </c>
      <c r="J848" s="79">
        <f t="shared" si="282"/>
        <v>4.4228311186168989E-2</v>
      </c>
      <c r="K848">
        <f t="shared" si="283"/>
        <v>4.4228311186168989</v>
      </c>
      <c r="L848">
        <f t="shared" si="284"/>
        <v>7</v>
      </c>
      <c r="O848" s="71">
        <f t="shared" si="285"/>
        <v>4.4228311186168989</v>
      </c>
      <c r="P848" s="71">
        <f t="shared" si="286"/>
        <v>0.63183301694527128</v>
      </c>
      <c r="Q848" s="71">
        <f t="shared" si="287"/>
        <v>7</v>
      </c>
      <c r="AV848">
        <v>1</v>
      </c>
    </row>
    <row r="849" spans="1:48" x14ac:dyDescent="0.25">
      <c r="B849">
        <v>1986</v>
      </c>
      <c r="C849">
        <v>4</v>
      </c>
      <c r="D849" t="s">
        <v>4121</v>
      </c>
      <c r="E849">
        <v>3</v>
      </c>
      <c r="F849">
        <v>7</v>
      </c>
      <c r="G849">
        <v>0.28899999999999998</v>
      </c>
      <c r="H849">
        <v>3.4000000000000002E-2</v>
      </c>
      <c r="J849" s="79">
        <f t="shared" si="282"/>
        <v>3.6932333398746353E-2</v>
      </c>
      <c r="K849">
        <f t="shared" si="283"/>
        <v>3.6932333398746353</v>
      </c>
      <c r="L849">
        <f t="shared" si="284"/>
        <v>8.4999999999999982</v>
      </c>
      <c r="O849" s="71">
        <f t="shared" si="285"/>
        <v>3.6932333398746353</v>
      </c>
      <c r="P849" s="71">
        <f t="shared" si="286"/>
        <v>0.43449803998525133</v>
      </c>
      <c r="Q849" s="71">
        <f t="shared" si="287"/>
        <v>8.4999999999999982</v>
      </c>
      <c r="AV849">
        <v>1</v>
      </c>
    </row>
    <row r="850" spans="1:48" x14ac:dyDescent="0.25">
      <c r="B850">
        <v>2000</v>
      </c>
      <c r="C850">
        <v>2</v>
      </c>
      <c r="D850" t="s">
        <v>4119</v>
      </c>
      <c r="E850">
        <v>2</v>
      </c>
      <c r="F850">
        <v>2</v>
      </c>
      <c r="G850">
        <v>8.4000000000000005E-2</v>
      </c>
      <c r="H850">
        <v>2.1999999999999999E-2</v>
      </c>
      <c r="J850" s="79">
        <f t="shared" ref="J850:J861" si="288">(1+G850)^(1/F850)-1</f>
        <v>4.1153206785629726E-2</v>
      </c>
      <c r="K850">
        <f t="shared" ref="K850:K861" si="289">J850*100</f>
        <v>4.1153206785629726</v>
      </c>
      <c r="L850">
        <f t="shared" ref="L850:L861" si="290">G850/H850</f>
        <v>3.8181818181818188</v>
      </c>
      <c r="O850" s="71">
        <f t="shared" ref="O850:O861" si="291">K850</f>
        <v>4.1153206785629726</v>
      </c>
      <c r="P850" s="71">
        <f t="shared" ref="P850:P861" si="292">O850/Q850</f>
        <v>1.0778220824807783</v>
      </c>
      <c r="Q850" s="71">
        <f t="shared" ref="Q850:Q861" si="293">L850</f>
        <v>3.8181818181818188</v>
      </c>
      <c r="AV850">
        <v>1</v>
      </c>
    </row>
    <row r="851" spans="1:48" x14ac:dyDescent="0.25">
      <c r="B851">
        <v>2000</v>
      </c>
      <c r="C851">
        <v>2</v>
      </c>
      <c r="D851" t="s">
        <v>4120</v>
      </c>
      <c r="E851">
        <v>2</v>
      </c>
      <c r="F851">
        <v>2</v>
      </c>
      <c r="G851">
        <v>7.1999999999999995E-2</v>
      </c>
      <c r="H851">
        <v>1.7000000000000001E-2</v>
      </c>
      <c r="J851" s="79">
        <f t="shared" si="288"/>
        <v>3.5374328443582792E-2</v>
      </c>
      <c r="K851">
        <f t="shared" si="289"/>
        <v>3.5374328443582792</v>
      </c>
      <c r="L851">
        <f t="shared" si="290"/>
        <v>4.235294117647058</v>
      </c>
      <c r="O851" s="71">
        <f t="shared" si="291"/>
        <v>3.5374328443582792</v>
      </c>
      <c r="P851" s="71">
        <f t="shared" si="292"/>
        <v>0.83522719936237166</v>
      </c>
      <c r="Q851" s="71">
        <f t="shared" si="293"/>
        <v>4.235294117647058</v>
      </c>
      <c r="AV851">
        <v>1</v>
      </c>
    </row>
    <row r="852" spans="1:48" x14ac:dyDescent="0.25">
      <c r="B852">
        <v>2000</v>
      </c>
      <c r="C852">
        <v>2</v>
      </c>
      <c r="D852" t="s">
        <v>214</v>
      </c>
      <c r="E852">
        <v>4</v>
      </c>
      <c r="F852">
        <v>4</v>
      </c>
      <c r="G852">
        <v>0.248</v>
      </c>
      <c r="H852">
        <v>2.1000000000000001E-2</v>
      </c>
      <c r="J852" s="79">
        <f t="shared" si="288"/>
        <v>5.6948060928972755E-2</v>
      </c>
      <c r="K852">
        <f t="shared" si="289"/>
        <v>5.6948060928972755</v>
      </c>
      <c r="L852">
        <f t="shared" si="290"/>
        <v>11.809523809523808</v>
      </c>
      <c r="O852" s="71">
        <f t="shared" si="291"/>
        <v>5.6948060928972755</v>
      </c>
      <c r="P852" s="71">
        <f t="shared" si="292"/>
        <v>0.48222148367275319</v>
      </c>
      <c r="Q852" s="71">
        <f t="shared" si="293"/>
        <v>11.809523809523808</v>
      </c>
      <c r="AV852">
        <v>1</v>
      </c>
    </row>
    <row r="853" spans="1:48" x14ac:dyDescent="0.25">
      <c r="B853">
        <v>2000</v>
      </c>
      <c r="C853">
        <v>2</v>
      </c>
      <c r="D853" t="s">
        <v>4121</v>
      </c>
      <c r="E853">
        <v>3</v>
      </c>
      <c r="F853">
        <v>7</v>
      </c>
      <c r="G853">
        <v>0.44700000000000001</v>
      </c>
      <c r="H853">
        <v>3.5999999999999997E-2</v>
      </c>
      <c r="J853" s="79">
        <f t="shared" si="288"/>
        <v>5.4202582729393711E-2</v>
      </c>
      <c r="K853">
        <f t="shared" si="289"/>
        <v>5.4202582729393711</v>
      </c>
      <c r="L853">
        <f t="shared" si="290"/>
        <v>12.416666666666668</v>
      </c>
      <c r="O853" s="71">
        <f t="shared" si="291"/>
        <v>5.4202582729393711</v>
      </c>
      <c r="P853" s="71">
        <f t="shared" si="292"/>
        <v>0.43653086761927817</v>
      </c>
      <c r="Q853" s="71">
        <f t="shared" si="293"/>
        <v>12.416666666666668</v>
      </c>
      <c r="AV853">
        <v>0</v>
      </c>
    </row>
    <row r="854" spans="1:48" x14ac:dyDescent="0.25">
      <c r="B854">
        <v>2000</v>
      </c>
      <c r="C854">
        <v>3</v>
      </c>
      <c r="D854" t="s">
        <v>4119</v>
      </c>
      <c r="E854">
        <v>2</v>
      </c>
      <c r="F854">
        <v>2</v>
      </c>
      <c r="G854">
        <v>8.2000000000000003E-2</v>
      </c>
      <c r="H854">
        <v>2.3E-2</v>
      </c>
      <c r="J854" s="79">
        <f t="shared" si="288"/>
        <v>4.0192289915667478E-2</v>
      </c>
      <c r="K854">
        <f t="shared" si="289"/>
        <v>4.0192289915667478</v>
      </c>
      <c r="L854">
        <f t="shared" si="290"/>
        <v>3.5652173913043481</v>
      </c>
      <c r="O854" s="71">
        <f t="shared" si="291"/>
        <v>4.0192289915667478</v>
      </c>
      <c r="P854" s="71">
        <f t="shared" si="292"/>
        <v>1.1273447171467705</v>
      </c>
      <c r="Q854" s="71">
        <f t="shared" si="293"/>
        <v>3.5652173913043481</v>
      </c>
      <c r="AV854">
        <v>0</v>
      </c>
    </row>
    <row r="855" spans="1:48" x14ac:dyDescent="0.25">
      <c r="B855">
        <v>2000</v>
      </c>
      <c r="C855">
        <v>3</v>
      </c>
      <c r="D855" t="s">
        <v>4120</v>
      </c>
      <c r="E855">
        <v>2</v>
      </c>
      <c r="F855">
        <v>2</v>
      </c>
      <c r="G855">
        <v>7.2999999999999995E-2</v>
      </c>
      <c r="H855">
        <v>1.7000000000000001E-2</v>
      </c>
      <c r="J855" s="79">
        <f t="shared" si="288"/>
        <v>3.585713300628468E-2</v>
      </c>
      <c r="K855">
        <f t="shared" si="289"/>
        <v>3.585713300628468</v>
      </c>
      <c r="L855">
        <f t="shared" si="290"/>
        <v>4.2941176470588234</v>
      </c>
      <c r="O855" s="71">
        <f t="shared" si="291"/>
        <v>3.585713300628468</v>
      </c>
      <c r="P855" s="71">
        <f t="shared" si="292"/>
        <v>0.8350291248038898</v>
      </c>
      <c r="Q855" s="71">
        <f t="shared" si="293"/>
        <v>4.2941176470588234</v>
      </c>
      <c r="AV855">
        <v>0</v>
      </c>
    </row>
    <row r="856" spans="1:48" x14ac:dyDescent="0.25">
      <c r="B856">
        <v>2000</v>
      </c>
      <c r="C856">
        <v>3</v>
      </c>
      <c r="D856" t="s">
        <v>214</v>
      </c>
      <c r="E856">
        <v>4</v>
      </c>
      <c r="F856">
        <v>4</v>
      </c>
      <c r="G856">
        <v>0.246</v>
      </c>
      <c r="H856">
        <v>2.1000000000000001E-2</v>
      </c>
      <c r="J856" s="79">
        <f t="shared" si="288"/>
        <v>5.6524349454410761E-2</v>
      </c>
      <c r="K856">
        <f t="shared" si="289"/>
        <v>5.6524349454410761</v>
      </c>
      <c r="L856">
        <f t="shared" si="290"/>
        <v>11.714285714285714</v>
      </c>
      <c r="O856" s="71">
        <f t="shared" si="291"/>
        <v>5.6524349454410761</v>
      </c>
      <c r="P856" s="71">
        <f t="shared" si="292"/>
        <v>0.48252493436692118</v>
      </c>
      <c r="Q856" s="71">
        <f t="shared" si="293"/>
        <v>11.714285714285714</v>
      </c>
      <c r="AV856">
        <v>0</v>
      </c>
    </row>
    <row r="857" spans="1:48" x14ac:dyDescent="0.25">
      <c r="B857">
        <v>2000</v>
      </c>
      <c r="C857">
        <v>3</v>
      </c>
      <c r="D857" t="s">
        <v>4121</v>
      </c>
      <c r="E857">
        <v>3</v>
      </c>
      <c r="F857">
        <v>7</v>
      </c>
      <c r="G857">
        <v>0.443</v>
      </c>
      <c r="H857">
        <v>3.5999999999999997E-2</v>
      </c>
      <c r="J857" s="79">
        <f t="shared" si="288"/>
        <v>5.3785778047359623E-2</v>
      </c>
      <c r="K857">
        <f t="shared" si="289"/>
        <v>5.3785778047359623</v>
      </c>
      <c r="L857">
        <f t="shared" si="290"/>
        <v>12.305555555555557</v>
      </c>
      <c r="O857" s="71">
        <f t="shared" si="291"/>
        <v>5.3785778047359623</v>
      </c>
      <c r="P857" s="71">
        <f t="shared" si="292"/>
        <v>0.43708532950450252</v>
      </c>
      <c r="Q857" s="71">
        <f t="shared" si="293"/>
        <v>12.305555555555557</v>
      </c>
      <c r="AV857">
        <v>0</v>
      </c>
    </row>
    <row r="858" spans="1:48" x14ac:dyDescent="0.25">
      <c r="B858">
        <v>2000</v>
      </c>
      <c r="C858">
        <v>4</v>
      </c>
      <c r="D858" t="s">
        <v>4119</v>
      </c>
      <c r="E858">
        <v>2</v>
      </c>
      <c r="F858">
        <v>2</v>
      </c>
      <c r="G858">
        <v>8.5999999999999993E-2</v>
      </c>
      <c r="H858">
        <v>2.7E-2</v>
      </c>
      <c r="J858" s="79">
        <f t="shared" si="288"/>
        <v>4.2113237609042287E-2</v>
      </c>
      <c r="K858">
        <f t="shared" si="289"/>
        <v>4.2113237609042287</v>
      </c>
      <c r="L858">
        <f t="shared" si="290"/>
        <v>3.1851851851851851</v>
      </c>
      <c r="O858" s="71">
        <f t="shared" si="291"/>
        <v>4.2113237609042287</v>
      </c>
      <c r="P858" s="71">
        <f t="shared" si="292"/>
        <v>1.3221597854001648</v>
      </c>
      <c r="Q858" s="71">
        <f t="shared" si="293"/>
        <v>3.1851851851851851</v>
      </c>
      <c r="AV858">
        <v>0</v>
      </c>
    </row>
    <row r="859" spans="1:48" x14ac:dyDescent="0.25">
      <c r="B859">
        <v>2000</v>
      </c>
      <c r="C859">
        <v>4</v>
      </c>
      <c r="D859" t="s">
        <v>4120</v>
      </c>
      <c r="E859">
        <v>2</v>
      </c>
      <c r="F859">
        <v>2</v>
      </c>
      <c r="G859">
        <v>6.8000000000000005E-2</v>
      </c>
      <c r="H859">
        <v>1.7000000000000001E-2</v>
      </c>
      <c r="J859" s="79">
        <f t="shared" si="288"/>
        <v>3.3440854621105132E-2</v>
      </c>
      <c r="K859">
        <f t="shared" si="289"/>
        <v>3.3440854621105132</v>
      </c>
      <c r="L859">
        <f t="shared" si="290"/>
        <v>4</v>
      </c>
      <c r="O859" s="71">
        <f t="shared" si="291"/>
        <v>3.3440854621105132</v>
      </c>
      <c r="P859" s="71">
        <f t="shared" si="292"/>
        <v>0.83602136552762829</v>
      </c>
      <c r="Q859" s="71">
        <f t="shared" si="293"/>
        <v>4</v>
      </c>
    </row>
    <row r="860" spans="1:48" x14ac:dyDescent="0.25">
      <c r="B860">
        <v>2000</v>
      </c>
      <c r="C860">
        <v>4</v>
      </c>
      <c r="D860" t="s">
        <v>214</v>
      </c>
      <c r="E860">
        <v>4</v>
      </c>
      <c r="F860">
        <v>4</v>
      </c>
      <c r="G860">
        <v>0.23799999999999999</v>
      </c>
      <c r="H860">
        <v>2.1000000000000001E-2</v>
      </c>
      <c r="J860" s="79">
        <f t="shared" si="288"/>
        <v>5.4824385220634708E-2</v>
      </c>
      <c r="K860">
        <f t="shared" si="289"/>
        <v>5.4824385220634708</v>
      </c>
      <c r="L860">
        <f t="shared" si="290"/>
        <v>11.333333333333332</v>
      </c>
      <c r="O860" s="71">
        <f t="shared" si="291"/>
        <v>5.4824385220634708</v>
      </c>
      <c r="P860" s="71">
        <f t="shared" si="292"/>
        <v>0.48374457547618865</v>
      </c>
      <c r="Q860" s="71">
        <f t="shared" si="293"/>
        <v>11.333333333333332</v>
      </c>
    </row>
    <row r="861" spans="1:48" x14ac:dyDescent="0.25">
      <c r="B861">
        <v>2000</v>
      </c>
      <c r="C861">
        <v>4</v>
      </c>
      <c r="D861" t="s">
        <v>4121</v>
      </c>
      <c r="E861">
        <v>3</v>
      </c>
      <c r="F861">
        <v>7</v>
      </c>
      <c r="G861">
        <v>0.432</v>
      </c>
      <c r="H861">
        <v>3.5999999999999997E-2</v>
      </c>
      <c r="J861" s="79">
        <f t="shared" si="288"/>
        <v>5.2634437270888235E-2</v>
      </c>
      <c r="K861">
        <f t="shared" si="289"/>
        <v>5.2634437270888235</v>
      </c>
      <c r="L861">
        <f t="shared" si="290"/>
        <v>12</v>
      </c>
      <c r="O861" s="71">
        <f t="shared" si="291"/>
        <v>5.2634437270888235</v>
      </c>
      <c r="P861" s="71">
        <f t="shared" si="292"/>
        <v>0.43862031059073531</v>
      </c>
      <c r="Q861" s="71">
        <f t="shared" si="293"/>
        <v>12</v>
      </c>
    </row>
    <row r="864" spans="1:48" x14ac:dyDescent="0.25">
      <c r="A864" s="73" t="s">
        <v>4122</v>
      </c>
    </row>
    <row r="865" spans="2:17" x14ac:dyDescent="0.25">
      <c r="C865" t="s">
        <v>4126</v>
      </c>
    </row>
    <row r="868" spans="2:17" x14ac:dyDescent="0.25">
      <c r="C868" t="s">
        <v>4117</v>
      </c>
      <c r="D868" t="s">
        <v>425</v>
      </c>
      <c r="E868" t="s">
        <v>202</v>
      </c>
      <c r="F868" t="s">
        <v>334</v>
      </c>
      <c r="G868" t="s">
        <v>4043</v>
      </c>
      <c r="H868" t="s">
        <v>147</v>
      </c>
      <c r="J868" t="s">
        <v>148</v>
      </c>
      <c r="K868" t="s">
        <v>150</v>
      </c>
      <c r="L868" t="s">
        <v>215</v>
      </c>
      <c r="O868" t="s">
        <v>148</v>
      </c>
      <c r="P868" t="s">
        <v>147</v>
      </c>
      <c r="Q868" t="s">
        <v>149</v>
      </c>
    </row>
    <row r="869" spans="2:17" x14ac:dyDescent="0.25">
      <c r="B869" t="s">
        <v>263</v>
      </c>
      <c r="C869">
        <v>1</v>
      </c>
      <c r="D869" t="s">
        <v>4127</v>
      </c>
      <c r="E869">
        <v>2</v>
      </c>
      <c r="F869">
        <v>2</v>
      </c>
      <c r="G869">
        <v>0.159</v>
      </c>
      <c r="H869">
        <v>0.03</v>
      </c>
      <c r="J869" s="79">
        <f t="shared" ref="J869:J872" si="294">(1+G869)^(1/F869)-1</f>
        <v>7.6568622986941781E-2</v>
      </c>
      <c r="K869">
        <f t="shared" ref="K869:K872" si="295">J869*100</f>
        <v>7.6568622986941781</v>
      </c>
      <c r="L869">
        <f t="shared" ref="L869:L872" si="296">G869/H869</f>
        <v>5.3000000000000007</v>
      </c>
      <c r="O869" s="71">
        <f t="shared" ref="O869:O872" si="297">K869</f>
        <v>7.6568622986941781</v>
      </c>
      <c r="P869" s="71">
        <f t="shared" ref="P869:P872" si="298">O869/Q869</f>
        <v>1.4446909997536184</v>
      </c>
      <c r="Q869" s="71">
        <f t="shared" ref="Q869:Q872" si="299">L869</f>
        <v>5.3000000000000007</v>
      </c>
    </row>
    <row r="870" spans="2:17" x14ac:dyDescent="0.25">
      <c r="B870" t="s">
        <v>316</v>
      </c>
      <c r="C870">
        <v>1</v>
      </c>
      <c r="D870" t="s">
        <v>4128</v>
      </c>
      <c r="E870">
        <v>4</v>
      </c>
      <c r="F870">
        <v>4</v>
      </c>
      <c r="G870">
        <v>0.35899999999999999</v>
      </c>
      <c r="H870">
        <v>3.3000000000000002E-2</v>
      </c>
      <c r="J870" s="79">
        <f t="shared" si="294"/>
        <v>7.9704382534185436E-2</v>
      </c>
      <c r="K870">
        <f t="shared" si="295"/>
        <v>7.9704382534185436</v>
      </c>
      <c r="L870">
        <f t="shared" si="296"/>
        <v>10.878787878787877</v>
      </c>
      <c r="O870" s="71">
        <f t="shared" si="297"/>
        <v>7.9704382534185436</v>
      </c>
      <c r="P870" s="71">
        <f t="shared" si="298"/>
        <v>0.73265866953429526</v>
      </c>
      <c r="Q870" s="71">
        <f t="shared" si="299"/>
        <v>10.878787878787877</v>
      </c>
    </row>
    <row r="871" spans="2:17" x14ac:dyDescent="0.25">
      <c r="B871" t="s">
        <v>316</v>
      </c>
      <c r="C871">
        <v>1</v>
      </c>
      <c r="D871" t="s">
        <v>4129</v>
      </c>
      <c r="E871">
        <v>2</v>
      </c>
      <c r="F871">
        <v>6</v>
      </c>
      <c r="G871">
        <v>0.52200000000000002</v>
      </c>
      <c r="H871">
        <v>5.6000000000000001E-2</v>
      </c>
      <c r="J871" s="79">
        <f t="shared" si="294"/>
        <v>7.2512696422972533E-2</v>
      </c>
      <c r="K871">
        <f t="shared" si="295"/>
        <v>7.2512696422972533</v>
      </c>
      <c r="L871">
        <f t="shared" si="296"/>
        <v>9.3214285714285712</v>
      </c>
      <c r="O871" s="71">
        <f t="shared" si="297"/>
        <v>7.2512696422972533</v>
      </c>
      <c r="P871" s="71">
        <f t="shared" si="298"/>
        <v>0.77791398461426475</v>
      </c>
      <c r="Q871" s="71">
        <f t="shared" si="299"/>
        <v>9.3214285714285712</v>
      </c>
    </row>
    <row r="872" spans="2:17" x14ac:dyDescent="0.25">
      <c r="B872" t="s">
        <v>316</v>
      </c>
      <c r="C872">
        <v>2</v>
      </c>
      <c r="D872" t="s">
        <v>4127</v>
      </c>
      <c r="E872">
        <v>2</v>
      </c>
      <c r="F872">
        <v>2</v>
      </c>
      <c r="G872">
        <v>0.23</v>
      </c>
      <c r="H872">
        <v>0.04</v>
      </c>
      <c r="J872" s="79">
        <f t="shared" si="294"/>
        <v>0.10905365064094164</v>
      </c>
      <c r="K872">
        <f t="shared" si="295"/>
        <v>10.905365064094163</v>
      </c>
      <c r="L872">
        <f t="shared" si="296"/>
        <v>5.75</v>
      </c>
      <c r="O872" s="71">
        <f t="shared" si="297"/>
        <v>10.905365064094163</v>
      </c>
      <c r="P872" s="71">
        <f t="shared" si="298"/>
        <v>1.8965852285381153</v>
      </c>
      <c r="Q872" s="71">
        <f t="shared" si="299"/>
        <v>5.75</v>
      </c>
    </row>
    <row r="873" spans="2:17" x14ac:dyDescent="0.25">
      <c r="B873" t="s">
        <v>316</v>
      </c>
      <c r="C873">
        <v>2</v>
      </c>
      <c r="D873" t="s">
        <v>4128</v>
      </c>
      <c r="E873">
        <v>4</v>
      </c>
      <c r="F873">
        <v>4</v>
      </c>
      <c r="G873">
        <v>0.41399999999999998</v>
      </c>
      <c r="H873">
        <v>3.5999999999999997E-2</v>
      </c>
      <c r="J873" s="79">
        <f t="shared" ref="J873:J886" si="300">(1+G873)^(1/F873)-1</f>
        <v>9.0466560558176701E-2</v>
      </c>
      <c r="K873">
        <f t="shared" ref="K873:K886" si="301">J873*100</f>
        <v>9.046656055817671</v>
      </c>
      <c r="L873">
        <f t="shared" ref="L873:L886" si="302">G873/H873</f>
        <v>11.5</v>
      </c>
      <c r="O873" s="71">
        <f t="shared" ref="O873:O886" si="303">K873</f>
        <v>9.046656055817671</v>
      </c>
      <c r="P873" s="71">
        <f t="shared" ref="P873:P886" si="304">O873/Q873</f>
        <v>0.78666574398414535</v>
      </c>
      <c r="Q873" s="71">
        <f t="shared" ref="Q873:Q886" si="305">L873</f>
        <v>11.5</v>
      </c>
    </row>
    <row r="874" spans="2:17" x14ac:dyDescent="0.25">
      <c r="B874" t="s">
        <v>316</v>
      </c>
      <c r="C874">
        <v>2</v>
      </c>
      <c r="D874" t="s">
        <v>4129</v>
      </c>
      <c r="E874">
        <v>2</v>
      </c>
      <c r="F874">
        <v>6</v>
      </c>
      <c r="G874">
        <v>0.57999999999999996</v>
      </c>
      <c r="H874">
        <v>5.8000000000000003E-2</v>
      </c>
      <c r="J874" s="79">
        <f t="shared" si="300"/>
        <v>7.9218830688083886E-2</v>
      </c>
      <c r="K874">
        <f t="shared" si="301"/>
        <v>7.9218830688083886</v>
      </c>
      <c r="L874">
        <f t="shared" si="302"/>
        <v>9.9999999999999982</v>
      </c>
      <c r="O874" s="71">
        <f t="shared" si="303"/>
        <v>7.9218830688083886</v>
      </c>
      <c r="P874" s="71">
        <f t="shared" si="304"/>
        <v>0.79218830688083897</v>
      </c>
      <c r="Q874" s="71">
        <f t="shared" si="305"/>
        <v>9.9999999999999982</v>
      </c>
    </row>
    <row r="875" spans="2:17" x14ac:dyDescent="0.25">
      <c r="B875" t="s">
        <v>316</v>
      </c>
      <c r="C875">
        <v>3</v>
      </c>
      <c r="D875" t="s">
        <v>4127</v>
      </c>
      <c r="E875">
        <v>2</v>
      </c>
      <c r="F875">
        <v>2</v>
      </c>
      <c r="G875">
        <v>0.151</v>
      </c>
      <c r="H875">
        <v>5.8000000000000003E-2</v>
      </c>
      <c r="J875" s="79">
        <f t="shared" si="300"/>
        <v>7.2846680565308075E-2</v>
      </c>
      <c r="K875">
        <f t="shared" si="301"/>
        <v>7.2846680565308075</v>
      </c>
      <c r="L875">
        <f t="shared" si="302"/>
        <v>2.603448275862069</v>
      </c>
      <c r="O875" s="71">
        <f t="shared" si="303"/>
        <v>7.2846680565308075</v>
      </c>
      <c r="P875" s="71">
        <f t="shared" si="304"/>
        <v>2.7980844190648133</v>
      </c>
      <c r="Q875" s="71">
        <f t="shared" si="305"/>
        <v>2.603448275862069</v>
      </c>
    </row>
    <row r="876" spans="2:17" x14ac:dyDescent="0.25">
      <c r="B876" t="s">
        <v>316</v>
      </c>
      <c r="C876">
        <v>3</v>
      </c>
      <c r="D876" t="s">
        <v>4128</v>
      </c>
      <c r="E876">
        <v>4</v>
      </c>
      <c r="F876">
        <v>4</v>
      </c>
      <c r="G876">
        <v>0.32200000000000001</v>
      </c>
      <c r="H876">
        <v>5.8000000000000003E-2</v>
      </c>
      <c r="J876" s="79">
        <f t="shared" si="300"/>
        <v>7.2279155884504176E-2</v>
      </c>
      <c r="K876">
        <f t="shared" si="301"/>
        <v>7.2279155884504176</v>
      </c>
      <c r="L876">
        <f t="shared" si="302"/>
        <v>5.5517241379310347</v>
      </c>
      <c r="O876" s="71">
        <f t="shared" si="303"/>
        <v>7.2279155884504176</v>
      </c>
      <c r="P876" s="71">
        <f t="shared" si="304"/>
        <v>1.3019226836339262</v>
      </c>
      <c r="Q876" s="71">
        <f t="shared" si="305"/>
        <v>5.5517241379310347</v>
      </c>
    </row>
    <row r="877" spans="2:17" x14ac:dyDescent="0.25">
      <c r="B877" t="s">
        <v>316</v>
      </c>
      <c r="C877">
        <v>3</v>
      </c>
      <c r="D877" t="s">
        <v>4129</v>
      </c>
      <c r="E877">
        <v>2</v>
      </c>
      <c r="F877">
        <v>6</v>
      </c>
      <c r="G877">
        <v>0.57999999999999996</v>
      </c>
      <c r="H877">
        <v>5.7000000000000002E-2</v>
      </c>
      <c r="J877" s="79">
        <f t="shared" si="300"/>
        <v>7.9218830688083886E-2</v>
      </c>
      <c r="K877">
        <f t="shared" si="301"/>
        <v>7.9218830688083886</v>
      </c>
      <c r="L877">
        <f t="shared" si="302"/>
        <v>10.175438596491228</v>
      </c>
      <c r="O877" s="71">
        <f t="shared" si="303"/>
        <v>7.9218830688083886</v>
      </c>
      <c r="P877" s="71">
        <f t="shared" si="304"/>
        <v>0.77852988779668653</v>
      </c>
      <c r="Q877" s="71">
        <f t="shared" si="305"/>
        <v>10.175438596491228</v>
      </c>
    </row>
    <row r="878" spans="2:17" x14ac:dyDescent="0.25">
      <c r="B878" t="s">
        <v>317</v>
      </c>
      <c r="C878">
        <v>1</v>
      </c>
      <c r="D878" t="s">
        <v>4127</v>
      </c>
      <c r="E878">
        <v>2</v>
      </c>
      <c r="F878">
        <v>2</v>
      </c>
      <c r="G878">
        <v>9.9000000000000005E-2</v>
      </c>
      <c r="H878">
        <v>0.03</v>
      </c>
      <c r="J878" s="79">
        <f t="shared" si="300"/>
        <v>4.833200847823016E-2</v>
      </c>
      <c r="K878">
        <f t="shared" si="301"/>
        <v>4.833200847823016</v>
      </c>
      <c r="L878">
        <f t="shared" si="302"/>
        <v>3.3000000000000003</v>
      </c>
      <c r="O878" s="71">
        <f t="shared" si="303"/>
        <v>4.833200847823016</v>
      </c>
      <c r="P878" s="71">
        <f t="shared" si="304"/>
        <v>1.464606317522126</v>
      </c>
      <c r="Q878" s="71">
        <f t="shared" si="305"/>
        <v>3.3000000000000003</v>
      </c>
    </row>
    <row r="879" spans="2:17" x14ac:dyDescent="0.25">
      <c r="B879" t="s">
        <v>317</v>
      </c>
      <c r="C879">
        <v>1</v>
      </c>
      <c r="D879" t="s">
        <v>4128</v>
      </c>
      <c r="E879">
        <v>4</v>
      </c>
      <c r="F879">
        <v>4</v>
      </c>
      <c r="G879">
        <v>0.41399999999999998</v>
      </c>
      <c r="H879">
        <v>3.5000000000000003E-2</v>
      </c>
      <c r="J879" s="79">
        <f t="shared" si="300"/>
        <v>9.0466560558176701E-2</v>
      </c>
      <c r="K879">
        <f t="shared" si="301"/>
        <v>9.046656055817671</v>
      </c>
      <c r="L879">
        <f t="shared" si="302"/>
        <v>11.828571428571427</v>
      </c>
      <c r="O879" s="71">
        <f t="shared" si="303"/>
        <v>9.046656055817671</v>
      </c>
      <c r="P879" s="71">
        <f t="shared" si="304"/>
        <v>0.76481391776236352</v>
      </c>
      <c r="Q879" s="71">
        <f t="shared" si="305"/>
        <v>11.828571428571427</v>
      </c>
    </row>
    <row r="880" spans="2:17" x14ac:dyDescent="0.25">
      <c r="B880" t="s">
        <v>317</v>
      </c>
      <c r="C880">
        <v>1</v>
      </c>
      <c r="D880" t="s">
        <v>4129</v>
      </c>
      <c r="E880">
        <v>2</v>
      </c>
      <c r="F880">
        <v>6</v>
      </c>
      <c r="G880">
        <v>0.60799999999999998</v>
      </c>
      <c r="H880">
        <v>6.2E-2</v>
      </c>
      <c r="J880" s="79">
        <f t="shared" si="300"/>
        <v>8.2383111716979096E-2</v>
      </c>
      <c r="K880">
        <f t="shared" si="301"/>
        <v>8.2383111716979087</v>
      </c>
      <c r="L880">
        <f t="shared" si="302"/>
        <v>9.806451612903226</v>
      </c>
      <c r="O880" s="71">
        <f t="shared" si="303"/>
        <v>8.2383111716979087</v>
      </c>
      <c r="P880" s="71">
        <f t="shared" si="304"/>
        <v>0.8400909418507736</v>
      </c>
      <c r="Q880" s="71">
        <f t="shared" si="305"/>
        <v>9.806451612903226</v>
      </c>
    </row>
    <row r="881" spans="1:17" x14ac:dyDescent="0.25">
      <c r="B881" t="s">
        <v>317</v>
      </c>
      <c r="C881">
        <v>2</v>
      </c>
      <c r="D881" t="s">
        <v>4127</v>
      </c>
      <c r="E881">
        <v>2</v>
      </c>
      <c r="F881">
        <v>2</v>
      </c>
      <c r="G881">
        <v>0.155</v>
      </c>
      <c r="H881">
        <v>4.2000000000000003E-2</v>
      </c>
      <c r="J881" s="79">
        <f t="shared" si="300"/>
        <v>7.4709263010233951E-2</v>
      </c>
      <c r="K881">
        <f t="shared" si="301"/>
        <v>7.4709263010233951</v>
      </c>
      <c r="L881">
        <f t="shared" si="302"/>
        <v>3.6904761904761902</v>
      </c>
      <c r="O881" s="71">
        <f t="shared" si="303"/>
        <v>7.4709263010233951</v>
      </c>
      <c r="P881" s="71">
        <f t="shared" si="304"/>
        <v>2.0243800299547265</v>
      </c>
      <c r="Q881" s="71">
        <f t="shared" si="305"/>
        <v>3.6904761904761902</v>
      </c>
    </row>
    <row r="882" spans="1:17" x14ac:dyDescent="0.25">
      <c r="B882" t="s">
        <v>317</v>
      </c>
      <c r="C882">
        <v>2</v>
      </c>
      <c r="D882" t="s">
        <v>4128</v>
      </c>
      <c r="E882">
        <v>4</v>
      </c>
      <c r="F882">
        <v>4</v>
      </c>
      <c r="G882">
        <v>0.47699999999999998</v>
      </c>
      <c r="H882">
        <v>3.9E-2</v>
      </c>
      <c r="J882" s="79">
        <f t="shared" si="300"/>
        <v>0.10241502538451797</v>
      </c>
      <c r="K882">
        <f t="shared" si="301"/>
        <v>10.241502538451797</v>
      </c>
      <c r="L882">
        <f t="shared" si="302"/>
        <v>12.23076923076923</v>
      </c>
      <c r="O882" s="71">
        <f t="shared" si="303"/>
        <v>10.241502538451797</v>
      </c>
      <c r="P882" s="71">
        <f t="shared" si="304"/>
        <v>0.83735555345832313</v>
      </c>
      <c r="Q882" s="71">
        <f t="shared" si="305"/>
        <v>12.23076923076923</v>
      </c>
    </row>
    <row r="883" spans="1:17" x14ac:dyDescent="0.25">
      <c r="B883" t="s">
        <v>317</v>
      </c>
      <c r="C883">
        <v>2</v>
      </c>
      <c r="D883" t="s">
        <v>4129</v>
      </c>
      <c r="E883">
        <v>2</v>
      </c>
      <c r="F883">
        <v>6</v>
      </c>
      <c r="G883">
        <v>0.67100000000000004</v>
      </c>
      <c r="H883">
        <v>6.4000000000000001E-2</v>
      </c>
      <c r="J883" s="79">
        <f t="shared" si="300"/>
        <v>8.9338220753653275E-2</v>
      </c>
      <c r="K883">
        <f t="shared" si="301"/>
        <v>8.9338220753653275</v>
      </c>
      <c r="L883">
        <f t="shared" si="302"/>
        <v>10.484375</v>
      </c>
      <c r="O883" s="71">
        <f t="shared" si="303"/>
        <v>8.9338220753653275</v>
      </c>
      <c r="P883" s="71">
        <f t="shared" si="304"/>
        <v>0.85210821583216234</v>
      </c>
      <c r="Q883" s="71">
        <f t="shared" si="305"/>
        <v>10.484375</v>
      </c>
    </row>
    <row r="884" spans="1:17" x14ac:dyDescent="0.25">
      <c r="B884" t="s">
        <v>317</v>
      </c>
      <c r="C884">
        <v>3</v>
      </c>
      <c r="D884" t="s">
        <v>4127</v>
      </c>
      <c r="E884">
        <v>2</v>
      </c>
      <c r="F884">
        <v>2</v>
      </c>
      <c r="G884">
        <v>0.156</v>
      </c>
      <c r="H884">
        <v>5.8000000000000003E-2</v>
      </c>
      <c r="J884" s="79">
        <f t="shared" si="300"/>
        <v>7.5174404457248878E-2</v>
      </c>
      <c r="K884">
        <f t="shared" si="301"/>
        <v>7.5174404457248878</v>
      </c>
      <c r="L884">
        <f t="shared" si="302"/>
        <v>2.6896551724137931</v>
      </c>
      <c r="O884" s="71">
        <f t="shared" si="303"/>
        <v>7.5174404457248878</v>
      </c>
      <c r="P884" s="71">
        <f t="shared" si="304"/>
        <v>2.7949458067438684</v>
      </c>
      <c r="Q884" s="71">
        <f t="shared" si="305"/>
        <v>2.6896551724137931</v>
      </c>
    </row>
    <row r="885" spans="1:17" x14ac:dyDescent="0.25">
      <c r="B885" t="s">
        <v>317</v>
      </c>
      <c r="C885">
        <v>3</v>
      </c>
      <c r="D885" t="s">
        <v>4128</v>
      </c>
      <c r="E885">
        <v>4</v>
      </c>
      <c r="F885">
        <v>4</v>
      </c>
      <c r="G885">
        <v>0.48499999999999999</v>
      </c>
      <c r="H885">
        <v>0.06</v>
      </c>
      <c r="J885" s="79">
        <f t="shared" si="300"/>
        <v>0.10390477881717408</v>
      </c>
      <c r="K885">
        <f t="shared" si="301"/>
        <v>10.390477881717409</v>
      </c>
      <c r="L885">
        <f t="shared" si="302"/>
        <v>8.0833333333333339</v>
      </c>
      <c r="O885" s="71">
        <f t="shared" si="303"/>
        <v>10.390477881717409</v>
      </c>
      <c r="P885" s="71">
        <f t="shared" si="304"/>
        <v>1.2854199441299887</v>
      </c>
      <c r="Q885" s="71">
        <f t="shared" si="305"/>
        <v>8.0833333333333339</v>
      </c>
    </row>
    <row r="886" spans="1:17" x14ac:dyDescent="0.25">
      <c r="B886" t="s">
        <v>317</v>
      </c>
      <c r="C886">
        <v>3</v>
      </c>
      <c r="D886" t="s">
        <v>4129</v>
      </c>
      <c r="E886">
        <v>2</v>
      </c>
      <c r="F886">
        <v>6</v>
      </c>
      <c r="G886">
        <v>0.67300000000000004</v>
      </c>
      <c r="H886">
        <v>6.4000000000000001E-2</v>
      </c>
      <c r="J886" s="79">
        <f t="shared" si="300"/>
        <v>8.9555415120525339E-2</v>
      </c>
      <c r="K886">
        <f t="shared" si="301"/>
        <v>8.9555415120525339</v>
      </c>
      <c r="L886">
        <f t="shared" si="302"/>
        <v>10.515625</v>
      </c>
      <c r="O886" s="71">
        <f t="shared" si="303"/>
        <v>8.9555415120525339</v>
      </c>
      <c r="P886" s="71">
        <f t="shared" si="304"/>
        <v>0.85164139193367339</v>
      </c>
      <c r="Q886" s="71">
        <f t="shared" si="305"/>
        <v>10.515625</v>
      </c>
    </row>
    <row r="890" spans="1:17" x14ac:dyDescent="0.25">
      <c r="A890" s="73" t="s">
        <v>4130</v>
      </c>
      <c r="F890" t="s">
        <v>4135</v>
      </c>
      <c r="N890" t="s">
        <v>4136</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6">D893/100</f>
        <v>0.15509999999999999</v>
      </c>
      <c r="E904">
        <f t="shared" si="306"/>
        <v>0.1245</v>
      </c>
      <c r="F904">
        <f t="shared" si="306"/>
        <v>8.9700000000000002E-2</v>
      </c>
      <c r="G904">
        <f t="shared" si="306"/>
        <v>7.7600000000000002E-2</v>
      </c>
      <c r="H904">
        <f t="shared" si="306"/>
        <v>6.9599999999999995E-2</v>
      </c>
      <c r="I904">
        <f t="shared" si="306"/>
        <v>6.9800000000000001E-2</v>
      </c>
      <c r="L904">
        <f t="shared" ref="L904:Q904" si="307">L893/100</f>
        <v>0.12770000000000001</v>
      </c>
      <c r="M904">
        <f t="shared" si="307"/>
        <v>0.10390000000000001</v>
      </c>
      <c r="N904">
        <f t="shared" si="307"/>
        <v>6.7500000000000004E-2</v>
      </c>
      <c r="O904">
        <f t="shared" si="307"/>
        <v>5.8899999999999994E-2</v>
      </c>
      <c r="P904">
        <f t="shared" si="307"/>
        <v>4.2000000000000003E-2</v>
      </c>
      <c r="Q904">
        <f t="shared" si="307"/>
        <v>4.1599999999999998E-2</v>
      </c>
    </row>
    <row r="906" spans="3:17" x14ac:dyDescent="0.25">
      <c r="D906">
        <f t="shared" ref="D906:I909" si="308">D895/100</f>
        <v>5.6600000000000004E-2</v>
      </c>
      <c r="E906">
        <f t="shared" si="308"/>
        <v>5.3499999999999999E-2</v>
      </c>
      <c r="F906">
        <f t="shared" si="308"/>
        <v>4.0599999999999997E-2</v>
      </c>
      <c r="G906">
        <f t="shared" si="308"/>
        <v>4.3099999999999999E-2</v>
      </c>
      <c r="H906">
        <f t="shared" si="308"/>
        <v>3.9399999999999998E-2</v>
      </c>
      <c r="I906">
        <f t="shared" si="308"/>
        <v>3.4300000000000004E-2</v>
      </c>
      <c r="L906">
        <f t="shared" ref="L906:Q909" si="309">L895/100</f>
        <v>7.1900000000000006E-2</v>
      </c>
      <c r="M906">
        <f t="shared" si="309"/>
        <v>7.6399999999999996E-2</v>
      </c>
      <c r="N906">
        <f t="shared" si="309"/>
        <v>7.690000000000001E-2</v>
      </c>
      <c r="O906">
        <f t="shared" si="309"/>
        <v>7.6600000000000001E-2</v>
      </c>
      <c r="P906">
        <f t="shared" si="309"/>
        <v>7.7100000000000002E-2</v>
      </c>
      <c r="Q906">
        <f t="shared" si="309"/>
        <v>7.6299999999999993E-2</v>
      </c>
    </row>
    <row r="907" spans="3:17" x14ac:dyDescent="0.25">
      <c r="D907">
        <f t="shared" si="308"/>
        <v>0.23319999999999999</v>
      </c>
      <c r="E907">
        <f t="shared" si="308"/>
        <v>0.2419</v>
      </c>
      <c r="F907">
        <f t="shared" si="308"/>
        <v>0.24510000000000001</v>
      </c>
      <c r="G907">
        <f t="shared" si="308"/>
        <v>0.23670000000000002</v>
      </c>
      <c r="H907">
        <f t="shared" si="308"/>
        <v>0.23680000000000001</v>
      </c>
      <c r="I907">
        <f t="shared" si="308"/>
        <v>0.23309999999999997</v>
      </c>
      <c r="L907">
        <f t="shared" si="309"/>
        <v>0.27029999999999998</v>
      </c>
      <c r="M907">
        <f t="shared" si="309"/>
        <v>0.27279999999999999</v>
      </c>
      <c r="N907">
        <f t="shared" si="309"/>
        <v>0.25459999999999999</v>
      </c>
      <c r="O907">
        <f t="shared" si="309"/>
        <v>0.25259999999999999</v>
      </c>
      <c r="P907">
        <f t="shared" si="309"/>
        <v>0.23989999999999997</v>
      </c>
      <c r="Q907">
        <f t="shared" si="309"/>
        <v>0.24399999999999999</v>
      </c>
    </row>
    <row r="908" spans="3:17" x14ac:dyDescent="0.25">
      <c r="D908">
        <f t="shared" si="308"/>
        <v>0.10679999999999999</v>
      </c>
      <c r="E908">
        <f t="shared" si="308"/>
        <v>0.13669999999999999</v>
      </c>
      <c r="F908">
        <f t="shared" si="308"/>
        <v>0.15079999999999999</v>
      </c>
      <c r="G908">
        <f t="shared" si="308"/>
        <v>0.1648</v>
      </c>
      <c r="H908">
        <f t="shared" si="308"/>
        <v>0.18230000000000002</v>
      </c>
      <c r="I908">
        <f t="shared" si="308"/>
        <v>0.17519999999999999</v>
      </c>
      <c r="L908">
        <f t="shared" si="309"/>
        <v>0.1162</v>
      </c>
      <c r="M908">
        <f t="shared" si="309"/>
        <v>0.14560000000000001</v>
      </c>
      <c r="N908">
        <f t="shared" si="309"/>
        <v>0.1512</v>
      </c>
      <c r="O908">
        <f t="shared" si="309"/>
        <v>0.1603</v>
      </c>
      <c r="P908">
        <f t="shared" si="309"/>
        <v>0.1741</v>
      </c>
      <c r="Q908">
        <f t="shared" si="309"/>
        <v>0.1744</v>
      </c>
    </row>
    <row r="909" spans="3:17" x14ac:dyDescent="0.25">
      <c r="D909">
        <f t="shared" si="308"/>
        <v>0.20879999999999999</v>
      </c>
      <c r="E909">
        <f t="shared" si="308"/>
        <v>0.22870000000000001</v>
      </c>
      <c r="F909">
        <f t="shared" si="308"/>
        <v>0.24789999999999998</v>
      </c>
      <c r="G909">
        <f t="shared" si="308"/>
        <v>0.25579999999999997</v>
      </c>
      <c r="H909">
        <f t="shared" si="308"/>
        <v>0.25980000000000003</v>
      </c>
      <c r="I909">
        <f t="shared" si="308"/>
        <v>0.25690000000000002</v>
      </c>
      <c r="L909">
        <f t="shared" si="309"/>
        <v>0.21559999999999999</v>
      </c>
      <c r="M909">
        <f t="shared" si="309"/>
        <v>0.22539999999999999</v>
      </c>
      <c r="N909">
        <f t="shared" si="309"/>
        <v>0.26170000000000004</v>
      </c>
      <c r="O909">
        <f t="shared" si="309"/>
        <v>0.2636</v>
      </c>
      <c r="P909">
        <f t="shared" si="309"/>
        <v>0.2676</v>
      </c>
      <c r="Q909">
        <f t="shared" si="309"/>
        <v>0.2571</v>
      </c>
    </row>
    <row r="911" spans="3:17" x14ac:dyDescent="0.25">
      <c r="D911">
        <f t="shared" ref="D911:I912" si="310">D900/100</f>
        <v>0.15329999999999999</v>
      </c>
      <c r="E911">
        <f t="shared" si="310"/>
        <v>0.16579999999999998</v>
      </c>
      <c r="F911">
        <f t="shared" si="310"/>
        <v>0.2079</v>
      </c>
      <c r="G911">
        <f t="shared" si="310"/>
        <v>0.20670000000000002</v>
      </c>
      <c r="H911">
        <f t="shared" si="310"/>
        <v>0.20180000000000001</v>
      </c>
      <c r="I911">
        <f t="shared" si="310"/>
        <v>0.22020000000000001</v>
      </c>
      <c r="L911">
        <f t="shared" ref="L911:Q912" si="311">L900/100</f>
        <v>0.1283</v>
      </c>
      <c r="M911">
        <f t="shared" si="311"/>
        <v>0.14230000000000001</v>
      </c>
      <c r="N911">
        <f t="shared" si="311"/>
        <v>0.1769</v>
      </c>
      <c r="O911">
        <f t="shared" si="311"/>
        <v>0.1802</v>
      </c>
      <c r="P911">
        <f t="shared" si="311"/>
        <v>0.19109999999999999</v>
      </c>
      <c r="Q911">
        <f t="shared" si="311"/>
        <v>0.20019999999999999</v>
      </c>
    </row>
    <row r="912" spans="3:17" x14ac:dyDescent="0.25">
      <c r="D912">
        <f t="shared" si="310"/>
        <v>5.7999999999999996E-3</v>
      </c>
      <c r="E912">
        <f t="shared" si="310"/>
        <v>6.4000000000000003E-3</v>
      </c>
      <c r="F912">
        <f t="shared" si="310"/>
        <v>8.6E-3</v>
      </c>
      <c r="G912">
        <f t="shared" si="310"/>
        <v>9.5999999999999992E-3</v>
      </c>
      <c r="H912">
        <f t="shared" si="310"/>
        <v>7.1999999999999998E-3</v>
      </c>
      <c r="I912">
        <f t="shared" si="310"/>
        <v>8.3999999999999995E-3</v>
      </c>
      <c r="L912">
        <f t="shared" si="311"/>
        <v>4.5999999999999999E-3</v>
      </c>
      <c r="M912">
        <f t="shared" si="311"/>
        <v>4.0000000000000001E-3</v>
      </c>
      <c r="N912">
        <f t="shared" si="311"/>
        <v>1E-3</v>
      </c>
      <c r="O912">
        <f t="shared" si="311"/>
        <v>1.1000000000000001E-3</v>
      </c>
      <c r="P912">
        <f t="shared" si="311"/>
        <v>2E-3</v>
      </c>
      <c r="Q912">
        <f t="shared" si="311"/>
        <v>1.8E-3</v>
      </c>
    </row>
    <row r="915" spans="3:17" x14ac:dyDescent="0.25">
      <c r="C915" t="s">
        <v>37</v>
      </c>
      <c r="D915">
        <f t="shared" ref="D915:I915" si="312">D904</f>
        <v>0.15509999999999999</v>
      </c>
      <c r="E915">
        <f t="shared" si="312"/>
        <v>0.1245</v>
      </c>
      <c r="F915">
        <f t="shared" si="312"/>
        <v>8.9700000000000002E-2</v>
      </c>
      <c r="G915">
        <f t="shared" si="312"/>
        <v>7.7600000000000002E-2</v>
      </c>
      <c r="H915">
        <f t="shared" si="312"/>
        <v>6.9599999999999995E-2</v>
      </c>
      <c r="I915">
        <f t="shared" si="312"/>
        <v>6.9800000000000001E-2</v>
      </c>
      <c r="L915">
        <f t="shared" ref="L915:Q915" si="313">L904</f>
        <v>0.12770000000000001</v>
      </c>
      <c r="M915">
        <f t="shared" si="313"/>
        <v>0.10390000000000001</v>
      </c>
      <c r="N915">
        <f t="shared" si="313"/>
        <v>6.7500000000000004E-2</v>
      </c>
      <c r="O915">
        <f t="shared" si="313"/>
        <v>5.8899999999999994E-2</v>
      </c>
      <c r="P915">
        <f t="shared" si="313"/>
        <v>4.2000000000000003E-2</v>
      </c>
      <c r="Q915">
        <f t="shared" si="313"/>
        <v>4.1599999999999998E-2</v>
      </c>
    </row>
    <row r="916" spans="3:17" x14ac:dyDescent="0.25">
      <c r="C916" t="s">
        <v>38</v>
      </c>
      <c r="D916">
        <f t="shared" ref="D916:I916" si="314">SUM(D906:D909)</f>
        <v>0.60539999999999994</v>
      </c>
      <c r="E916">
        <f t="shared" si="314"/>
        <v>0.66080000000000005</v>
      </c>
      <c r="F916">
        <f t="shared" si="314"/>
        <v>0.68440000000000001</v>
      </c>
      <c r="G916">
        <f t="shared" si="314"/>
        <v>0.70040000000000002</v>
      </c>
      <c r="H916">
        <f t="shared" si="314"/>
        <v>0.71830000000000005</v>
      </c>
      <c r="I916">
        <f t="shared" si="314"/>
        <v>0.69950000000000001</v>
      </c>
      <c r="L916">
        <f t="shared" ref="L916:Q916" si="315">SUM(L906:L909)</f>
        <v>0.67400000000000004</v>
      </c>
      <c r="M916">
        <f t="shared" si="315"/>
        <v>0.72019999999999995</v>
      </c>
      <c r="N916">
        <f t="shared" si="315"/>
        <v>0.74440000000000006</v>
      </c>
      <c r="O916">
        <f t="shared" si="315"/>
        <v>0.75309999999999999</v>
      </c>
      <c r="P916">
        <f t="shared" si="315"/>
        <v>0.75869999999999993</v>
      </c>
      <c r="Q916">
        <f t="shared" si="315"/>
        <v>0.75180000000000002</v>
      </c>
    </row>
    <row r="917" spans="3:17" x14ac:dyDescent="0.25">
      <c r="C917" t="s">
        <v>39</v>
      </c>
      <c r="D917">
        <f t="shared" ref="D917:I917" si="316">SUM(D911:D912)</f>
        <v>0.15909999999999999</v>
      </c>
      <c r="E917">
        <f t="shared" si="316"/>
        <v>0.17219999999999996</v>
      </c>
      <c r="F917">
        <f t="shared" si="316"/>
        <v>0.2165</v>
      </c>
      <c r="G917">
        <f t="shared" si="316"/>
        <v>0.21630000000000002</v>
      </c>
      <c r="H917">
        <f t="shared" si="316"/>
        <v>0.20900000000000002</v>
      </c>
      <c r="I917">
        <f t="shared" si="316"/>
        <v>0.2286</v>
      </c>
      <c r="L917">
        <f t="shared" ref="L917:Q917" si="317">SUM(L911:L912)</f>
        <v>0.13289999999999999</v>
      </c>
      <c r="M917">
        <f t="shared" si="317"/>
        <v>0.14630000000000001</v>
      </c>
      <c r="N917">
        <f t="shared" si="317"/>
        <v>0.1779</v>
      </c>
      <c r="O917">
        <f t="shared" si="317"/>
        <v>0.18129999999999999</v>
      </c>
      <c r="P917">
        <f t="shared" si="317"/>
        <v>0.19309999999999999</v>
      </c>
      <c r="Q917">
        <f t="shared" si="317"/>
        <v>0.20199999999999999</v>
      </c>
    </row>
    <row r="921" spans="3:17" x14ac:dyDescent="0.25">
      <c r="C921" t="s">
        <v>4137</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4138</v>
      </c>
    </row>
    <row r="933" spans="1:17" x14ac:dyDescent="0.25">
      <c r="A933" t="s">
        <v>217</v>
      </c>
      <c r="B933" t="s">
        <v>263</v>
      </c>
      <c r="C933" t="s">
        <v>4117</v>
      </c>
      <c r="D933" t="s">
        <v>425</v>
      </c>
      <c r="E933" t="s">
        <v>202</v>
      </c>
      <c r="F933" t="s">
        <v>334</v>
      </c>
      <c r="G933" t="s">
        <v>4043</v>
      </c>
      <c r="H933" t="s">
        <v>147</v>
      </c>
      <c r="J933" t="s">
        <v>148</v>
      </c>
      <c r="K933" t="s">
        <v>150</v>
      </c>
      <c r="L933" t="s">
        <v>215</v>
      </c>
      <c r="O933" t="s">
        <v>148</v>
      </c>
      <c r="P933" t="s">
        <v>147</v>
      </c>
      <c r="Q933" t="s">
        <v>149</v>
      </c>
    </row>
    <row r="934" spans="1:17" x14ac:dyDescent="0.25">
      <c r="B934" t="s">
        <v>316</v>
      </c>
      <c r="C934">
        <v>1</v>
      </c>
      <c r="D934" t="s">
        <v>214</v>
      </c>
      <c r="E934">
        <v>4</v>
      </c>
      <c r="F934">
        <v>4</v>
      </c>
      <c r="G934">
        <v>3.5999999999999999E-3</v>
      </c>
      <c r="H934">
        <v>1.3599999999999999E-2</v>
      </c>
      <c r="J934" s="79">
        <f t="shared" ref="J934:J936" si="318">(1+G934)^(1/F934)-1</f>
        <v>8.9878754520200665E-4</v>
      </c>
      <c r="K934">
        <f t="shared" ref="K934:K936" si="319">J934*100</f>
        <v>8.9878754520200665E-2</v>
      </c>
      <c r="L934">
        <f t="shared" ref="L934:L936" si="320">G934/H934</f>
        <v>0.26470588235294118</v>
      </c>
      <c r="O934" s="71">
        <f t="shared" ref="O934:O936" si="321">K934</f>
        <v>8.9878754520200665E-2</v>
      </c>
      <c r="P934" s="71">
        <f t="shared" ref="P934:P936" si="322">O934/Q934</f>
        <v>0.33954196152075805</v>
      </c>
      <c r="Q934" s="71">
        <f t="shared" ref="Q934:Q936" si="323">L934</f>
        <v>0.26470588235294118</v>
      </c>
    </row>
    <row r="935" spans="1:17" x14ac:dyDescent="0.25">
      <c r="B935" t="s">
        <v>316</v>
      </c>
      <c r="C935">
        <v>1</v>
      </c>
      <c r="D935" t="s">
        <v>4121</v>
      </c>
      <c r="E935">
        <v>6</v>
      </c>
      <c r="F935">
        <v>6</v>
      </c>
      <c r="G935">
        <v>0.1091</v>
      </c>
      <c r="H935">
        <v>3.4799999999999998E-2</v>
      </c>
      <c r="J935" s="79">
        <f t="shared" si="318"/>
        <v>1.7407928152505026E-2</v>
      </c>
      <c r="K935">
        <f t="shared" si="319"/>
        <v>1.7407928152505026</v>
      </c>
      <c r="L935">
        <f t="shared" si="320"/>
        <v>3.1350574712643682</v>
      </c>
      <c r="O935" s="71">
        <f t="shared" si="321"/>
        <v>1.7407928152505026</v>
      </c>
      <c r="P935" s="71">
        <f t="shared" si="322"/>
        <v>0.55526663584525648</v>
      </c>
      <c r="Q935" s="71">
        <f t="shared" si="323"/>
        <v>3.1350574712643682</v>
      </c>
    </row>
    <row r="936" spans="1:17" x14ac:dyDescent="0.25">
      <c r="B936" t="s">
        <v>316</v>
      </c>
      <c r="C936">
        <v>1</v>
      </c>
      <c r="D936" t="s">
        <v>4120</v>
      </c>
      <c r="E936">
        <v>2</v>
      </c>
      <c r="F936">
        <v>2</v>
      </c>
      <c r="G936">
        <v>-0.04</v>
      </c>
      <c r="H936">
        <v>9.7999999999999997E-3</v>
      </c>
      <c r="J936" s="79">
        <f t="shared" si="318"/>
        <v>-2.0204102886728803E-2</v>
      </c>
      <c r="K936">
        <f t="shared" si="319"/>
        <v>-2.0204102886728803</v>
      </c>
      <c r="L936">
        <f t="shared" si="320"/>
        <v>-4.0816326530612246</v>
      </c>
      <c r="O936" s="71">
        <f t="shared" si="321"/>
        <v>-2.0204102886728803</v>
      </c>
      <c r="P936" s="71">
        <f t="shared" si="322"/>
        <v>0.49500052072485567</v>
      </c>
      <c r="Q936" s="71">
        <f t="shared" si="323"/>
        <v>-4.0816326530612246</v>
      </c>
    </row>
    <row r="937" spans="1:17" x14ac:dyDescent="0.25">
      <c r="B937" t="s">
        <v>317</v>
      </c>
      <c r="C937">
        <v>4</v>
      </c>
      <c r="D937" t="s">
        <v>214</v>
      </c>
      <c r="E937">
        <v>4</v>
      </c>
      <c r="F937">
        <v>4</v>
      </c>
      <c r="G937">
        <v>0.23730000000000001</v>
      </c>
      <c r="H937">
        <v>1.2200000000000001E-2</v>
      </c>
      <c r="J937" s="79">
        <f t="shared" ref="J937:J942" si="324">(1+G937)^(1/F937)-1</f>
        <v>5.4675246754662288E-2</v>
      </c>
      <c r="K937">
        <f t="shared" ref="K937:K942" si="325">J937*100</f>
        <v>5.4675246754662288</v>
      </c>
      <c r="L937">
        <f t="shared" ref="L937:L942" si="326">G937/H937</f>
        <v>19.450819672131146</v>
      </c>
      <c r="O937" s="71">
        <f t="shared" ref="O937:O942" si="327">K937</f>
        <v>5.4675246754662288</v>
      </c>
      <c r="P937" s="71">
        <f t="shared" ref="P937:P942" si="328">O937/Q937</f>
        <v>0.28109482107327433</v>
      </c>
      <c r="Q937" s="71">
        <f t="shared" ref="Q937:Q942" si="329">L937</f>
        <v>19.450819672131146</v>
      </c>
    </row>
    <row r="938" spans="1:17" x14ac:dyDescent="0.25">
      <c r="B938" t="s">
        <v>317</v>
      </c>
      <c r="C938">
        <v>4</v>
      </c>
      <c r="D938" t="s">
        <v>4121</v>
      </c>
      <c r="E938">
        <v>6</v>
      </c>
      <c r="F938">
        <v>6</v>
      </c>
      <c r="G938">
        <v>0.34200000000000003</v>
      </c>
      <c r="H938">
        <v>2.7300000000000001E-2</v>
      </c>
      <c r="J938" s="79">
        <f t="shared" si="324"/>
        <v>5.0248538778627783E-2</v>
      </c>
      <c r="K938">
        <f t="shared" si="325"/>
        <v>5.0248538778627783</v>
      </c>
      <c r="L938">
        <f t="shared" si="326"/>
        <v>12.527472527472527</v>
      </c>
      <c r="O938" s="71">
        <f t="shared" si="327"/>
        <v>5.0248538778627783</v>
      </c>
      <c r="P938" s="71">
        <f t="shared" si="328"/>
        <v>0.4011067569171165</v>
      </c>
      <c r="Q938" s="71">
        <f t="shared" si="329"/>
        <v>12.527472527472527</v>
      </c>
    </row>
    <row r="939" spans="1:17" x14ac:dyDescent="0.25">
      <c r="B939" t="s">
        <v>317</v>
      </c>
      <c r="C939">
        <v>4</v>
      </c>
      <c r="D939" t="s">
        <v>4120</v>
      </c>
      <c r="E939">
        <v>2</v>
      </c>
      <c r="F939">
        <v>2</v>
      </c>
      <c r="G939">
        <v>6.6400000000000001E-2</v>
      </c>
      <c r="H939">
        <v>9.1000000000000004E-3</v>
      </c>
      <c r="J939" s="79">
        <f t="shared" si="324"/>
        <v>3.2666451474046898E-2</v>
      </c>
      <c r="K939">
        <f t="shared" si="325"/>
        <v>3.2666451474046898</v>
      </c>
      <c r="L939">
        <f t="shared" si="326"/>
        <v>7.2967032967032965</v>
      </c>
      <c r="O939" s="71">
        <f t="shared" si="327"/>
        <v>3.2666451474046898</v>
      </c>
      <c r="P939" s="71">
        <f t="shared" si="328"/>
        <v>0.44768781387624512</v>
      </c>
      <c r="Q939" s="71">
        <f t="shared" si="329"/>
        <v>7.2967032967032965</v>
      </c>
    </row>
    <row r="940" spans="1:17" x14ac:dyDescent="0.25">
      <c r="A940" t="s">
        <v>196</v>
      </c>
      <c r="B940" t="s">
        <v>316</v>
      </c>
      <c r="C940">
        <v>1</v>
      </c>
      <c r="D940" t="s">
        <v>214</v>
      </c>
      <c r="E940">
        <v>4</v>
      </c>
      <c r="F940">
        <v>4</v>
      </c>
      <c r="G940">
        <v>-5.33E-2</v>
      </c>
      <c r="H940">
        <v>1.4999999999999999E-2</v>
      </c>
      <c r="J940" s="79">
        <f t="shared" si="324"/>
        <v>-1.3599930290932316E-2</v>
      </c>
      <c r="K940">
        <f t="shared" si="325"/>
        <v>-1.3599930290932316</v>
      </c>
      <c r="L940">
        <f t="shared" si="326"/>
        <v>-3.5533333333333337</v>
      </c>
      <c r="O940" s="71">
        <f t="shared" si="327"/>
        <v>-1.3599930290932316</v>
      </c>
      <c r="P940" s="71">
        <f t="shared" si="328"/>
        <v>0.38273725021385502</v>
      </c>
      <c r="Q940" s="71">
        <f t="shared" si="329"/>
        <v>-3.5533333333333337</v>
      </c>
    </row>
    <row r="941" spans="1:17" x14ac:dyDescent="0.25">
      <c r="B941" t="s">
        <v>316</v>
      </c>
      <c r="C941">
        <v>1</v>
      </c>
      <c r="D941" t="s">
        <v>4121</v>
      </c>
      <c r="E941">
        <v>6</v>
      </c>
      <c r="F941">
        <v>6</v>
      </c>
      <c r="G941">
        <v>3.95E-2</v>
      </c>
      <c r="H941">
        <v>3.5799999999999998E-2</v>
      </c>
      <c r="J941" s="79">
        <f t="shared" si="324"/>
        <v>6.4775270735424328E-3</v>
      </c>
      <c r="K941">
        <f t="shared" si="325"/>
        <v>0.64775270735424328</v>
      </c>
      <c r="L941">
        <f t="shared" si="326"/>
        <v>1.1033519553072626</v>
      </c>
      <c r="O941" s="71">
        <f t="shared" si="327"/>
        <v>0.64775270735424328</v>
      </c>
      <c r="P941" s="71">
        <f t="shared" si="328"/>
        <v>0.58707713729827615</v>
      </c>
      <c r="Q941" s="71">
        <f t="shared" si="329"/>
        <v>1.1033519553072626</v>
      </c>
    </row>
    <row r="942" spans="1:17" x14ac:dyDescent="0.25">
      <c r="B942" t="s">
        <v>316</v>
      </c>
      <c r="C942">
        <v>1</v>
      </c>
      <c r="D942" t="s">
        <v>4120</v>
      </c>
      <c r="E942">
        <v>2</v>
      </c>
      <c r="F942">
        <v>2</v>
      </c>
      <c r="G942">
        <v>-6.1499999999999999E-2</v>
      </c>
      <c r="H942">
        <v>1.01E-2</v>
      </c>
      <c r="J942" s="79">
        <f t="shared" si="324"/>
        <v>-3.1237903301331693E-2</v>
      </c>
      <c r="K942">
        <f t="shared" si="325"/>
        <v>-3.1237903301331693</v>
      </c>
      <c r="L942">
        <f t="shared" si="326"/>
        <v>-6.0891089108910892</v>
      </c>
      <c r="O942" s="71">
        <f t="shared" si="327"/>
        <v>-3.1237903301331693</v>
      </c>
      <c r="P942" s="71">
        <f t="shared" si="328"/>
        <v>0.51301272088365868</v>
      </c>
      <c r="Q942" s="71">
        <f t="shared" si="329"/>
        <v>-6.0891089108910892</v>
      </c>
    </row>
    <row r="943" spans="1:17" x14ac:dyDescent="0.25">
      <c r="B943" t="s">
        <v>317</v>
      </c>
      <c r="C943">
        <v>4</v>
      </c>
      <c r="D943" t="s">
        <v>214</v>
      </c>
      <c r="E943">
        <v>4</v>
      </c>
      <c r="F943">
        <v>4</v>
      </c>
      <c r="G943">
        <v>0.17699999999999999</v>
      </c>
      <c r="H943">
        <v>1.3299999999999999E-2</v>
      </c>
      <c r="J943" s="79">
        <f t="shared" ref="J943:J953" si="330">(1+G943)^(1/F943)-1</f>
        <v>4.1583558054389291E-2</v>
      </c>
      <c r="K943">
        <f t="shared" ref="K943:K953" si="331">J943*100</f>
        <v>4.1583558054389291</v>
      </c>
      <c r="L943">
        <f t="shared" ref="L943:L953" si="332">G943/H943</f>
        <v>13.308270676691729</v>
      </c>
      <c r="O943" s="71">
        <f t="shared" ref="O943:O953" si="333">K943</f>
        <v>4.1583558054389291</v>
      </c>
      <c r="P943" s="71">
        <f t="shared" ref="P943:P953" si="334">O943/Q943</f>
        <v>0.3124640237985184</v>
      </c>
      <c r="Q943" s="71">
        <f t="shared" ref="Q943:Q953" si="335">L943</f>
        <v>13.308270676691729</v>
      </c>
    </row>
    <row r="944" spans="1:17" x14ac:dyDescent="0.25">
      <c r="B944" t="s">
        <v>317</v>
      </c>
      <c r="C944">
        <v>4</v>
      </c>
      <c r="D944" t="s">
        <v>4121</v>
      </c>
      <c r="E944">
        <v>6</v>
      </c>
      <c r="F944">
        <v>6</v>
      </c>
      <c r="G944">
        <v>0.2712</v>
      </c>
      <c r="H944">
        <v>2.81E-2</v>
      </c>
      <c r="J944" s="79">
        <f t="shared" si="330"/>
        <v>4.0804067271065447E-2</v>
      </c>
      <c r="K944">
        <f t="shared" si="331"/>
        <v>4.0804067271065447</v>
      </c>
      <c r="L944">
        <f t="shared" si="332"/>
        <v>9.6512455516014235</v>
      </c>
      <c r="O944" s="71">
        <f t="shared" si="333"/>
        <v>4.0804067271065447</v>
      </c>
      <c r="P944" s="71">
        <f t="shared" si="334"/>
        <v>0.4227855052791073</v>
      </c>
      <c r="Q944" s="71">
        <f t="shared" si="335"/>
        <v>9.6512455516014235</v>
      </c>
    </row>
    <row r="945" spans="1:17" x14ac:dyDescent="0.25">
      <c r="B945" t="s">
        <v>317</v>
      </c>
      <c r="C945">
        <v>4</v>
      </c>
      <c r="D945" t="s">
        <v>4120</v>
      </c>
      <c r="E945">
        <v>2</v>
      </c>
      <c r="F945">
        <v>2</v>
      </c>
      <c r="G945">
        <v>5.0099999999999999E-2</v>
      </c>
      <c r="H945">
        <v>9.4000000000000004E-3</v>
      </c>
      <c r="J945" s="79">
        <f t="shared" si="330"/>
        <v>2.4743870437876847E-2</v>
      </c>
      <c r="K945">
        <f t="shared" si="331"/>
        <v>2.4743870437876847</v>
      </c>
      <c r="L945">
        <f t="shared" si="332"/>
        <v>5.3297872340425529</v>
      </c>
      <c r="O945" s="71">
        <f t="shared" si="333"/>
        <v>2.4743870437876847</v>
      </c>
      <c r="P945" s="71">
        <f t="shared" si="334"/>
        <v>0.4642562517286275</v>
      </c>
      <c r="Q945" s="71">
        <f t="shared" si="335"/>
        <v>5.3297872340425529</v>
      </c>
    </row>
    <row r="946" spans="1:17" x14ac:dyDescent="0.25">
      <c r="A946" t="s">
        <v>4126</v>
      </c>
      <c r="B946" t="s">
        <v>316</v>
      </c>
      <c r="C946">
        <v>1</v>
      </c>
      <c r="D946" t="s">
        <v>4121</v>
      </c>
      <c r="E946">
        <v>6</v>
      </c>
      <c r="F946">
        <v>6</v>
      </c>
      <c r="G946">
        <v>4.1000000000000002E-2</v>
      </c>
      <c r="H946">
        <v>3.5799999999999998E-2</v>
      </c>
      <c r="J946" s="79">
        <f t="shared" si="330"/>
        <v>6.7194397515000226E-3</v>
      </c>
      <c r="K946">
        <f t="shared" si="331"/>
        <v>0.67194397515000226</v>
      </c>
      <c r="L946">
        <f t="shared" si="332"/>
        <v>1.1452513966480449</v>
      </c>
      <c r="O946" s="71">
        <f t="shared" si="333"/>
        <v>0.67194397515000226</v>
      </c>
      <c r="P946" s="71">
        <f t="shared" si="334"/>
        <v>0.58672181244805066</v>
      </c>
      <c r="Q946" s="71">
        <f t="shared" si="335"/>
        <v>1.1452513966480449</v>
      </c>
    </row>
    <row r="947" spans="1:17" x14ac:dyDescent="0.25">
      <c r="B947" t="s">
        <v>316</v>
      </c>
      <c r="C947">
        <v>1</v>
      </c>
      <c r="D947" t="s">
        <v>4120</v>
      </c>
      <c r="E947">
        <v>2</v>
      </c>
      <c r="F947">
        <v>2</v>
      </c>
      <c r="G947">
        <v>-6.0199999999999997E-2</v>
      </c>
      <c r="H947">
        <v>1.01E-2</v>
      </c>
      <c r="J947" s="79">
        <f t="shared" si="330"/>
        <v>-3.0567176128227014E-2</v>
      </c>
      <c r="K947">
        <f t="shared" si="331"/>
        <v>-3.0567176128227014</v>
      </c>
      <c r="L947">
        <f t="shared" si="332"/>
        <v>-5.9603960396039604</v>
      </c>
      <c r="O947" s="71">
        <f t="shared" si="333"/>
        <v>-3.0567176128227014</v>
      </c>
      <c r="P947" s="71">
        <f t="shared" si="334"/>
        <v>0.51283800480912434</v>
      </c>
      <c r="Q947" s="71">
        <f t="shared" si="335"/>
        <v>-5.9603960396039604</v>
      </c>
    </row>
    <row r="948" spans="1:17" x14ac:dyDescent="0.25">
      <c r="B948" t="s">
        <v>317</v>
      </c>
      <c r="C948">
        <v>4</v>
      </c>
      <c r="D948" t="s">
        <v>4121</v>
      </c>
      <c r="E948">
        <v>6</v>
      </c>
      <c r="F948">
        <v>6</v>
      </c>
      <c r="G948">
        <v>4.8300000000000003E-2</v>
      </c>
      <c r="H948">
        <v>2.7799999999999998E-2</v>
      </c>
      <c r="J948" s="79">
        <f t="shared" si="330"/>
        <v>7.8926178657732216E-3</v>
      </c>
      <c r="K948">
        <f t="shared" si="331"/>
        <v>0.78926178657732216</v>
      </c>
      <c r="L948">
        <f t="shared" si="332"/>
        <v>1.7374100719424463</v>
      </c>
      <c r="O948" s="71">
        <f t="shared" si="333"/>
        <v>0.78926178657732216</v>
      </c>
      <c r="P948" s="71">
        <f t="shared" si="334"/>
        <v>0.45427489993477332</v>
      </c>
      <c r="Q948" s="71">
        <f t="shared" si="335"/>
        <v>1.7374100719424463</v>
      </c>
    </row>
    <row r="949" spans="1:17" x14ac:dyDescent="0.25">
      <c r="B949" t="s">
        <v>317</v>
      </c>
      <c r="C949">
        <v>4</v>
      </c>
      <c r="D949" t="s">
        <v>4120</v>
      </c>
      <c r="E949">
        <v>2</v>
      </c>
      <c r="F949">
        <v>2</v>
      </c>
      <c r="G949">
        <v>4.1000000000000003E-3</v>
      </c>
      <c r="H949">
        <v>9.2999999999999992E-3</v>
      </c>
      <c r="J949" s="79">
        <f t="shared" si="330"/>
        <v>2.0479030465558878E-3</v>
      </c>
      <c r="K949">
        <f t="shared" si="331"/>
        <v>0.20479030465558878</v>
      </c>
      <c r="L949">
        <f t="shared" si="332"/>
        <v>0.44086021505376349</v>
      </c>
      <c r="O949" s="71">
        <f t="shared" si="333"/>
        <v>0.20479030465558878</v>
      </c>
      <c r="P949" s="71">
        <f t="shared" si="334"/>
        <v>0.46452434958462818</v>
      </c>
      <c r="Q949" s="71">
        <f t="shared" si="335"/>
        <v>0.44086021505376349</v>
      </c>
    </row>
    <row r="950" spans="1:17" x14ac:dyDescent="0.25">
      <c r="A950" t="s">
        <v>246</v>
      </c>
      <c r="B950" t="s">
        <v>316</v>
      </c>
      <c r="C950">
        <v>1</v>
      </c>
      <c r="D950" t="s">
        <v>4121</v>
      </c>
      <c r="E950">
        <v>6</v>
      </c>
      <c r="F950">
        <v>6</v>
      </c>
      <c r="G950">
        <v>7.7899999999999997E-2</v>
      </c>
      <c r="H950">
        <v>3.6999999999999998E-2</v>
      </c>
      <c r="J950" s="79">
        <f t="shared" si="330"/>
        <v>1.2580933003099926E-2</v>
      </c>
      <c r="K950">
        <f t="shared" si="331"/>
        <v>1.2580933003099926</v>
      </c>
      <c r="L950">
        <f t="shared" si="332"/>
        <v>2.1054054054054054</v>
      </c>
      <c r="O950" s="71">
        <f t="shared" si="333"/>
        <v>1.2580933003099926</v>
      </c>
      <c r="P950" s="71">
        <f t="shared" si="334"/>
        <v>0.59755394238086934</v>
      </c>
      <c r="Q950" s="71">
        <f t="shared" si="335"/>
        <v>2.1054054054054054</v>
      </c>
    </row>
    <row r="951" spans="1:17" x14ac:dyDescent="0.25">
      <c r="B951" t="s">
        <v>316</v>
      </c>
      <c r="C951">
        <v>1</v>
      </c>
      <c r="D951" t="s">
        <v>4120</v>
      </c>
      <c r="E951">
        <v>2</v>
      </c>
      <c r="F951">
        <v>2</v>
      </c>
      <c r="G951">
        <v>-4.3999999999999997E-2</v>
      </c>
      <c r="H951">
        <v>1.04E-2</v>
      </c>
      <c r="J951" s="79">
        <f t="shared" si="330"/>
        <v>-2.2247475073574718E-2</v>
      </c>
      <c r="K951">
        <f t="shared" si="331"/>
        <v>-2.2247475073574718</v>
      </c>
      <c r="L951">
        <f t="shared" si="332"/>
        <v>-4.2307692307692308</v>
      </c>
      <c r="O951" s="71">
        <f t="shared" si="333"/>
        <v>-2.2247475073574718</v>
      </c>
      <c r="P951" s="71">
        <f t="shared" si="334"/>
        <v>0.52584941082994785</v>
      </c>
      <c r="Q951" s="71">
        <f t="shared" si="335"/>
        <v>-4.2307692307692308</v>
      </c>
    </row>
    <row r="952" spans="1:17" x14ac:dyDescent="0.25">
      <c r="B952" t="s">
        <v>317</v>
      </c>
      <c r="C952">
        <v>4</v>
      </c>
      <c r="D952" t="s">
        <v>4121</v>
      </c>
      <c r="E952">
        <v>6</v>
      </c>
      <c r="F952">
        <v>6</v>
      </c>
      <c r="G952">
        <v>0.26079999999999998</v>
      </c>
      <c r="H952">
        <v>2.9100000000000001E-2</v>
      </c>
      <c r="J952" s="79">
        <f t="shared" si="330"/>
        <v>3.9380026140558577E-2</v>
      </c>
      <c r="K952">
        <f t="shared" si="331"/>
        <v>3.9380026140558577</v>
      </c>
      <c r="L952">
        <f t="shared" si="332"/>
        <v>8.962199312714775</v>
      </c>
      <c r="O952" s="71">
        <f t="shared" si="333"/>
        <v>3.9380026140558577</v>
      </c>
      <c r="P952" s="71">
        <f t="shared" si="334"/>
        <v>0.43940136529534313</v>
      </c>
      <c r="Q952" s="71">
        <f t="shared" si="335"/>
        <v>8.962199312714775</v>
      </c>
    </row>
    <row r="953" spans="1:17" x14ac:dyDescent="0.25">
      <c r="B953" t="s">
        <v>317</v>
      </c>
      <c r="C953">
        <v>4</v>
      </c>
      <c r="D953" t="s">
        <v>4120</v>
      </c>
      <c r="E953">
        <v>2</v>
      </c>
      <c r="F953">
        <v>2</v>
      </c>
      <c r="G953">
        <v>5.6899999999999999E-2</v>
      </c>
      <c r="H953">
        <v>9.5999999999999992E-3</v>
      </c>
      <c r="J953" s="79">
        <f t="shared" si="330"/>
        <v>2.8056418685278084E-2</v>
      </c>
      <c r="K953">
        <f t="shared" si="331"/>
        <v>2.8056418685278084</v>
      </c>
      <c r="L953">
        <f t="shared" si="332"/>
        <v>5.9270833333333339</v>
      </c>
      <c r="O953" s="71">
        <f t="shared" si="333"/>
        <v>2.8056418685278084</v>
      </c>
      <c r="P953" s="71">
        <f t="shared" si="334"/>
        <v>0.47335961226479717</v>
      </c>
      <c r="Q953" s="71">
        <f t="shared" si="335"/>
        <v>5.9270833333333339</v>
      </c>
    </row>
    <row r="956" spans="1:17" x14ac:dyDescent="0.25">
      <c r="A956" s="73" t="s">
        <v>4154</v>
      </c>
      <c r="C956" t="s">
        <v>4158</v>
      </c>
      <c r="E956" t="s">
        <v>4159</v>
      </c>
    </row>
    <row r="958" spans="1:17" x14ac:dyDescent="0.25">
      <c r="C958" t="s">
        <v>4117</v>
      </c>
      <c r="D958" t="s">
        <v>290</v>
      </c>
      <c r="E958" t="s">
        <v>334</v>
      </c>
      <c r="F958" t="s">
        <v>4043</v>
      </c>
      <c r="G958" t="s">
        <v>147</v>
      </c>
      <c r="I958" t="s">
        <v>148</v>
      </c>
      <c r="J958" t="s">
        <v>150</v>
      </c>
      <c r="K958" t="s">
        <v>215</v>
      </c>
      <c r="N958" t="s">
        <v>148</v>
      </c>
      <c r="O958" t="s">
        <v>147</v>
      </c>
      <c r="P958" t="s">
        <v>149</v>
      </c>
    </row>
    <row r="959" spans="1:17" x14ac:dyDescent="0.25">
      <c r="C959">
        <v>1</v>
      </c>
      <c r="D959">
        <v>1970</v>
      </c>
      <c r="E959">
        <v>5</v>
      </c>
      <c r="F959">
        <v>0.376</v>
      </c>
      <c r="G959">
        <v>0.01</v>
      </c>
      <c r="I959" s="79">
        <f t="shared" ref="I959:I968" si="336">(1+F959)^(1/E959)-1</f>
        <v>6.5917731595733553E-2</v>
      </c>
      <c r="J959">
        <f t="shared" ref="J959:J968" si="337">I959*100</f>
        <v>6.5917731595733553</v>
      </c>
      <c r="K959">
        <f t="shared" ref="K959:K968" si="338">F959/G959</f>
        <v>37.6</v>
      </c>
      <c r="N959" s="71">
        <f t="shared" ref="N959:N968" si="339">J959</f>
        <v>6.5917731595733553</v>
      </c>
      <c r="O959" s="71">
        <f t="shared" ref="O959:O968" si="340">N959/P959</f>
        <v>0.17531311594609986</v>
      </c>
      <c r="P959" s="71">
        <f t="shared" ref="P959:P968" si="341">K959</f>
        <v>37.6</v>
      </c>
    </row>
    <row r="960" spans="1:17" x14ac:dyDescent="0.25">
      <c r="C960">
        <v>1</v>
      </c>
      <c r="D960">
        <v>1980</v>
      </c>
      <c r="E960">
        <v>5</v>
      </c>
      <c r="F960">
        <v>0.32900000000000001</v>
      </c>
      <c r="G960">
        <v>8.9999999999999993E-3</v>
      </c>
      <c r="I960" s="79">
        <f t="shared" si="336"/>
        <v>5.8534448758668312E-2</v>
      </c>
      <c r="J960">
        <f t="shared" si="337"/>
        <v>5.8534448758668312</v>
      </c>
      <c r="K960">
        <f t="shared" si="338"/>
        <v>36.555555555555557</v>
      </c>
      <c r="N960" s="71">
        <f t="shared" si="339"/>
        <v>5.8534448758668312</v>
      </c>
      <c r="O960" s="71">
        <f t="shared" si="340"/>
        <v>0.16012463186261847</v>
      </c>
      <c r="P960" s="71">
        <f t="shared" si="341"/>
        <v>36.555555555555557</v>
      </c>
    </row>
    <row r="961" spans="3:16" x14ac:dyDescent="0.25">
      <c r="C961">
        <v>1</v>
      </c>
      <c r="D961">
        <v>1990</v>
      </c>
      <c r="E961">
        <v>5</v>
      </c>
      <c r="F961">
        <v>0.48799999999999999</v>
      </c>
      <c r="G961">
        <v>0.01</v>
      </c>
      <c r="I961" s="79">
        <f t="shared" si="336"/>
        <v>8.2731037066171131E-2</v>
      </c>
      <c r="J961">
        <f t="shared" si="337"/>
        <v>8.273103706617114</v>
      </c>
      <c r="K961">
        <f t="shared" si="338"/>
        <v>48.8</v>
      </c>
      <c r="N961" s="71">
        <f t="shared" si="339"/>
        <v>8.273103706617114</v>
      </c>
      <c r="O961" s="71">
        <f t="shared" si="340"/>
        <v>0.16953081366018677</v>
      </c>
      <c r="P961" s="71">
        <f t="shared" si="341"/>
        <v>48.8</v>
      </c>
    </row>
    <row r="962" spans="3:16" x14ac:dyDescent="0.25">
      <c r="C962">
        <v>1</v>
      </c>
      <c r="D962">
        <v>2000</v>
      </c>
      <c r="E962">
        <v>5</v>
      </c>
      <c r="F962">
        <v>0.52700000000000002</v>
      </c>
      <c r="G962">
        <v>1.2E-2</v>
      </c>
      <c r="I962" s="79">
        <f t="shared" si="336"/>
        <v>8.8348059874834295E-2</v>
      </c>
      <c r="J962">
        <f t="shared" si="337"/>
        <v>8.8348059874834295</v>
      </c>
      <c r="K962">
        <f t="shared" si="338"/>
        <v>43.916666666666664</v>
      </c>
      <c r="N962" s="71">
        <f t="shared" si="339"/>
        <v>8.8348059874834295</v>
      </c>
      <c r="O962" s="71">
        <f t="shared" si="340"/>
        <v>0.20117205284592252</v>
      </c>
      <c r="P962" s="71">
        <f t="shared" si="341"/>
        <v>43.916666666666664</v>
      </c>
    </row>
    <row r="963" spans="3:16" x14ac:dyDescent="0.25">
      <c r="C963">
        <v>1</v>
      </c>
      <c r="D963">
        <v>2008</v>
      </c>
      <c r="E963">
        <v>5</v>
      </c>
      <c r="F963">
        <v>0.52600000000000002</v>
      </c>
      <c r="G963">
        <v>0.01</v>
      </c>
      <c r="I963" s="79">
        <f t="shared" si="336"/>
        <v>8.8205475295083602E-2</v>
      </c>
      <c r="J963">
        <f t="shared" si="337"/>
        <v>8.8205475295083602</v>
      </c>
      <c r="K963">
        <f t="shared" si="338"/>
        <v>52.6</v>
      </c>
      <c r="N963" s="71">
        <f t="shared" si="339"/>
        <v>8.8205475295083602</v>
      </c>
      <c r="O963" s="71">
        <f t="shared" si="340"/>
        <v>0.1676910176712616</v>
      </c>
      <c r="P963" s="71">
        <f t="shared" si="341"/>
        <v>52.6</v>
      </c>
    </row>
    <row r="964" spans="3:16" x14ac:dyDescent="0.25">
      <c r="C964">
        <v>2</v>
      </c>
      <c r="D964">
        <v>1970</v>
      </c>
      <c r="E964">
        <v>5</v>
      </c>
      <c r="F964">
        <v>0.378</v>
      </c>
      <c r="G964">
        <v>0.01</v>
      </c>
      <c r="I964" s="79">
        <f t="shared" si="336"/>
        <v>6.6227411407328907E-2</v>
      </c>
      <c r="J964">
        <f t="shared" si="337"/>
        <v>6.6227411407328907</v>
      </c>
      <c r="K964">
        <f t="shared" si="338"/>
        <v>37.799999999999997</v>
      </c>
      <c r="N964" s="71">
        <f t="shared" si="339"/>
        <v>6.6227411407328907</v>
      </c>
      <c r="O964" s="71">
        <f t="shared" si="340"/>
        <v>0.17520479208288073</v>
      </c>
      <c r="P964" s="71">
        <f t="shared" si="341"/>
        <v>37.799999999999997</v>
      </c>
    </row>
    <row r="965" spans="3:16" x14ac:dyDescent="0.25">
      <c r="C965">
        <v>2</v>
      </c>
      <c r="D965">
        <v>1980</v>
      </c>
      <c r="E965">
        <v>5</v>
      </c>
      <c r="F965">
        <v>0.34799999999999998</v>
      </c>
      <c r="G965">
        <v>0.01</v>
      </c>
      <c r="I965" s="79">
        <f t="shared" si="336"/>
        <v>6.1543947367277196E-2</v>
      </c>
      <c r="J965">
        <f t="shared" si="337"/>
        <v>6.1543947367277196</v>
      </c>
      <c r="K965">
        <f t="shared" si="338"/>
        <v>34.799999999999997</v>
      </c>
      <c r="N965" s="71">
        <f t="shared" si="339"/>
        <v>6.1543947367277196</v>
      </c>
      <c r="O965" s="71">
        <f t="shared" si="340"/>
        <v>0.17685042346918736</v>
      </c>
      <c r="P965" s="71">
        <f t="shared" si="341"/>
        <v>34.799999999999997</v>
      </c>
    </row>
    <row r="966" spans="3:16" x14ac:dyDescent="0.25">
      <c r="C966">
        <v>2</v>
      </c>
      <c r="D966">
        <v>1990</v>
      </c>
      <c r="E966">
        <v>5</v>
      </c>
      <c r="F966">
        <v>0.50600000000000001</v>
      </c>
      <c r="G966">
        <v>0.01</v>
      </c>
      <c r="I966" s="79">
        <f t="shared" si="336"/>
        <v>8.5337963812986972E-2</v>
      </c>
      <c r="J966">
        <f t="shared" si="337"/>
        <v>8.5337963812986963</v>
      </c>
      <c r="K966">
        <f t="shared" si="338"/>
        <v>50.6</v>
      </c>
      <c r="N966" s="71">
        <f t="shared" si="339"/>
        <v>8.5337963812986963</v>
      </c>
      <c r="O966" s="71">
        <f t="shared" si="340"/>
        <v>0.16865210239720743</v>
      </c>
      <c r="P966" s="71">
        <f t="shared" si="341"/>
        <v>50.6</v>
      </c>
    </row>
    <row r="967" spans="3:16" x14ac:dyDescent="0.25">
      <c r="C967">
        <v>2</v>
      </c>
      <c r="D967">
        <v>2000</v>
      </c>
      <c r="E967">
        <v>5</v>
      </c>
      <c r="F967">
        <v>0.59699999999999998</v>
      </c>
      <c r="G967">
        <v>1.4E-2</v>
      </c>
      <c r="I967" s="79">
        <f t="shared" si="336"/>
        <v>9.8148273784176787E-2</v>
      </c>
      <c r="J967">
        <f t="shared" si="337"/>
        <v>9.8148273784176787</v>
      </c>
      <c r="K967">
        <f t="shared" si="338"/>
        <v>42.642857142857139</v>
      </c>
      <c r="N967" s="71">
        <f t="shared" si="339"/>
        <v>9.8148273784176787</v>
      </c>
      <c r="O967" s="71">
        <f t="shared" si="340"/>
        <v>0.23016345611029734</v>
      </c>
      <c r="P967" s="71">
        <f t="shared" si="341"/>
        <v>42.642857142857139</v>
      </c>
    </row>
    <row r="968" spans="3:16" x14ac:dyDescent="0.25">
      <c r="C968">
        <v>2</v>
      </c>
      <c r="D968">
        <v>2008</v>
      </c>
      <c r="E968">
        <v>5</v>
      </c>
      <c r="F968">
        <v>0.65</v>
      </c>
      <c r="G968">
        <v>1.2E-2</v>
      </c>
      <c r="I968" s="79">
        <f t="shared" si="336"/>
        <v>0.10534229649286941</v>
      </c>
      <c r="J968">
        <f t="shared" si="337"/>
        <v>10.534229649286942</v>
      </c>
      <c r="K968">
        <f t="shared" si="338"/>
        <v>54.166666666666664</v>
      </c>
      <c r="N968" s="71">
        <f t="shared" si="339"/>
        <v>10.534229649286942</v>
      </c>
      <c r="O968" s="71">
        <f t="shared" si="340"/>
        <v>0.1944780858329897</v>
      </c>
      <c r="P968" s="71">
        <f t="shared" si="341"/>
        <v>54.166666666666664</v>
      </c>
    </row>
    <row r="969" spans="3:16" x14ac:dyDescent="0.25">
      <c r="C969">
        <v>3</v>
      </c>
      <c r="D969">
        <v>1970</v>
      </c>
      <c r="E969">
        <v>5</v>
      </c>
      <c r="F969">
        <v>0.376</v>
      </c>
      <c r="G969">
        <v>0.01</v>
      </c>
      <c r="I969" s="79">
        <f t="shared" ref="I969:I978" si="342">(1+F969)^(1/E969)-1</f>
        <v>6.5917731595733553E-2</v>
      </c>
      <c r="J969">
        <f t="shared" ref="J969:J978" si="343">I969*100</f>
        <v>6.5917731595733553</v>
      </c>
      <c r="K969">
        <f t="shared" ref="K969:K978" si="344">F969/G969</f>
        <v>37.6</v>
      </c>
      <c r="N969" s="71">
        <f t="shared" ref="N969:N978" si="345">J969</f>
        <v>6.5917731595733553</v>
      </c>
      <c r="O969" s="71">
        <f t="shared" ref="O969:O978" si="346">N969/P969</f>
        <v>0.17531311594609986</v>
      </c>
      <c r="P969" s="71">
        <f t="shared" ref="P969:P978" si="347">K969</f>
        <v>37.6</v>
      </c>
    </row>
    <row r="970" spans="3:16" x14ac:dyDescent="0.25">
      <c r="C970">
        <v>3</v>
      </c>
      <c r="D970">
        <v>1980</v>
      </c>
      <c r="E970">
        <v>5</v>
      </c>
      <c r="F970">
        <v>0.34</v>
      </c>
      <c r="G970">
        <v>8.9999999999999993E-3</v>
      </c>
      <c r="I970" s="79">
        <f t="shared" si="342"/>
        <v>6.0280952775362495E-2</v>
      </c>
      <c r="J970">
        <f t="shared" si="343"/>
        <v>6.0280952775362495</v>
      </c>
      <c r="K970">
        <f t="shared" si="344"/>
        <v>37.777777777777786</v>
      </c>
      <c r="N970" s="71">
        <f t="shared" si="345"/>
        <v>6.0280952775362495</v>
      </c>
      <c r="O970" s="71">
        <f t="shared" si="346"/>
        <v>0.15956722793478303</v>
      </c>
      <c r="P970" s="71">
        <f t="shared" si="347"/>
        <v>37.777777777777786</v>
      </c>
    </row>
    <row r="971" spans="3:16" x14ac:dyDescent="0.25">
      <c r="C971">
        <v>3</v>
      </c>
      <c r="D971">
        <v>1990</v>
      </c>
      <c r="E971">
        <v>5</v>
      </c>
      <c r="F971">
        <v>0.497</v>
      </c>
      <c r="G971">
        <v>0.01</v>
      </c>
      <c r="I971" s="79">
        <f t="shared" si="342"/>
        <v>8.403763504123174E-2</v>
      </c>
      <c r="J971">
        <f t="shared" si="343"/>
        <v>8.4037635041231731</v>
      </c>
      <c r="K971">
        <f t="shared" si="344"/>
        <v>49.699999999999996</v>
      </c>
      <c r="N971" s="71">
        <f t="shared" si="345"/>
        <v>8.4037635041231731</v>
      </c>
      <c r="O971" s="71">
        <f t="shared" si="346"/>
        <v>0.16908980893607994</v>
      </c>
      <c r="P971" s="71">
        <f t="shared" si="347"/>
        <v>49.699999999999996</v>
      </c>
    </row>
    <row r="972" spans="3:16" x14ac:dyDescent="0.25">
      <c r="C972">
        <v>3</v>
      </c>
      <c r="D972">
        <v>2000</v>
      </c>
      <c r="E972">
        <v>5</v>
      </c>
      <c r="F972">
        <v>0.58099999999999996</v>
      </c>
      <c r="G972">
        <v>1.2999999999999999E-2</v>
      </c>
      <c r="I972" s="79">
        <f t="shared" si="342"/>
        <v>9.5938979837850935E-2</v>
      </c>
      <c r="J972">
        <f t="shared" si="343"/>
        <v>9.5938979837850944</v>
      </c>
      <c r="K972">
        <f t="shared" si="344"/>
        <v>44.692307692307693</v>
      </c>
      <c r="N972" s="71">
        <f t="shared" si="345"/>
        <v>9.5938979837850944</v>
      </c>
      <c r="O972" s="71">
        <f t="shared" si="346"/>
        <v>0.21466553147884032</v>
      </c>
      <c r="P972" s="71">
        <f t="shared" si="347"/>
        <v>44.692307692307693</v>
      </c>
    </row>
    <row r="973" spans="3:16" x14ac:dyDescent="0.25">
      <c r="C973">
        <v>3</v>
      </c>
      <c r="D973">
        <v>2008</v>
      </c>
      <c r="E973">
        <v>5</v>
      </c>
      <c r="F973">
        <v>0.63800000000000001</v>
      </c>
      <c r="G973">
        <v>1.2E-2</v>
      </c>
      <c r="I973" s="79">
        <f t="shared" si="342"/>
        <v>0.10372982821504895</v>
      </c>
      <c r="J973">
        <f t="shared" si="343"/>
        <v>10.372982821504895</v>
      </c>
      <c r="K973">
        <f t="shared" si="344"/>
        <v>53.166666666666664</v>
      </c>
      <c r="N973" s="71">
        <f t="shared" si="345"/>
        <v>10.372982821504895</v>
      </c>
      <c r="O973" s="71">
        <f t="shared" si="346"/>
        <v>0.19510312516937106</v>
      </c>
      <c r="P973" s="71">
        <f t="shared" si="347"/>
        <v>53.166666666666664</v>
      </c>
    </row>
    <row r="974" spans="3:16" x14ac:dyDescent="0.25">
      <c r="C974">
        <v>4</v>
      </c>
      <c r="D974">
        <v>1970</v>
      </c>
      <c r="E974">
        <v>5</v>
      </c>
      <c r="F974">
        <v>0.38</v>
      </c>
      <c r="G974">
        <v>8.9999999999999993E-3</v>
      </c>
      <c r="I974" s="79">
        <f t="shared" si="342"/>
        <v>6.6536731857242959E-2</v>
      </c>
      <c r="J974">
        <f t="shared" si="343"/>
        <v>6.6536731857242959</v>
      </c>
      <c r="K974">
        <f t="shared" si="344"/>
        <v>42.222222222222229</v>
      </c>
      <c r="N974" s="71">
        <f t="shared" si="345"/>
        <v>6.6536731857242959</v>
      </c>
      <c r="O974" s="71">
        <f t="shared" si="346"/>
        <v>0.15758699650399646</v>
      </c>
      <c r="P974" s="71">
        <f t="shared" si="347"/>
        <v>42.222222222222229</v>
      </c>
    </row>
    <row r="975" spans="3:16" x14ac:dyDescent="0.25">
      <c r="C975">
        <v>4</v>
      </c>
      <c r="D975">
        <v>1980</v>
      </c>
      <c r="E975">
        <v>5</v>
      </c>
      <c r="F975">
        <v>0.32100000000000001</v>
      </c>
      <c r="G975">
        <v>8.9999999999999993E-3</v>
      </c>
      <c r="I975" s="79">
        <f t="shared" si="342"/>
        <v>5.7256986053634051E-2</v>
      </c>
      <c r="J975">
        <f t="shared" si="343"/>
        <v>5.7256986053634051</v>
      </c>
      <c r="K975">
        <f t="shared" si="344"/>
        <v>35.666666666666671</v>
      </c>
      <c r="N975" s="71">
        <f t="shared" si="345"/>
        <v>5.7256986053634051</v>
      </c>
      <c r="O975" s="71">
        <f t="shared" si="346"/>
        <v>0.16053360575785247</v>
      </c>
      <c r="P975" s="71">
        <f t="shared" si="347"/>
        <v>35.666666666666671</v>
      </c>
    </row>
    <row r="976" spans="3:16" x14ac:dyDescent="0.25">
      <c r="C976">
        <v>4</v>
      </c>
      <c r="D976">
        <v>1990</v>
      </c>
      <c r="E976">
        <v>5</v>
      </c>
      <c r="F976">
        <v>0.47099999999999997</v>
      </c>
      <c r="G976">
        <v>1.2E-2</v>
      </c>
      <c r="I976" s="79">
        <f t="shared" si="342"/>
        <v>8.0245670900269017E-2</v>
      </c>
      <c r="J976">
        <f t="shared" si="343"/>
        <v>8.0245670900269026</v>
      </c>
      <c r="K976">
        <f t="shared" si="344"/>
        <v>39.25</v>
      </c>
      <c r="N976" s="71">
        <f t="shared" si="345"/>
        <v>8.0245670900269026</v>
      </c>
      <c r="O976" s="71">
        <f t="shared" si="346"/>
        <v>0.20444756917265994</v>
      </c>
      <c r="P976" s="71">
        <f t="shared" si="347"/>
        <v>39.25</v>
      </c>
    </row>
    <row r="977" spans="1:18" x14ac:dyDescent="0.25">
      <c r="C977">
        <v>4</v>
      </c>
      <c r="D977">
        <v>2000</v>
      </c>
      <c r="E977">
        <v>5</v>
      </c>
      <c r="F977">
        <v>0.56999999999999995</v>
      </c>
      <c r="G977">
        <v>1.0999999999999999E-2</v>
      </c>
      <c r="I977" s="79">
        <f t="shared" si="342"/>
        <v>9.4409692033879056E-2</v>
      </c>
      <c r="J977">
        <f t="shared" si="343"/>
        <v>9.4409692033879047</v>
      </c>
      <c r="K977">
        <f t="shared" si="344"/>
        <v>51.81818181818182</v>
      </c>
      <c r="N977" s="71">
        <f t="shared" si="345"/>
        <v>9.4409692033879047</v>
      </c>
      <c r="O977" s="71">
        <f t="shared" si="346"/>
        <v>0.18219414252152097</v>
      </c>
      <c r="P977" s="71">
        <f t="shared" si="347"/>
        <v>51.81818181818182</v>
      </c>
    </row>
    <row r="978" spans="1:18" x14ac:dyDescent="0.25">
      <c r="C978">
        <v>4</v>
      </c>
      <c r="D978">
        <v>2008</v>
      </c>
      <c r="E978">
        <v>5</v>
      </c>
      <c r="F978">
        <v>0.61199999999999999</v>
      </c>
      <c r="G978">
        <v>1.0999999999999999E-2</v>
      </c>
      <c r="I978" s="79">
        <f t="shared" si="342"/>
        <v>0.10020346272835412</v>
      </c>
      <c r="J978">
        <f t="shared" si="343"/>
        <v>10.020346272835411</v>
      </c>
      <c r="K978">
        <f t="shared" si="344"/>
        <v>55.63636363636364</v>
      </c>
      <c r="N978" s="71">
        <f t="shared" si="345"/>
        <v>10.020346272835411</v>
      </c>
      <c r="O978" s="71">
        <f t="shared" si="346"/>
        <v>0.18010426307383909</v>
      </c>
      <c r="P978" s="71">
        <f t="shared" si="347"/>
        <v>55.63636363636364</v>
      </c>
    </row>
    <row r="981" spans="1:18" x14ac:dyDescent="0.25">
      <c r="A981" s="73" t="s">
        <v>4173</v>
      </c>
      <c r="D981" t="s">
        <v>4185</v>
      </c>
    </row>
    <row r="983" spans="1:18" x14ac:dyDescent="0.25">
      <c r="B983" t="s">
        <v>263</v>
      </c>
      <c r="C983" t="s">
        <v>4178</v>
      </c>
      <c r="D983" t="s">
        <v>4117</v>
      </c>
      <c r="E983" t="s">
        <v>425</v>
      </c>
      <c r="F983" t="s">
        <v>202</v>
      </c>
      <c r="G983" t="s">
        <v>334</v>
      </c>
      <c r="H983" t="s">
        <v>4043</v>
      </c>
      <c r="I983" t="s">
        <v>147</v>
      </c>
      <c r="K983" t="s">
        <v>148</v>
      </c>
      <c r="L983" t="s">
        <v>150</v>
      </c>
      <c r="M983" t="s">
        <v>215</v>
      </c>
      <c r="P983" t="s">
        <v>148</v>
      </c>
      <c r="Q983" t="s">
        <v>147</v>
      </c>
      <c r="R983" t="s">
        <v>149</v>
      </c>
    </row>
    <row r="984" spans="1:18" x14ac:dyDescent="0.25">
      <c r="A984" t="s">
        <v>4177</v>
      </c>
      <c r="B984" t="s">
        <v>316</v>
      </c>
      <c r="C984" t="s">
        <v>4179</v>
      </c>
      <c r="D984" t="s">
        <v>4180</v>
      </c>
      <c r="E984" t="s">
        <v>4129</v>
      </c>
      <c r="F984">
        <v>6</v>
      </c>
      <c r="G984">
        <v>6</v>
      </c>
      <c r="H984">
        <v>0.2858</v>
      </c>
      <c r="I984">
        <v>4.87E-2</v>
      </c>
      <c r="K984" s="79">
        <f t="shared" ref="K984:K985" si="348">(1+H984)^(1/G984)-1</f>
        <v>4.2786908468946505E-2</v>
      </c>
      <c r="L984">
        <f t="shared" ref="L984:L985" si="349">K984*100</f>
        <v>4.2786908468946505</v>
      </c>
      <c r="M984">
        <f t="shared" ref="M984:M985" si="350">H984/I984</f>
        <v>5.868583162217659</v>
      </c>
      <c r="P984" s="71">
        <f t="shared" ref="P984:P985" si="351">L984</f>
        <v>4.2786908468946505</v>
      </c>
      <c r="Q984" s="71">
        <f t="shared" ref="Q984:Q985" si="352">P984/R984</f>
        <v>0.72908412961430891</v>
      </c>
      <c r="R984" s="71">
        <f t="shared" ref="R984:R985" si="353">M984</f>
        <v>5.868583162217659</v>
      </c>
    </row>
    <row r="985" spans="1:18" x14ac:dyDescent="0.25">
      <c r="B985" t="s">
        <v>316</v>
      </c>
      <c r="C985" t="s">
        <v>4179</v>
      </c>
      <c r="D985" t="s">
        <v>4181</v>
      </c>
      <c r="E985" t="s">
        <v>4129</v>
      </c>
      <c r="F985">
        <v>6</v>
      </c>
      <c r="G985">
        <v>6</v>
      </c>
      <c r="H985">
        <v>0.36880000000000002</v>
      </c>
      <c r="I985">
        <v>5.3699999999999998E-2</v>
      </c>
      <c r="K985" s="79">
        <f t="shared" si="348"/>
        <v>5.3715413259768363E-2</v>
      </c>
      <c r="L985">
        <f t="shared" si="349"/>
        <v>5.3715413259768363</v>
      </c>
      <c r="M985">
        <f t="shared" si="350"/>
        <v>6.8677839851024212</v>
      </c>
      <c r="P985" s="71">
        <f t="shared" si="351"/>
        <v>5.3715413259768363</v>
      </c>
      <c r="Q985" s="71">
        <f t="shared" si="352"/>
        <v>0.78213603363599804</v>
      </c>
      <c r="R985" s="71">
        <f t="shared" si="353"/>
        <v>6.8677839851024212</v>
      </c>
    </row>
    <row r="986" spans="1:18" x14ac:dyDescent="0.25">
      <c r="B986" t="s">
        <v>316</v>
      </c>
      <c r="C986" t="s">
        <v>4183</v>
      </c>
      <c r="D986" t="s">
        <v>4180</v>
      </c>
      <c r="E986" t="s">
        <v>4129</v>
      </c>
      <c r="F986">
        <v>6</v>
      </c>
      <c r="G986">
        <v>6</v>
      </c>
      <c r="H986">
        <v>0.44240000000000002</v>
      </c>
      <c r="I986">
        <v>5.4100000000000002E-2</v>
      </c>
      <c r="K986" s="79">
        <f t="shared" ref="K986:K993" si="354">(1+H986)^(1/G986)-1</f>
        <v>6.2953547338883364E-2</v>
      </c>
      <c r="L986">
        <f t="shared" ref="L986:L993" si="355">K986*100</f>
        <v>6.2953547338883364</v>
      </c>
      <c r="M986">
        <f t="shared" ref="M986:M993" si="356">H986/I986</f>
        <v>8.1774491682070245</v>
      </c>
      <c r="P986" s="71">
        <f t="shared" ref="P986:P993" si="357">L986</f>
        <v>6.2953547338883364</v>
      </c>
      <c r="Q986" s="71">
        <f t="shared" ref="Q986:Q993" si="358">P986/R986</f>
        <v>0.76984333432043173</v>
      </c>
      <c r="R986" s="71">
        <f t="shared" ref="R986:R993" si="359">M986</f>
        <v>8.1774491682070245</v>
      </c>
    </row>
    <row r="987" spans="1:18" x14ac:dyDescent="0.25">
      <c r="B987" t="s">
        <v>316</v>
      </c>
      <c r="C987" t="s">
        <v>4183</v>
      </c>
      <c r="D987" t="s">
        <v>4181</v>
      </c>
      <c r="E987" t="s">
        <v>4129</v>
      </c>
      <c r="F987">
        <v>6</v>
      </c>
      <c r="G987">
        <v>6</v>
      </c>
      <c r="H987">
        <v>0.66920000000000002</v>
      </c>
      <c r="I987">
        <v>7.0599999999999996E-2</v>
      </c>
      <c r="K987" s="79">
        <f t="shared" si="354"/>
        <v>8.9142560524957615E-2</v>
      </c>
      <c r="L987">
        <f t="shared" si="355"/>
        <v>8.9142560524957624</v>
      </c>
      <c r="M987">
        <f t="shared" si="356"/>
        <v>9.4787535410764878</v>
      </c>
      <c r="P987" s="71">
        <f t="shared" si="357"/>
        <v>8.9142560524957624</v>
      </c>
      <c r="Q987" s="71">
        <f t="shared" si="358"/>
        <v>0.94044602107920017</v>
      </c>
      <c r="R987" s="71">
        <f t="shared" si="359"/>
        <v>9.4787535410764878</v>
      </c>
    </row>
    <row r="988" spans="1:18" x14ac:dyDescent="0.25">
      <c r="A988" t="s">
        <v>4182</v>
      </c>
      <c r="B988" t="s">
        <v>317</v>
      </c>
      <c r="C988" t="s">
        <v>4179</v>
      </c>
      <c r="D988" t="s">
        <v>4180</v>
      </c>
      <c r="E988" t="s">
        <v>4129</v>
      </c>
      <c r="F988">
        <v>6</v>
      </c>
      <c r="G988">
        <v>6</v>
      </c>
      <c r="H988">
        <v>0.40739999999999998</v>
      </c>
      <c r="I988">
        <v>4.5100000000000001E-2</v>
      </c>
      <c r="K988" s="79">
        <f t="shared" si="354"/>
        <v>5.8610647434669039E-2</v>
      </c>
      <c r="L988">
        <f t="shared" si="355"/>
        <v>5.8610647434669039</v>
      </c>
      <c r="M988">
        <f t="shared" si="356"/>
        <v>9.0332594235033259</v>
      </c>
      <c r="P988" s="71">
        <f t="shared" si="357"/>
        <v>5.8610647434669039</v>
      </c>
      <c r="Q988" s="71">
        <f t="shared" si="358"/>
        <v>0.64883166404113246</v>
      </c>
      <c r="R988" s="71">
        <f t="shared" si="359"/>
        <v>9.0332594235033259</v>
      </c>
    </row>
    <row r="989" spans="1:18" x14ac:dyDescent="0.25">
      <c r="B989" t="s">
        <v>317</v>
      </c>
      <c r="C989" t="s">
        <v>4179</v>
      </c>
      <c r="D989" t="s">
        <v>4181</v>
      </c>
      <c r="E989" t="s">
        <v>4129</v>
      </c>
      <c r="F989">
        <v>6</v>
      </c>
      <c r="G989">
        <v>6</v>
      </c>
      <c r="H989">
        <v>0.41660000000000003</v>
      </c>
      <c r="I989">
        <v>6.5500000000000003E-2</v>
      </c>
      <c r="K989" s="79">
        <f t="shared" si="354"/>
        <v>5.9760853102581279E-2</v>
      </c>
      <c r="L989">
        <f t="shared" si="355"/>
        <v>5.9760853102581279</v>
      </c>
      <c r="M989">
        <f t="shared" si="356"/>
        <v>6.3603053435114507</v>
      </c>
      <c r="P989" s="71">
        <f t="shared" si="357"/>
        <v>5.9760853102581279</v>
      </c>
      <c r="Q989" s="71">
        <f t="shared" si="358"/>
        <v>0.93959094532382947</v>
      </c>
      <c r="R989" s="71">
        <f t="shared" si="359"/>
        <v>6.3603053435114507</v>
      </c>
    </row>
    <row r="990" spans="1:18" x14ac:dyDescent="0.25">
      <c r="B990" t="s">
        <v>317</v>
      </c>
      <c r="C990" t="s">
        <v>4183</v>
      </c>
      <c r="D990" t="s">
        <v>4180</v>
      </c>
      <c r="E990" t="s">
        <v>4129</v>
      </c>
      <c r="F990">
        <v>6</v>
      </c>
      <c r="G990">
        <v>6</v>
      </c>
      <c r="H990">
        <v>0.42649999999999999</v>
      </c>
      <c r="I990">
        <v>5.5800000000000002E-2</v>
      </c>
      <c r="K990" s="79">
        <f t="shared" si="354"/>
        <v>6.0991641807428554E-2</v>
      </c>
      <c r="L990">
        <f t="shared" si="355"/>
        <v>6.0991641807428554</v>
      </c>
      <c r="M990">
        <f t="shared" si="356"/>
        <v>7.6433691756272397</v>
      </c>
      <c r="P990" s="71">
        <f t="shared" si="357"/>
        <v>6.0991641807428554</v>
      </c>
      <c r="Q990" s="71">
        <f t="shared" si="358"/>
        <v>0.79796802177128101</v>
      </c>
      <c r="R990" s="71">
        <f t="shared" si="359"/>
        <v>7.6433691756272397</v>
      </c>
    </row>
    <row r="991" spans="1:18" x14ac:dyDescent="0.25">
      <c r="B991" t="s">
        <v>317</v>
      </c>
      <c r="C991" t="s">
        <v>4183</v>
      </c>
      <c r="D991" t="s">
        <v>4181</v>
      </c>
      <c r="E991" t="s">
        <v>4129</v>
      </c>
      <c r="F991">
        <v>6</v>
      </c>
      <c r="G991">
        <v>6</v>
      </c>
      <c r="H991">
        <v>0.57269999999999999</v>
      </c>
      <c r="I991">
        <v>8.1299999999999997E-2</v>
      </c>
      <c r="K991" s="79">
        <f t="shared" si="354"/>
        <v>7.8386182272375926E-2</v>
      </c>
      <c r="L991">
        <f t="shared" si="355"/>
        <v>7.8386182272375926</v>
      </c>
      <c r="M991">
        <f t="shared" si="356"/>
        <v>7.0442804428044283</v>
      </c>
      <c r="P991" s="71">
        <f t="shared" si="357"/>
        <v>7.8386182272375926</v>
      </c>
      <c r="Q991" s="71">
        <f t="shared" si="358"/>
        <v>1.1127635094716539</v>
      </c>
      <c r="R991" s="71">
        <f t="shared" si="359"/>
        <v>7.0442804428044283</v>
      </c>
    </row>
    <row r="992" spans="1:18" x14ac:dyDescent="0.25">
      <c r="A992" t="s">
        <v>4177</v>
      </c>
      <c r="B992" t="s">
        <v>316</v>
      </c>
      <c r="C992" t="s">
        <v>4179</v>
      </c>
      <c r="D992" t="s">
        <v>4180</v>
      </c>
      <c r="E992" t="s">
        <v>4184</v>
      </c>
      <c r="F992">
        <v>2</v>
      </c>
      <c r="G992">
        <v>2</v>
      </c>
      <c r="H992">
        <v>6.25E-2</v>
      </c>
      <c r="I992">
        <v>5.2200000000000003E-2</v>
      </c>
      <c r="K992" s="79">
        <f t="shared" si="354"/>
        <v>3.0776406404415146E-2</v>
      </c>
      <c r="L992">
        <f t="shared" si="355"/>
        <v>3.0776406404415146</v>
      </c>
      <c r="M992">
        <f t="shared" si="356"/>
        <v>1.1973180076628351</v>
      </c>
      <c r="P992" s="71">
        <f t="shared" si="357"/>
        <v>3.0776406404415146</v>
      </c>
      <c r="Q992" s="71">
        <f t="shared" si="358"/>
        <v>2.5704454628967532</v>
      </c>
      <c r="R992" s="71">
        <f t="shared" si="359"/>
        <v>1.1973180076628351</v>
      </c>
    </row>
    <row r="993" spans="1:18" x14ac:dyDescent="0.25">
      <c r="B993" t="s">
        <v>316</v>
      </c>
      <c r="C993" t="s">
        <v>4179</v>
      </c>
      <c r="D993" t="s">
        <v>4181</v>
      </c>
      <c r="E993" t="s">
        <v>4184</v>
      </c>
      <c r="F993">
        <v>2</v>
      </c>
      <c r="G993">
        <v>2</v>
      </c>
      <c r="H993">
        <v>9.5399999999999999E-2</v>
      </c>
      <c r="I993">
        <v>5.62E-2</v>
      </c>
      <c r="K993" s="79">
        <f t="shared" si="354"/>
        <v>4.6613586764475246E-2</v>
      </c>
      <c r="L993">
        <f t="shared" si="355"/>
        <v>4.6613586764475246</v>
      </c>
      <c r="M993">
        <f t="shared" si="356"/>
        <v>1.697508896797153</v>
      </c>
      <c r="P993" s="71">
        <f t="shared" si="357"/>
        <v>4.6613586764475246</v>
      </c>
      <c r="Q993" s="71">
        <f t="shared" si="358"/>
        <v>2.7459995557269483</v>
      </c>
      <c r="R993" s="71">
        <f t="shared" si="359"/>
        <v>1.697508896797153</v>
      </c>
    </row>
    <row r="994" spans="1:18" x14ac:dyDescent="0.25">
      <c r="B994" t="s">
        <v>316</v>
      </c>
      <c r="C994" t="s">
        <v>4183</v>
      </c>
      <c r="D994" t="s">
        <v>4180</v>
      </c>
      <c r="E994" t="s">
        <v>4184</v>
      </c>
      <c r="F994">
        <v>2</v>
      </c>
      <c r="G994">
        <v>2</v>
      </c>
      <c r="H994">
        <v>0.20680000000000001</v>
      </c>
      <c r="I994">
        <v>3.9600000000000003E-2</v>
      </c>
      <c r="K994" s="79">
        <f t="shared" ref="K994:K999" si="360">(1+H994)^(1/G994)-1</f>
        <v>9.8544491588756777E-2</v>
      </c>
      <c r="L994">
        <f t="shared" ref="L994:L999" si="361">K994*100</f>
        <v>9.8544491588756777</v>
      </c>
      <c r="M994">
        <f t="shared" ref="M994:M999" si="362">H994/I994</f>
        <v>5.2222222222222223</v>
      </c>
      <c r="P994" s="71">
        <f t="shared" ref="P994:P999" si="363">L994</f>
        <v>9.8544491588756777</v>
      </c>
      <c r="Q994" s="71">
        <f t="shared" ref="Q994:Q999" si="364">P994/R994</f>
        <v>1.8870221793591724</v>
      </c>
      <c r="R994" s="71">
        <f t="shared" ref="R994:R999" si="365">M994</f>
        <v>5.2222222222222223</v>
      </c>
    </row>
    <row r="995" spans="1:18" x14ac:dyDescent="0.25">
      <c r="B995" t="s">
        <v>316</v>
      </c>
      <c r="C995" t="s">
        <v>4183</v>
      </c>
      <c r="D995" t="s">
        <v>4181</v>
      </c>
      <c r="E995" t="s">
        <v>4184</v>
      </c>
      <c r="F995">
        <v>2</v>
      </c>
      <c r="G995">
        <v>2</v>
      </c>
      <c r="H995">
        <v>0.23569999999999999</v>
      </c>
      <c r="I995">
        <v>5.3699999999999998E-2</v>
      </c>
      <c r="K995" s="79">
        <f t="shared" si="360"/>
        <v>0.11162043881893435</v>
      </c>
      <c r="L995">
        <f t="shared" si="361"/>
        <v>11.162043881893435</v>
      </c>
      <c r="M995">
        <f t="shared" si="362"/>
        <v>4.389199255121043</v>
      </c>
      <c r="P995" s="71">
        <f t="shared" si="363"/>
        <v>11.162043881893435</v>
      </c>
      <c r="Q995" s="71">
        <f t="shared" si="364"/>
        <v>2.5430706680427555</v>
      </c>
      <c r="R995" s="71">
        <f t="shared" si="365"/>
        <v>4.389199255121043</v>
      </c>
    </row>
    <row r="996" spans="1:18" x14ac:dyDescent="0.25">
      <c r="A996" t="s">
        <v>4182</v>
      </c>
      <c r="B996" t="s">
        <v>317</v>
      </c>
      <c r="C996" t="s">
        <v>4179</v>
      </c>
      <c r="D996" t="s">
        <v>4180</v>
      </c>
      <c r="E996" t="s">
        <v>4184</v>
      </c>
      <c r="F996">
        <v>2</v>
      </c>
      <c r="G996">
        <v>2</v>
      </c>
      <c r="H996">
        <v>0.29549999999999998</v>
      </c>
      <c r="I996">
        <v>4.3299999999999998E-2</v>
      </c>
      <c r="K996" s="79">
        <f t="shared" si="360"/>
        <v>0.13820033386043251</v>
      </c>
      <c r="L996">
        <f t="shared" si="361"/>
        <v>13.820033386043251</v>
      </c>
      <c r="M996">
        <f t="shared" si="362"/>
        <v>6.8244803695150118</v>
      </c>
      <c r="P996" s="71">
        <f t="shared" si="363"/>
        <v>13.820033386043251</v>
      </c>
      <c r="Q996" s="71">
        <f t="shared" si="364"/>
        <v>2.0250674978533767</v>
      </c>
      <c r="R996" s="71">
        <f t="shared" si="365"/>
        <v>6.8244803695150118</v>
      </c>
    </row>
    <row r="997" spans="1:18" x14ac:dyDescent="0.25">
      <c r="B997" t="s">
        <v>317</v>
      </c>
      <c r="C997" t="s">
        <v>4179</v>
      </c>
      <c r="D997" t="s">
        <v>4181</v>
      </c>
      <c r="E997" t="s">
        <v>4184</v>
      </c>
      <c r="F997">
        <v>2</v>
      </c>
      <c r="G997">
        <v>2</v>
      </c>
      <c r="H997">
        <v>0.28549999999999998</v>
      </c>
      <c r="I997">
        <v>6.3200000000000006E-2</v>
      </c>
      <c r="K997" s="79">
        <f t="shared" si="360"/>
        <v>0.13379892397197124</v>
      </c>
      <c r="L997">
        <f t="shared" si="361"/>
        <v>13.379892397197125</v>
      </c>
      <c r="M997">
        <f t="shared" si="362"/>
        <v>4.5174050632911387</v>
      </c>
      <c r="P997" s="71">
        <f t="shared" si="363"/>
        <v>13.379892397197125</v>
      </c>
      <c r="Q997" s="71">
        <f t="shared" si="364"/>
        <v>2.9618535884513428</v>
      </c>
      <c r="R997" s="71">
        <f t="shared" si="365"/>
        <v>4.5174050632911387</v>
      </c>
    </row>
    <row r="998" spans="1:18" x14ac:dyDescent="0.25">
      <c r="B998" t="s">
        <v>317</v>
      </c>
      <c r="C998" t="s">
        <v>4183</v>
      </c>
      <c r="D998" t="s">
        <v>4180</v>
      </c>
      <c r="E998" t="s">
        <v>4184</v>
      </c>
      <c r="F998">
        <v>2</v>
      </c>
      <c r="G998">
        <v>2</v>
      </c>
      <c r="H998">
        <v>0.18770000000000001</v>
      </c>
      <c r="I998">
        <v>3.61E-2</v>
      </c>
      <c r="K998" s="79">
        <f t="shared" si="360"/>
        <v>8.9816498315198112E-2</v>
      </c>
      <c r="L998">
        <f t="shared" si="361"/>
        <v>8.9816498315198103</v>
      </c>
      <c r="M998">
        <f t="shared" si="362"/>
        <v>5.1994459833795013</v>
      </c>
      <c r="P998" s="71">
        <f t="shared" si="363"/>
        <v>8.9816498315198103</v>
      </c>
      <c r="Q998" s="71">
        <f t="shared" si="364"/>
        <v>1.7274243948740819</v>
      </c>
      <c r="R998" s="71">
        <f t="shared" si="365"/>
        <v>5.1994459833795013</v>
      </c>
    </row>
    <row r="999" spans="1:18" x14ac:dyDescent="0.25">
      <c r="B999" t="s">
        <v>317</v>
      </c>
      <c r="C999" t="s">
        <v>4183</v>
      </c>
      <c r="D999" t="s">
        <v>4181</v>
      </c>
      <c r="E999" t="s">
        <v>4184</v>
      </c>
      <c r="F999">
        <v>2</v>
      </c>
      <c r="G999">
        <v>2</v>
      </c>
      <c r="H999">
        <v>0.3085</v>
      </c>
      <c r="I999">
        <v>5.4199999999999998E-2</v>
      </c>
      <c r="K999" s="79">
        <f t="shared" si="360"/>
        <v>0.14389684849640183</v>
      </c>
      <c r="L999">
        <f t="shared" si="361"/>
        <v>14.389684849640183</v>
      </c>
      <c r="M999">
        <f t="shared" si="362"/>
        <v>5.6918819188191883</v>
      </c>
      <c r="P999" s="71">
        <f t="shared" si="363"/>
        <v>14.389684849640183</v>
      </c>
      <c r="Q999" s="71">
        <f t="shared" si="364"/>
        <v>2.5281067061604472</v>
      </c>
      <c r="R999" s="71">
        <f t="shared" si="365"/>
        <v>5.6918819188191883</v>
      </c>
    </row>
    <row r="1002" spans="1:18" x14ac:dyDescent="0.25">
      <c r="A1002" s="73" t="s">
        <v>4186</v>
      </c>
      <c r="C1002" t="s">
        <v>4191</v>
      </c>
      <c r="E1002" t="s">
        <v>4192</v>
      </c>
    </row>
    <row r="1005" spans="1:18" x14ac:dyDescent="0.25">
      <c r="B1005" t="s">
        <v>290</v>
      </c>
      <c r="C1005" t="s">
        <v>4117</v>
      </c>
      <c r="D1005" t="s">
        <v>425</v>
      </c>
      <c r="E1005" t="s">
        <v>202</v>
      </c>
      <c r="F1005" t="s">
        <v>334</v>
      </c>
      <c r="G1005" t="s">
        <v>4043</v>
      </c>
      <c r="H1005" t="s">
        <v>4107</v>
      </c>
      <c r="J1005" t="s">
        <v>148</v>
      </c>
      <c r="K1005" t="s">
        <v>150</v>
      </c>
      <c r="O1005" t="s">
        <v>148</v>
      </c>
      <c r="P1005" t="s">
        <v>147</v>
      </c>
      <c r="Q1005" t="s">
        <v>149</v>
      </c>
    </row>
    <row r="1006" spans="1:18" x14ac:dyDescent="0.25">
      <c r="B1006">
        <v>1983</v>
      </c>
      <c r="C1006">
        <v>1</v>
      </c>
      <c r="D1006" t="s">
        <v>170</v>
      </c>
      <c r="E1006">
        <v>5</v>
      </c>
      <c r="F1006">
        <v>5</v>
      </c>
      <c r="G1006">
        <v>0.161</v>
      </c>
      <c r="H1006">
        <v>3.41</v>
      </c>
      <c r="J1006" s="79">
        <f t="shared" ref="J1006:J1029" si="366">(1+G1006)^(1/F1006)-1</f>
        <v>3.0306510047632962E-2</v>
      </c>
      <c r="K1006">
        <f t="shared" ref="K1006:K1029" si="367">J1006*100</f>
        <v>3.0306510047632962</v>
      </c>
      <c r="O1006" s="71">
        <f t="shared" ref="O1006:O1029" si="368">K1006</f>
        <v>3.0306510047632962</v>
      </c>
      <c r="P1006" s="71">
        <f t="shared" ref="P1006:P1029" si="369">O1006/Q1006</f>
        <v>0.88875396034114251</v>
      </c>
      <c r="Q1006" s="71">
        <f>H1006</f>
        <v>3.41</v>
      </c>
    </row>
    <row r="1007" spans="1:18" x14ac:dyDescent="0.25">
      <c r="B1007">
        <v>1983</v>
      </c>
      <c r="C1007">
        <v>1</v>
      </c>
      <c r="D1007" t="s">
        <v>167</v>
      </c>
      <c r="E1007">
        <v>7</v>
      </c>
      <c r="F1007">
        <v>12</v>
      </c>
      <c r="G1007">
        <v>0.47599999999999998</v>
      </c>
      <c r="H1007">
        <v>9.76</v>
      </c>
      <c r="J1007" s="79">
        <f t="shared" si="366"/>
        <v>3.2976709945694349E-2</v>
      </c>
      <c r="K1007">
        <f t="shared" si="367"/>
        <v>3.2976709945694349</v>
      </c>
      <c r="O1007" s="71">
        <f t="shared" si="368"/>
        <v>3.2976709945694349</v>
      </c>
      <c r="P1007" s="71">
        <f t="shared" si="369"/>
        <v>0.33787612649276999</v>
      </c>
      <c r="Q1007" s="71">
        <f t="shared" ref="Q1007:Q1029" si="370">H1007</f>
        <v>9.76</v>
      </c>
    </row>
    <row r="1008" spans="1:18" x14ac:dyDescent="0.25">
      <c r="B1008">
        <v>1983</v>
      </c>
      <c r="C1008">
        <v>1</v>
      </c>
      <c r="D1008" t="s">
        <v>282</v>
      </c>
      <c r="E1008">
        <v>4</v>
      </c>
      <c r="F1008">
        <v>16</v>
      </c>
      <c r="G1008">
        <v>0.88100000000000001</v>
      </c>
      <c r="H1008">
        <v>15.59</v>
      </c>
      <c r="J1008" s="79">
        <f t="shared" si="366"/>
        <v>4.0277726167322836E-2</v>
      </c>
      <c r="K1008">
        <f t="shared" si="367"/>
        <v>4.0277726167322836</v>
      </c>
      <c r="O1008" s="71">
        <f t="shared" si="368"/>
        <v>4.0277726167322836</v>
      </c>
      <c r="P1008" s="71">
        <f t="shared" si="369"/>
        <v>0.25835616528109578</v>
      </c>
      <c r="Q1008" s="71">
        <f t="shared" si="370"/>
        <v>15.59</v>
      </c>
    </row>
    <row r="1009" spans="2:17" x14ac:dyDescent="0.25">
      <c r="B1009">
        <v>1999</v>
      </c>
      <c r="C1009">
        <v>1</v>
      </c>
      <c r="D1009" t="s">
        <v>170</v>
      </c>
      <c r="E1009">
        <v>5</v>
      </c>
      <c r="F1009">
        <v>5</v>
      </c>
      <c r="G1009">
        <v>0.13400000000000001</v>
      </c>
      <c r="H1009">
        <v>2.2599999999999998</v>
      </c>
      <c r="J1009" s="79">
        <f t="shared" si="366"/>
        <v>2.546917652858971E-2</v>
      </c>
      <c r="K1009">
        <f t="shared" si="367"/>
        <v>2.546917652858971</v>
      </c>
      <c r="O1009" s="71">
        <f t="shared" si="368"/>
        <v>2.546917652858971</v>
      </c>
      <c r="P1009" s="71">
        <f t="shared" si="369"/>
        <v>1.126954713654412</v>
      </c>
      <c r="Q1009" s="71">
        <f t="shared" si="370"/>
        <v>2.2599999999999998</v>
      </c>
    </row>
    <row r="1010" spans="2:17" x14ac:dyDescent="0.25">
      <c r="B1010">
        <v>1999</v>
      </c>
      <c r="C1010">
        <v>1</v>
      </c>
      <c r="D1010" t="s">
        <v>167</v>
      </c>
      <c r="E1010">
        <v>7</v>
      </c>
      <c r="F1010">
        <v>12</v>
      </c>
      <c r="G1010">
        <v>0.44400000000000001</v>
      </c>
      <c r="H1010">
        <v>8.1</v>
      </c>
      <c r="J1010" s="79">
        <f t="shared" si="366"/>
        <v>3.1091641075411847E-2</v>
      </c>
      <c r="K1010">
        <f t="shared" si="367"/>
        <v>3.1091641075411847</v>
      </c>
      <c r="O1010" s="71">
        <f t="shared" si="368"/>
        <v>3.1091641075411847</v>
      </c>
      <c r="P1010" s="71">
        <f t="shared" si="369"/>
        <v>0.38384742068409688</v>
      </c>
      <c r="Q1010" s="71">
        <f t="shared" si="370"/>
        <v>8.1</v>
      </c>
    </row>
    <row r="1011" spans="2:17" x14ac:dyDescent="0.25">
      <c r="B1011">
        <v>1999</v>
      </c>
      <c r="C1011">
        <v>1</v>
      </c>
      <c r="D1011" t="s">
        <v>282</v>
      </c>
      <c r="E1011">
        <v>4</v>
      </c>
      <c r="F1011">
        <v>16</v>
      </c>
      <c r="G1011">
        <v>1.0129999999999999</v>
      </c>
      <c r="H1011">
        <v>17.3</v>
      </c>
      <c r="J1011" s="79">
        <f t="shared" si="366"/>
        <v>4.4696731457214867E-2</v>
      </c>
      <c r="K1011">
        <f t="shared" si="367"/>
        <v>4.4696731457214867</v>
      </c>
      <c r="O1011" s="71">
        <f t="shared" si="368"/>
        <v>4.4696731457214867</v>
      </c>
      <c r="P1011" s="71">
        <f t="shared" si="369"/>
        <v>0.25836260957927665</v>
      </c>
      <c r="Q1011" s="71">
        <f t="shared" si="370"/>
        <v>17.3</v>
      </c>
    </row>
    <row r="1012" spans="2:17" x14ac:dyDescent="0.25">
      <c r="B1012">
        <v>1983</v>
      </c>
      <c r="C1012">
        <v>2</v>
      </c>
      <c r="D1012" t="s">
        <v>170</v>
      </c>
      <c r="E1012">
        <v>5</v>
      </c>
      <c r="F1012">
        <v>5</v>
      </c>
      <c r="G1012">
        <v>0.152</v>
      </c>
      <c r="H1012">
        <v>3.46</v>
      </c>
      <c r="J1012" s="79">
        <f t="shared" si="366"/>
        <v>2.8704159351008229E-2</v>
      </c>
      <c r="K1012">
        <f t="shared" si="367"/>
        <v>2.8704159351008229</v>
      </c>
      <c r="O1012" s="71">
        <f t="shared" si="368"/>
        <v>2.8704159351008229</v>
      </c>
      <c r="P1012" s="71">
        <f t="shared" si="369"/>
        <v>0.82959998124301237</v>
      </c>
      <c r="Q1012" s="71">
        <f t="shared" si="370"/>
        <v>3.46</v>
      </c>
    </row>
    <row r="1013" spans="2:17" x14ac:dyDescent="0.25">
      <c r="B1013">
        <v>1983</v>
      </c>
      <c r="C1013">
        <v>2</v>
      </c>
      <c r="D1013" t="s">
        <v>167</v>
      </c>
      <c r="E1013">
        <v>7</v>
      </c>
      <c r="F1013">
        <v>12</v>
      </c>
      <c r="G1013">
        <v>0.438</v>
      </c>
      <c r="H1013">
        <v>9.27</v>
      </c>
      <c r="J1013" s="79">
        <f t="shared" si="366"/>
        <v>3.0733933141275038E-2</v>
      </c>
      <c r="K1013">
        <f t="shared" si="367"/>
        <v>3.0733933141275038</v>
      </c>
      <c r="O1013" s="71">
        <f t="shared" si="368"/>
        <v>3.0733933141275038</v>
      </c>
      <c r="P1013" s="71">
        <f t="shared" si="369"/>
        <v>0.3315418893341428</v>
      </c>
      <c r="Q1013" s="71">
        <f t="shared" si="370"/>
        <v>9.27</v>
      </c>
    </row>
    <row r="1014" spans="2:17" x14ac:dyDescent="0.25">
      <c r="B1014">
        <v>1983</v>
      </c>
      <c r="C1014">
        <v>2</v>
      </c>
      <c r="D1014" t="s">
        <v>282</v>
      </c>
      <c r="E1014">
        <v>4</v>
      </c>
      <c r="F1014">
        <v>16</v>
      </c>
      <c r="G1014">
        <v>0.84</v>
      </c>
      <c r="H1014">
        <v>16.420000000000002</v>
      </c>
      <c r="J1014" s="79">
        <f t="shared" si="366"/>
        <v>3.8845861352062361E-2</v>
      </c>
      <c r="K1014">
        <f t="shared" si="367"/>
        <v>3.8845861352062361</v>
      </c>
      <c r="O1014" s="71">
        <f t="shared" si="368"/>
        <v>3.8845861352062361</v>
      </c>
      <c r="P1014" s="71">
        <f t="shared" si="369"/>
        <v>0.23657650031706673</v>
      </c>
      <c r="Q1014" s="71">
        <f t="shared" si="370"/>
        <v>16.420000000000002</v>
      </c>
    </row>
    <row r="1015" spans="2:17" x14ac:dyDescent="0.25">
      <c r="B1015">
        <v>1999</v>
      </c>
      <c r="C1015">
        <v>2</v>
      </c>
      <c r="D1015" t="s">
        <v>170</v>
      </c>
      <c r="E1015">
        <v>5</v>
      </c>
      <c r="F1015">
        <v>5</v>
      </c>
      <c r="G1015">
        <v>0.17799999999999999</v>
      </c>
      <c r="H1015">
        <v>3.22</v>
      </c>
      <c r="J1015" s="79">
        <f t="shared" si="366"/>
        <v>3.3306254385131684E-2</v>
      </c>
      <c r="K1015">
        <f t="shared" si="367"/>
        <v>3.3306254385131684</v>
      </c>
      <c r="O1015" s="71">
        <f t="shared" si="368"/>
        <v>3.3306254385131684</v>
      </c>
      <c r="P1015" s="71">
        <f t="shared" si="369"/>
        <v>1.0343557262463254</v>
      </c>
      <c r="Q1015" s="71">
        <f t="shared" si="370"/>
        <v>3.22</v>
      </c>
    </row>
    <row r="1016" spans="2:17" x14ac:dyDescent="0.25">
      <c r="B1016">
        <v>1999</v>
      </c>
      <c r="C1016">
        <v>2</v>
      </c>
      <c r="D1016" t="s">
        <v>167</v>
      </c>
      <c r="E1016">
        <v>7</v>
      </c>
      <c r="F1016">
        <v>12</v>
      </c>
      <c r="G1016">
        <v>0.45600000000000002</v>
      </c>
      <c r="H1016">
        <v>8.93</v>
      </c>
      <c r="J1016" s="79">
        <f t="shared" si="366"/>
        <v>3.1802988082814343E-2</v>
      </c>
      <c r="K1016">
        <f t="shared" si="367"/>
        <v>3.1802988082814343</v>
      </c>
      <c r="O1016" s="71">
        <f t="shared" si="368"/>
        <v>3.1802988082814343</v>
      </c>
      <c r="P1016" s="71">
        <f t="shared" si="369"/>
        <v>0.35613648468997028</v>
      </c>
      <c r="Q1016" s="71">
        <f t="shared" si="370"/>
        <v>8.93</v>
      </c>
    </row>
    <row r="1017" spans="2:17" x14ac:dyDescent="0.25">
      <c r="B1017">
        <v>1999</v>
      </c>
      <c r="C1017">
        <v>2</v>
      </c>
      <c r="D1017" t="s">
        <v>282</v>
      </c>
      <c r="E1017">
        <v>4</v>
      </c>
      <c r="F1017">
        <v>16</v>
      </c>
      <c r="G1017">
        <v>0.89600000000000002</v>
      </c>
      <c r="H1017">
        <v>16.649999999999999</v>
      </c>
      <c r="J1017" s="79">
        <f t="shared" si="366"/>
        <v>4.0794277721678318E-2</v>
      </c>
      <c r="K1017">
        <f t="shared" si="367"/>
        <v>4.0794277721678318</v>
      </c>
      <c r="O1017" s="71">
        <f t="shared" si="368"/>
        <v>4.0794277721678318</v>
      </c>
      <c r="P1017" s="71">
        <f t="shared" si="369"/>
        <v>0.24501067700707702</v>
      </c>
      <c r="Q1017" s="71">
        <f t="shared" si="370"/>
        <v>16.649999999999999</v>
      </c>
    </row>
    <row r="1018" spans="2:17" x14ac:dyDescent="0.25">
      <c r="B1018">
        <v>1983</v>
      </c>
      <c r="C1018">
        <v>3</v>
      </c>
      <c r="D1018" t="s">
        <v>170</v>
      </c>
      <c r="E1018">
        <v>5</v>
      </c>
      <c r="F1018">
        <v>5</v>
      </c>
      <c r="G1018">
        <v>0.17799999999999999</v>
      </c>
      <c r="H1018">
        <v>3.58</v>
      </c>
      <c r="J1018" s="79">
        <f t="shared" si="366"/>
        <v>3.3306254385131684E-2</v>
      </c>
      <c r="K1018">
        <f t="shared" si="367"/>
        <v>3.3306254385131684</v>
      </c>
      <c r="O1018" s="71">
        <f t="shared" si="368"/>
        <v>3.3306254385131684</v>
      </c>
      <c r="P1018" s="71">
        <f t="shared" si="369"/>
        <v>0.93034230126066153</v>
      </c>
      <c r="Q1018" s="71">
        <f t="shared" si="370"/>
        <v>3.58</v>
      </c>
    </row>
    <row r="1019" spans="2:17" x14ac:dyDescent="0.25">
      <c r="B1019">
        <v>1983</v>
      </c>
      <c r="C1019">
        <v>3</v>
      </c>
      <c r="D1019" t="s">
        <v>167</v>
      </c>
      <c r="E1019">
        <v>7</v>
      </c>
      <c r="F1019">
        <v>12</v>
      </c>
      <c r="G1019">
        <v>0.439</v>
      </c>
      <c r="H1019">
        <v>6.3</v>
      </c>
      <c r="J1019" s="79">
        <f t="shared" si="366"/>
        <v>3.0793646026850752E-2</v>
      </c>
      <c r="K1019">
        <f t="shared" si="367"/>
        <v>3.0793646026850752</v>
      </c>
      <c r="O1019" s="71">
        <f t="shared" si="368"/>
        <v>3.0793646026850752</v>
      </c>
      <c r="P1019" s="71">
        <f t="shared" si="369"/>
        <v>0.48878803217223415</v>
      </c>
      <c r="Q1019" s="71">
        <f t="shared" si="370"/>
        <v>6.3</v>
      </c>
    </row>
    <row r="1020" spans="2:17" x14ac:dyDescent="0.25">
      <c r="B1020">
        <v>1983</v>
      </c>
      <c r="C1020">
        <v>3</v>
      </c>
      <c r="D1020" t="s">
        <v>282</v>
      </c>
      <c r="E1020">
        <v>4</v>
      </c>
      <c r="F1020">
        <v>16</v>
      </c>
      <c r="G1020">
        <v>0.81699999999999995</v>
      </c>
      <c r="H1020">
        <v>12.02</v>
      </c>
      <c r="J1020" s="79">
        <f t="shared" si="366"/>
        <v>3.8029468817579959E-2</v>
      </c>
      <c r="K1020">
        <f t="shared" si="367"/>
        <v>3.8029468817579959</v>
      </c>
      <c r="O1020" s="71">
        <f t="shared" si="368"/>
        <v>3.8029468817579959</v>
      </c>
      <c r="P1020" s="71">
        <f t="shared" si="369"/>
        <v>0.31638493192662198</v>
      </c>
      <c r="Q1020" s="71">
        <f t="shared" si="370"/>
        <v>12.02</v>
      </c>
    </row>
    <row r="1021" spans="2:17" x14ac:dyDescent="0.25">
      <c r="B1021">
        <v>1999</v>
      </c>
      <c r="C1021">
        <v>3</v>
      </c>
      <c r="D1021" t="s">
        <v>170</v>
      </c>
      <c r="E1021">
        <v>5</v>
      </c>
      <c r="F1021">
        <v>5</v>
      </c>
      <c r="G1021">
        <v>0.2</v>
      </c>
      <c r="H1021">
        <v>3.37</v>
      </c>
      <c r="J1021" s="79">
        <f t="shared" si="366"/>
        <v>3.7137289336648172E-2</v>
      </c>
      <c r="K1021">
        <f t="shared" si="367"/>
        <v>3.7137289336648172</v>
      </c>
      <c r="O1021" s="71">
        <f t="shared" si="368"/>
        <v>3.7137289336648172</v>
      </c>
      <c r="P1021" s="71">
        <f t="shared" si="369"/>
        <v>1.101996716221014</v>
      </c>
      <c r="Q1021" s="71">
        <f t="shared" si="370"/>
        <v>3.37</v>
      </c>
    </row>
    <row r="1022" spans="2:17" x14ac:dyDescent="0.25">
      <c r="B1022">
        <v>1999</v>
      </c>
      <c r="C1022">
        <v>3</v>
      </c>
      <c r="D1022" t="s">
        <v>167</v>
      </c>
      <c r="E1022">
        <v>7</v>
      </c>
      <c r="F1022">
        <v>12</v>
      </c>
      <c r="G1022">
        <v>0.53300000000000003</v>
      </c>
      <c r="H1022">
        <v>8.85</v>
      </c>
      <c r="J1022" s="79">
        <f t="shared" si="366"/>
        <v>3.6243564068232814E-2</v>
      </c>
      <c r="K1022">
        <f t="shared" si="367"/>
        <v>3.6243564068232814</v>
      </c>
      <c r="O1022" s="71">
        <f t="shared" si="368"/>
        <v>3.6243564068232814</v>
      </c>
      <c r="P1022" s="71">
        <f t="shared" si="369"/>
        <v>0.40953179738116174</v>
      </c>
      <c r="Q1022" s="71">
        <f t="shared" si="370"/>
        <v>8.85</v>
      </c>
    </row>
    <row r="1023" spans="2:17" x14ac:dyDescent="0.25">
      <c r="B1023">
        <v>1999</v>
      </c>
      <c r="C1023">
        <v>3</v>
      </c>
      <c r="D1023" t="s">
        <v>282</v>
      </c>
      <c r="E1023">
        <v>4</v>
      </c>
      <c r="F1023">
        <v>16</v>
      </c>
      <c r="G1023">
        <v>0.94699999999999995</v>
      </c>
      <c r="H1023">
        <v>12.3</v>
      </c>
      <c r="J1023" s="79">
        <f t="shared" si="366"/>
        <v>4.2522344359378073E-2</v>
      </c>
      <c r="K1023">
        <f t="shared" si="367"/>
        <v>4.2522344359378073</v>
      </c>
      <c r="O1023" s="71">
        <f t="shared" si="368"/>
        <v>4.2522344359378073</v>
      </c>
      <c r="P1023" s="71">
        <f t="shared" si="369"/>
        <v>0.34571011674291113</v>
      </c>
      <c r="Q1023" s="71">
        <f t="shared" si="370"/>
        <v>12.3</v>
      </c>
    </row>
    <row r="1024" spans="2:17" x14ac:dyDescent="0.25">
      <c r="B1024">
        <v>1983</v>
      </c>
      <c r="C1024">
        <v>4</v>
      </c>
      <c r="D1024" t="s">
        <v>170</v>
      </c>
      <c r="E1024">
        <v>5</v>
      </c>
      <c r="F1024">
        <v>5</v>
      </c>
      <c r="G1024">
        <v>0.22700000000000001</v>
      </c>
      <c r="H1024">
        <v>4.88</v>
      </c>
      <c r="J1024" s="79">
        <f t="shared" si="366"/>
        <v>4.1762961352167949E-2</v>
      </c>
      <c r="K1024">
        <f t="shared" si="367"/>
        <v>4.1762961352167949</v>
      </c>
      <c r="O1024" s="71">
        <f t="shared" si="368"/>
        <v>4.1762961352167949</v>
      </c>
      <c r="P1024" s="71">
        <f t="shared" si="369"/>
        <v>0.85579838836409738</v>
      </c>
      <c r="Q1024" s="71">
        <f t="shared" si="370"/>
        <v>4.88</v>
      </c>
    </row>
    <row r="1025" spans="2:17" x14ac:dyDescent="0.25">
      <c r="B1025">
        <v>1983</v>
      </c>
      <c r="C1025">
        <v>4</v>
      </c>
      <c r="D1025" t="s">
        <v>167</v>
      </c>
      <c r="E1025">
        <v>7</v>
      </c>
      <c r="F1025">
        <v>12</v>
      </c>
      <c r="G1025">
        <v>0.56699999999999995</v>
      </c>
      <c r="H1025">
        <v>12.01</v>
      </c>
      <c r="J1025" s="79">
        <f t="shared" si="366"/>
        <v>3.8139581151867885E-2</v>
      </c>
      <c r="K1025">
        <f t="shared" si="367"/>
        <v>3.8139581151867885</v>
      </c>
      <c r="O1025" s="71">
        <f t="shared" si="368"/>
        <v>3.8139581151867885</v>
      </c>
      <c r="P1025" s="71">
        <f t="shared" si="369"/>
        <v>0.31756520526118137</v>
      </c>
      <c r="Q1025" s="71">
        <f t="shared" si="370"/>
        <v>12.01</v>
      </c>
    </row>
    <row r="1026" spans="2:17" x14ac:dyDescent="0.25">
      <c r="B1026">
        <v>1983</v>
      </c>
      <c r="C1026">
        <v>4</v>
      </c>
      <c r="D1026" t="s">
        <v>282</v>
      </c>
      <c r="E1026">
        <v>4</v>
      </c>
      <c r="F1026">
        <v>16</v>
      </c>
      <c r="G1026">
        <v>0.79700000000000004</v>
      </c>
      <c r="H1026">
        <v>9.39</v>
      </c>
      <c r="J1026" s="79">
        <f t="shared" si="366"/>
        <v>3.7311648458888236E-2</v>
      </c>
      <c r="K1026">
        <f t="shared" si="367"/>
        <v>3.7311648458888236</v>
      </c>
      <c r="O1026" s="71">
        <f t="shared" si="368"/>
        <v>3.7311648458888236</v>
      </c>
      <c r="P1026" s="71">
        <f t="shared" si="369"/>
        <v>0.3973551486569567</v>
      </c>
      <c r="Q1026" s="71">
        <f t="shared" si="370"/>
        <v>9.39</v>
      </c>
    </row>
    <row r="1027" spans="2:17" x14ac:dyDescent="0.25">
      <c r="B1027">
        <v>1999</v>
      </c>
      <c r="C1027">
        <v>4</v>
      </c>
      <c r="D1027" t="s">
        <v>170</v>
      </c>
      <c r="E1027">
        <v>5</v>
      </c>
      <c r="F1027">
        <v>5</v>
      </c>
      <c r="G1027">
        <v>0.221</v>
      </c>
      <c r="H1027">
        <v>3.36</v>
      </c>
      <c r="J1027" s="79">
        <f t="shared" si="366"/>
        <v>4.0742123563830779E-2</v>
      </c>
      <c r="K1027">
        <f t="shared" si="367"/>
        <v>4.0742123563830779</v>
      </c>
      <c r="O1027" s="71">
        <f t="shared" si="368"/>
        <v>4.0742123563830779</v>
      </c>
      <c r="P1027" s="71">
        <f t="shared" si="369"/>
        <v>1.2125632013044876</v>
      </c>
      <c r="Q1027" s="71">
        <f t="shared" si="370"/>
        <v>3.36</v>
      </c>
    </row>
    <row r="1028" spans="2:17" x14ac:dyDescent="0.25">
      <c r="B1028">
        <v>1999</v>
      </c>
      <c r="C1028">
        <v>4</v>
      </c>
      <c r="D1028" t="s">
        <v>167</v>
      </c>
      <c r="E1028">
        <v>7</v>
      </c>
      <c r="F1028">
        <v>12</v>
      </c>
      <c r="G1028">
        <v>0.57399999999999995</v>
      </c>
      <c r="H1028">
        <v>9.61</v>
      </c>
      <c r="J1028" s="79">
        <f t="shared" si="366"/>
        <v>3.8525251260267623E-2</v>
      </c>
      <c r="K1028">
        <f t="shared" si="367"/>
        <v>3.8525251260267623</v>
      </c>
      <c r="O1028" s="71">
        <f t="shared" si="368"/>
        <v>3.8525251260267623</v>
      </c>
      <c r="P1028" s="71">
        <f t="shared" si="369"/>
        <v>0.40088710988832077</v>
      </c>
      <c r="Q1028" s="71">
        <f t="shared" si="370"/>
        <v>9.61</v>
      </c>
    </row>
    <row r="1029" spans="2:17" x14ac:dyDescent="0.25">
      <c r="B1029">
        <v>1999</v>
      </c>
      <c r="C1029">
        <v>4</v>
      </c>
      <c r="D1029" t="s">
        <v>282</v>
      </c>
      <c r="E1029">
        <v>4</v>
      </c>
      <c r="F1029">
        <v>16</v>
      </c>
      <c r="G1029">
        <v>1.0369999999999999</v>
      </c>
      <c r="H1029">
        <v>16.190000000000001</v>
      </c>
      <c r="J1029" s="79">
        <f t="shared" si="366"/>
        <v>4.5470876634828628E-2</v>
      </c>
      <c r="K1029">
        <f t="shared" si="367"/>
        <v>4.5470876634828628</v>
      </c>
      <c r="O1029" s="71">
        <f t="shared" si="368"/>
        <v>4.5470876634828628</v>
      </c>
      <c r="P1029" s="71">
        <f t="shared" si="369"/>
        <v>0.28085779267960853</v>
      </c>
      <c r="Q1029" s="71">
        <f t="shared" si="370"/>
        <v>16.190000000000001</v>
      </c>
    </row>
    <row r="1032" spans="2:17" x14ac:dyDescent="0.25">
      <c r="C1032" t="s">
        <v>4193</v>
      </c>
      <c r="D1032" t="s">
        <v>4194</v>
      </c>
      <c r="E1032" t="s">
        <v>4196</v>
      </c>
      <c r="F1032" t="s">
        <v>4195</v>
      </c>
      <c r="G1032" t="s">
        <v>4197</v>
      </c>
      <c r="I1032" t="s">
        <v>4198</v>
      </c>
      <c r="J1032" t="s">
        <v>4194</v>
      </c>
      <c r="K1032" t="s">
        <v>4196</v>
      </c>
      <c r="L1032" t="s">
        <v>4195</v>
      </c>
      <c r="M1032" t="s">
        <v>4197</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71">F1034/100</f>
        <v>0.31</v>
      </c>
      <c r="I1034">
        <v>35.5</v>
      </c>
      <c r="J1034">
        <v>29.2</v>
      </c>
      <c r="K1034">
        <f t="shared" ref="K1034:K1036" si="372">J1034/100</f>
        <v>0.29199999999999998</v>
      </c>
      <c r="L1034">
        <v>32.200000000000003</v>
      </c>
      <c r="M1034">
        <f t="shared" ref="M1034:M1036" si="373">L1034/100</f>
        <v>0.32200000000000001</v>
      </c>
    </row>
    <row r="1035" spans="2:17" x14ac:dyDescent="0.25">
      <c r="C1035">
        <v>25.5</v>
      </c>
      <c r="D1035">
        <v>25</v>
      </c>
      <c r="E1035">
        <f>D1035/100</f>
        <v>0.25</v>
      </c>
      <c r="F1035">
        <v>28.6</v>
      </c>
      <c r="G1035">
        <f t="shared" si="371"/>
        <v>0.28600000000000003</v>
      </c>
      <c r="I1035">
        <v>45.5</v>
      </c>
      <c r="J1035">
        <v>20.6</v>
      </c>
      <c r="K1035">
        <f t="shared" si="372"/>
        <v>0.20600000000000002</v>
      </c>
      <c r="L1035">
        <v>21.7</v>
      </c>
      <c r="M1035">
        <f t="shared" si="373"/>
        <v>0.217</v>
      </c>
    </row>
    <row r="1036" spans="2:17" x14ac:dyDescent="0.25">
      <c r="C1036">
        <v>35.5</v>
      </c>
      <c r="D1036">
        <v>18.100000000000001</v>
      </c>
      <c r="E1036">
        <f>D1036/100</f>
        <v>0.18100000000000002</v>
      </c>
      <c r="F1036">
        <v>18.600000000000001</v>
      </c>
      <c r="G1036">
        <f t="shared" si="371"/>
        <v>0.18600000000000003</v>
      </c>
      <c r="I1036">
        <v>63</v>
      </c>
      <c r="J1036">
        <v>12.3</v>
      </c>
      <c r="K1036">
        <f t="shared" si="372"/>
        <v>0.12300000000000001</v>
      </c>
      <c r="L1036">
        <v>12.5</v>
      </c>
      <c r="M1036">
        <f t="shared" si="373"/>
        <v>0.125</v>
      </c>
    </row>
    <row r="1037" spans="2:17" x14ac:dyDescent="0.25">
      <c r="C1037">
        <v>50.5</v>
      </c>
      <c r="D1037">
        <v>13.6</v>
      </c>
      <c r="E1037">
        <f>D1037/100</f>
        <v>0.13600000000000001</v>
      </c>
      <c r="F1037">
        <v>9.6999999999999993</v>
      </c>
      <c r="G1037">
        <f t="shared" si="371"/>
        <v>9.6999999999999989E-2</v>
      </c>
      <c r="J1037" t="s">
        <v>244</v>
      </c>
      <c r="K1037" s="71">
        <f>SUMPRODUCT(I1033:I1036,K1033:K1036)</f>
        <v>37.152500000000003</v>
      </c>
      <c r="M1037" s="71">
        <f>SUMPRODUCT(I1033:I1036,M1033:M1036)</f>
        <v>37.773000000000003</v>
      </c>
    </row>
    <row r="1038" spans="2:17" x14ac:dyDescent="0.25">
      <c r="D1038" t="s">
        <v>244</v>
      </c>
      <c r="E1038" s="71">
        <f>SUMPRODUCT(C1033:C1037,E1033:E1037)</f>
        <v>25.259999999999998</v>
      </c>
      <c r="G1038" s="71">
        <f>SUMPRODUCT(C1033:C1037,G1033:G1037)</f>
        <v>24.265000000000001</v>
      </c>
    </row>
    <row r="1040" spans="2:17" x14ac:dyDescent="0.25">
      <c r="C1040" t="s">
        <v>4199</v>
      </c>
    </row>
    <row r="1043" spans="1:18" x14ac:dyDescent="0.25">
      <c r="A1043" s="73" t="s">
        <v>4215</v>
      </c>
    </row>
    <row r="1046" spans="1:18" x14ac:dyDescent="0.25">
      <c r="A1046" t="s">
        <v>196</v>
      </c>
      <c r="B1046" t="s">
        <v>4117</v>
      </c>
      <c r="C1046" t="s">
        <v>425</v>
      </c>
      <c r="D1046" t="s">
        <v>4221</v>
      </c>
      <c r="E1046" t="s">
        <v>4225</v>
      </c>
      <c r="F1046" t="s">
        <v>202</v>
      </c>
      <c r="G1046" t="s">
        <v>4043</v>
      </c>
      <c r="H1046" t="s">
        <v>147</v>
      </c>
      <c r="J1046" t="s">
        <v>4224</v>
      </c>
      <c r="K1046" t="s">
        <v>4226</v>
      </c>
      <c r="L1046" t="s">
        <v>150</v>
      </c>
      <c r="M1046" t="s">
        <v>215</v>
      </c>
      <c r="P1046" t="s">
        <v>148</v>
      </c>
      <c r="Q1046" t="s">
        <v>147</v>
      </c>
      <c r="R1046" t="s">
        <v>149</v>
      </c>
    </row>
    <row r="1047" spans="1:18" x14ac:dyDescent="0.25">
      <c r="B1047">
        <v>1</v>
      </c>
      <c r="C1047" t="s">
        <v>4120</v>
      </c>
      <c r="D1047" t="s">
        <v>172</v>
      </c>
      <c r="E1047">
        <v>0</v>
      </c>
      <c r="F1047">
        <v>0</v>
      </c>
      <c r="G1047">
        <v>0.193</v>
      </c>
      <c r="H1047">
        <v>1.2999999999999999E-2</v>
      </c>
      <c r="J1047" s="79" t="s">
        <v>85</v>
      </c>
      <c r="L1047" t="s">
        <v>85</v>
      </c>
      <c r="M1047" t="s">
        <v>85</v>
      </c>
      <c r="P1047" t="s">
        <v>85</v>
      </c>
      <c r="Q1047" t="s">
        <v>85</v>
      </c>
      <c r="R1047" t="s">
        <v>85</v>
      </c>
    </row>
    <row r="1048" spans="1:18" x14ac:dyDescent="0.25">
      <c r="B1048">
        <v>2</v>
      </c>
      <c r="C1048" t="s">
        <v>4120</v>
      </c>
      <c r="D1048" t="s">
        <v>4222</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4120</v>
      </c>
      <c r="D1049" t="s">
        <v>4222</v>
      </c>
      <c r="E1049">
        <v>0</v>
      </c>
      <c r="F1049">
        <v>0</v>
      </c>
      <c r="G1049">
        <v>0.158</v>
      </c>
      <c r="H1049">
        <v>1.6E-2</v>
      </c>
      <c r="J1049" t="s">
        <v>85</v>
      </c>
      <c r="L1049" t="s">
        <v>85</v>
      </c>
      <c r="M1049" t="s">
        <v>85</v>
      </c>
      <c r="P1049" t="s">
        <v>85</v>
      </c>
      <c r="Q1049" t="s">
        <v>85</v>
      </c>
      <c r="R1049" t="s">
        <v>85</v>
      </c>
    </row>
    <row r="1050" spans="1:18" x14ac:dyDescent="0.25">
      <c r="B1050">
        <v>4</v>
      </c>
      <c r="C1050" t="s">
        <v>4120</v>
      </c>
      <c r="D1050" t="s">
        <v>4222</v>
      </c>
      <c r="E1050">
        <v>0</v>
      </c>
      <c r="F1050">
        <v>0</v>
      </c>
      <c r="G1050">
        <v>0.113</v>
      </c>
      <c r="H1050">
        <v>1.6E-2</v>
      </c>
      <c r="J1050" t="s">
        <v>85</v>
      </c>
      <c r="L1050" t="s">
        <v>85</v>
      </c>
      <c r="M1050" t="s">
        <v>85</v>
      </c>
      <c r="P1050" t="s">
        <v>85</v>
      </c>
      <c r="Q1050" t="s">
        <v>85</v>
      </c>
      <c r="R1050" t="s">
        <v>85</v>
      </c>
    </row>
    <row r="1051" spans="1:18" x14ac:dyDescent="0.25">
      <c r="B1051">
        <v>5</v>
      </c>
      <c r="C1051" t="s">
        <v>4120</v>
      </c>
      <c r="D1051" t="s">
        <v>4222</v>
      </c>
      <c r="E1051">
        <v>0</v>
      </c>
      <c r="F1051">
        <v>0</v>
      </c>
      <c r="G1051">
        <v>8.7999999999999995E-2</v>
      </c>
      <c r="H1051">
        <v>1.9E-2</v>
      </c>
      <c r="J1051" t="s">
        <v>85</v>
      </c>
      <c r="L1051" t="s">
        <v>85</v>
      </c>
      <c r="M1051" t="s">
        <v>85</v>
      </c>
      <c r="P1051" t="s">
        <v>85</v>
      </c>
      <c r="Q1051" t="s">
        <v>85</v>
      </c>
      <c r="R1051" t="s">
        <v>85</v>
      </c>
    </row>
    <row r="1052" spans="1:18" x14ac:dyDescent="0.25">
      <c r="B1052">
        <v>2</v>
      </c>
      <c r="C1052" t="s">
        <v>4120</v>
      </c>
      <c r="D1052" t="s">
        <v>4223</v>
      </c>
      <c r="E1052">
        <v>0</v>
      </c>
      <c r="F1052">
        <v>0</v>
      </c>
      <c r="G1052">
        <v>0.23699999999999999</v>
      </c>
      <c r="H1052">
        <v>1.9E-2</v>
      </c>
      <c r="J1052" t="s">
        <v>85</v>
      </c>
      <c r="L1052" t="s">
        <v>85</v>
      </c>
      <c r="M1052" t="s">
        <v>85</v>
      </c>
      <c r="P1052" t="s">
        <v>85</v>
      </c>
      <c r="Q1052" t="s">
        <v>85</v>
      </c>
      <c r="R1052" t="s">
        <v>85</v>
      </c>
    </row>
    <row r="1053" spans="1:18" x14ac:dyDescent="0.25">
      <c r="B1053">
        <v>3</v>
      </c>
      <c r="C1053" t="s">
        <v>4120</v>
      </c>
      <c r="D1053" t="s">
        <v>4223</v>
      </c>
      <c r="E1053">
        <v>0</v>
      </c>
      <c r="F1053">
        <v>0</v>
      </c>
      <c r="G1053">
        <v>0.22600000000000001</v>
      </c>
      <c r="H1053">
        <v>0.02</v>
      </c>
      <c r="J1053" t="s">
        <v>85</v>
      </c>
      <c r="L1053" t="s">
        <v>85</v>
      </c>
      <c r="M1053" t="s">
        <v>85</v>
      </c>
      <c r="P1053" t="s">
        <v>85</v>
      </c>
      <c r="Q1053" t="s">
        <v>85</v>
      </c>
      <c r="R1053" t="s">
        <v>85</v>
      </c>
    </row>
    <row r="1054" spans="1:18" x14ac:dyDescent="0.25">
      <c r="B1054">
        <v>4</v>
      </c>
      <c r="C1054" t="s">
        <v>4120</v>
      </c>
      <c r="D1054" t="s">
        <v>4223</v>
      </c>
      <c r="E1054">
        <v>0</v>
      </c>
      <c r="F1054">
        <v>0</v>
      </c>
      <c r="G1054">
        <v>0.16700000000000001</v>
      </c>
      <c r="H1054">
        <v>0.02</v>
      </c>
      <c r="J1054" t="s">
        <v>85</v>
      </c>
      <c r="L1054" t="s">
        <v>85</v>
      </c>
      <c r="M1054" t="s">
        <v>85</v>
      </c>
      <c r="P1054" t="s">
        <v>85</v>
      </c>
      <c r="Q1054" t="s">
        <v>85</v>
      </c>
      <c r="R1054" t="s">
        <v>85</v>
      </c>
    </row>
    <row r="1055" spans="1:18" x14ac:dyDescent="0.25">
      <c r="B1055">
        <v>5</v>
      </c>
      <c r="C1055" t="s">
        <v>4120</v>
      </c>
      <c r="D1055" t="s">
        <v>4223</v>
      </c>
      <c r="E1055">
        <v>0</v>
      </c>
      <c r="F1055">
        <v>0</v>
      </c>
      <c r="G1055">
        <v>0.105</v>
      </c>
      <c r="H1055">
        <v>2.7E-2</v>
      </c>
      <c r="J1055" t="s">
        <v>85</v>
      </c>
      <c r="L1055" t="s">
        <v>85</v>
      </c>
      <c r="M1055" t="s">
        <v>85</v>
      </c>
      <c r="P1055" t="s">
        <v>85</v>
      </c>
      <c r="Q1055" t="s">
        <v>85</v>
      </c>
      <c r="R1055" t="s">
        <v>85</v>
      </c>
    </row>
    <row r="1056" spans="1:18" x14ac:dyDescent="0.25">
      <c r="B1056">
        <v>1</v>
      </c>
      <c r="C1056" t="s">
        <v>4219</v>
      </c>
      <c r="D1056" t="s">
        <v>172</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4">G1056/H1056</f>
        <v>13.619047619047617</v>
      </c>
      <c r="P1056" s="71">
        <f>L1056</f>
        <v>9.2999999999999972</v>
      </c>
      <c r="Q1056" s="71">
        <f>P1056/R1056</f>
        <v>0.68286713286713274</v>
      </c>
      <c r="R1056" s="71">
        <f>M1056</f>
        <v>13.619047619047617</v>
      </c>
    </row>
    <row r="1057" spans="1:18" x14ac:dyDescent="0.25">
      <c r="B1057">
        <v>2</v>
      </c>
      <c r="C1057" t="s">
        <v>4219</v>
      </c>
      <c r="D1057" t="s">
        <v>4222</v>
      </c>
      <c r="E1057">
        <v>1</v>
      </c>
      <c r="F1057">
        <v>1</v>
      </c>
      <c r="G1057">
        <v>0.27400000000000002</v>
      </c>
      <c r="H1057">
        <v>2.5000000000000001E-2</v>
      </c>
      <c r="J1057" s="79">
        <f>(1+G1057-G1048)^(1/E1057)-1</f>
        <v>0.10699999999999998</v>
      </c>
      <c r="K1057">
        <f t="shared" ref="K1057:K1065" si="375">J1057/F1057</f>
        <v>0.10699999999999998</v>
      </c>
      <c r="L1057">
        <f t="shared" ref="L1057:L1065" si="376">K1057*100</f>
        <v>10.7</v>
      </c>
      <c r="M1057">
        <f t="shared" si="374"/>
        <v>10.96</v>
      </c>
      <c r="P1057" s="71">
        <f t="shared" ref="P1057:P1060" si="377">L1057</f>
        <v>10.7</v>
      </c>
      <c r="Q1057" s="71">
        <f t="shared" ref="Q1057:Q1060" si="378">P1057/R1057</f>
        <v>0.97627737226277356</v>
      </c>
      <c r="R1057" s="71">
        <f t="shared" ref="R1057:R1060" si="379">M1057</f>
        <v>10.96</v>
      </c>
    </row>
    <row r="1058" spans="1:18" x14ac:dyDescent="0.25">
      <c r="B1058">
        <v>3</v>
      </c>
      <c r="C1058" t="s">
        <v>4219</v>
      </c>
      <c r="D1058" t="s">
        <v>4222</v>
      </c>
      <c r="E1058">
        <v>1</v>
      </c>
      <c r="F1058">
        <v>1</v>
      </c>
      <c r="G1058">
        <v>0.27500000000000002</v>
      </c>
      <c r="H1058">
        <v>2.7E-2</v>
      </c>
      <c r="J1058" s="79">
        <f>(1+G1058-G1049)^(1/E1058)-1</f>
        <v>0.11699999999999999</v>
      </c>
      <c r="K1058">
        <f t="shared" si="375"/>
        <v>0.11699999999999999</v>
      </c>
      <c r="L1058">
        <f t="shared" si="376"/>
        <v>11.7</v>
      </c>
      <c r="M1058">
        <f t="shared" si="374"/>
        <v>10.185185185185187</v>
      </c>
      <c r="P1058" s="71">
        <f t="shared" si="377"/>
        <v>11.7</v>
      </c>
      <c r="Q1058" s="71">
        <f t="shared" si="378"/>
        <v>1.1487272727272724</v>
      </c>
      <c r="R1058" s="71">
        <f t="shared" si="379"/>
        <v>10.185185185185187</v>
      </c>
    </row>
    <row r="1059" spans="1:18" x14ac:dyDescent="0.25">
      <c r="B1059">
        <v>4</v>
      </c>
      <c r="C1059" t="s">
        <v>4219</v>
      </c>
      <c r="D1059" t="s">
        <v>4222</v>
      </c>
      <c r="E1059">
        <v>1</v>
      </c>
      <c r="F1059">
        <v>1</v>
      </c>
      <c r="G1059">
        <v>0.21</v>
      </c>
      <c r="H1059">
        <v>2.7E-2</v>
      </c>
      <c r="J1059" s="79">
        <f>(1+G1059-G1050)^(1/E1059)-1</f>
        <v>9.6999999999999975E-2</v>
      </c>
      <c r="K1059">
        <f t="shared" si="375"/>
        <v>9.6999999999999975E-2</v>
      </c>
      <c r="L1059">
        <f t="shared" si="376"/>
        <v>9.6999999999999975</v>
      </c>
      <c r="M1059">
        <f t="shared" si="374"/>
        <v>7.7777777777777777</v>
      </c>
      <c r="P1059" s="71">
        <f t="shared" si="377"/>
        <v>9.6999999999999975</v>
      </c>
      <c r="Q1059" s="71">
        <f t="shared" si="378"/>
        <v>1.2471428571428569</v>
      </c>
      <c r="R1059" s="71">
        <f t="shared" si="379"/>
        <v>7.7777777777777777</v>
      </c>
    </row>
    <row r="1060" spans="1:18" x14ac:dyDescent="0.25">
      <c r="B1060">
        <v>5</v>
      </c>
      <c r="C1060" t="s">
        <v>4219</v>
      </c>
      <c r="D1060" t="s">
        <v>4222</v>
      </c>
      <c r="E1060">
        <v>1</v>
      </c>
      <c r="F1060">
        <v>1</v>
      </c>
      <c r="G1060">
        <v>0.17299999999999999</v>
      </c>
      <c r="H1060">
        <v>3.1E-2</v>
      </c>
      <c r="J1060" s="79">
        <f>(1+G1060-G1051)^(1/E1060)-1</f>
        <v>8.4999999999999964E-2</v>
      </c>
      <c r="K1060">
        <f t="shared" si="375"/>
        <v>8.4999999999999964E-2</v>
      </c>
      <c r="L1060">
        <f t="shared" si="376"/>
        <v>8.4999999999999964</v>
      </c>
      <c r="M1060">
        <f t="shared" si="374"/>
        <v>5.5806451612903221</v>
      </c>
      <c r="P1060" s="71">
        <f t="shared" si="377"/>
        <v>8.4999999999999964</v>
      </c>
      <c r="Q1060" s="71">
        <f t="shared" si="378"/>
        <v>1.5231213872832365</v>
      </c>
      <c r="R1060" s="71">
        <f t="shared" si="379"/>
        <v>5.5806451612903221</v>
      </c>
    </row>
    <row r="1061" spans="1:18" x14ac:dyDescent="0.25">
      <c r="B1061">
        <v>1</v>
      </c>
      <c r="C1061" t="s">
        <v>4220</v>
      </c>
      <c r="D1061" t="s">
        <v>172</v>
      </c>
      <c r="E1061">
        <v>1</v>
      </c>
      <c r="F1061">
        <v>2</v>
      </c>
      <c r="G1061">
        <v>0.48499999999999999</v>
      </c>
      <c r="H1061">
        <v>1.7999999999999999E-2</v>
      </c>
      <c r="J1061" s="79">
        <f>(1+G1061-G1047)^(1/E1061)-1</f>
        <v>0.29199999999999982</v>
      </c>
      <c r="K1061">
        <f t="shared" si="375"/>
        <v>0.14599999999999991</v>
      </c>
      <c r="L1061">
        <f t="shared" si="376"/>
        <v>14.599999999999991</v>
      </c>
      <c r="M1061">
        <f t="shared" si="374"/>
        <v>26.944444444444446</v>
      </c>
      <c r="P1061" s="71">
        <f>L1061</f>
        <v>14.599999999999991</v>
      </c>
      <c r="Q1061" s="71">
        <f>P1061/R1061</f>
        <v>0.54185567010309243</v>
      </c>
      <c r="R1061" s="71">
        <f>M1061</f>
        <v>26.944444444444446</v>
      </c>
    </row>
    <row r="1062" spans="1:18" x14ac:dyDescent="0.25">
      <c r="B1062">
        <v>2</v>
      </c>
      <c r="C1062" t="s">
        <v>4220</v>
      </c>
      <c r="D1062" t="s">
        <v>4223</v>
      </c>
      <c r="E1062">
        <v>1</v>
      </c>
      <c r="F1062">
        <v>2</v>
      </c>
      <c r="G1062">
        <v>0.48799999999999999</v>
      </c>
      <c r="H1062">
        <v>1.9E-2</v>
      </c>
      <c r="J1062" s="79">
        <f>(1+G1062-G1052)^(1/E1062)-1</f>
        <v>0.25099999999999989</v>
      </c>
      <c r="K1062">
        <f t="shared" si="375"/>
        <v>0.12549999999999994</v>
      </c>
      <c r="L1062">
        <f t="shared" si="376"/>
        <v>12.549999999999994</v>
      </c>
      <c r="M1062">
        <f t="shared" si="374"/>
        <v>25.684210526315791</v>
      </c>
      <c r="P1062" s="71">
        <f t="shared" ref="P1062:P1065" si="380">L1062</f>
        <v>12.549999999999994</v>
      </c>
      <c r="Q1062" s="71">
        <f t="shared" ref="Q1062:Q1065" si="381">P1062/R1062</f>
        <v>0.48862704918032757</v>
      </c>
      <c r="R1062" s="71">
        <f t="shared" ref="R1062:R1065" si="382">M1062</f>
        <v>25.684210526315791</v>
      </c>
    </row>
    <row r="1063" spans="1:18" x14ac:dyDescent="0.25">
      <c r="B1063">
        <v>3</v>
      </c>
      <c r="C1063" t="s">
        <v>4220</v>
      </c>
      <c r="D1063" t="s">
        <v>4223</v>
      </c>
      <c r="E1063">
        <v>1</v>
      </c>
      <c r="F1063">
        <v>2</v>
      </c>
      <c r="G1063">
        <v>0.47799999999999998</v>
      </c>
      <c r="H1063">
        <v>0.02</v>
      </c>
      <c r="J1063" s="79">
        <f>(1+G1063-G1053)^(1/E1063)-1</f>
        <v>0.252</v>
      </c>
      <c r="K1063">
        <f t="shared" si="375"/>
        <v>0.126</v>
      </c>
      <c r="L1063">
        <f t="shared" si="376"/>
        <v>12.6</v>
      </c>
      <c r="M1063">
        <f t="shared" si="374"/>
        <v>23.9</v>
      </c>
      <c r="P1063" s="71">
        <f t="shared" si="380"/>
        <v>12.6</v>
      </c>
      <c r="Q1063" s="71">
        <f t="shared" si="381"/>
        <v>0.52719665271966532</v>
      </c>
      <c r="R1063" s="71">
        <f t="shared" si="382"/>
        <v>23.9</v>
      </c>
    </row>
    <row r="1064" spans="1:18" x14ac:dyDescent="0.25">
      <c r="B1064">
        <v>4</v>
      </c>
      <c r="C1064" t="s">
        <v>4220</v>
      </c>
      <c r="D1064" t="s">
        <v>4223</v>
      </c>
      <c r="E1064">
        <v>1</v>
      </c>
      <c r="F1064">
        <v>2</v>
      </c>
      <c r="G1064">
        <v>0.35799999999999998</v>
      </c>
      <c r="H1064">
        <v>2.1000000000000001E-2</v>
      </c>
      <c r="J1064" s="79">
        <f>(1+G1064-G1054)^(1/E1064)-1</f>
        <v>0.19100000000000006</v>
      </c>
      <c r="K1064">
        <f t="shared" si="375"/>
        <v>9.5500000000000029E-2</v>
      </c>
      <c r="L1064">
        <f t="shared" si="376"/>
        <v>9.5500000000000025</v>
      </c>
      <c r="M1064">
        <f t="shared" si="374"/>
        <v>17.047619047619047</v>
      </c>
      <c r="P1064" s="71">
        <f t="shared" si="380"/>
        <v>9.5500000000000025</v>
      </c>
      <c r="Q1064" s="71">
        <f t="shared" si="381"/>
        <v>0.56019553072625716</v>
      </c>
      <c r="R1064" s="71">
        <f t="shared" si="382"/>
        <v>17.047619047619047</v>
      </c>
    </row>
    <row r="1065" spans="1:18" x14ac:dyDescent="0.25">
      <c r="B1065">
        <v>5</v>
      </c>
      <c r="C1065" t="s">
        <v>4220</v>
      </c>
      <c r="D1065" t="s">
        <v>4223</v>
      </c>
      <c r="E1065">
        <v>1</v>
      </c>
      <c r="F1065">
        <v>2</v>
      </c>
      <c r="G1065">
        <v>0.23699999999999999</v>
      </c>
      <c r="H1065">
        <v>4.2000000000000003E-2</v>
      </c>
      <c r="J1065" s="79">
        <f>(1+G1065-G1055)^(1/E1065)-1</f>
        <v>0.13200000000000012</v>
      </c>
      <c r="K1065">
        <f t="shared" si="375"/>
        <v>6.6000000000000059E-2</v>
      </c>
      <c r="L1065">
        <f t="shared" si="376"/>
        <v>6.6000000000000059</v>
      </c>
      <c r="M1065">
        <f t="shared" si="374"/>
        <v>5.6428571428571423</v>
      </c>
      <c r="P1065" s="71">
        <f t="shared" si="380"/>
        <v>6.6000000000000059</v>
      </c>
      <c r="Q1065" s="71">
        <f t="shared" si="381"/>
        <v>1.1696202531645581</v>
      </c>
      <c r="R1065" s="71">
        <f t="shared" si="382"/>
        <v>5.6428571428571423</v>
      </c>
    </row>
    <row r="1068" spans="1:18" x14ac:dyDescent="0.25">
      <c r="A1068" s="73" t="s">
        <v>4260</v>
      </c>
    </row>
    <row r="1070" spans="1:18" x14ac:dyDescent="0.25">
      <c r="C1070" t="s">
        <v>4117</v>
      </c>
      <c r="D1070" t="s">
        <v>425</v>
      </c>
      <c r="E1070" t="s">
        <v>202</v>
      </c>
      <c r="F1070" t="s">
        <v>334</v>
      </c>
      <c r="G1070" t="s">
        <v>4043</v>
      </c>
      <c r="H1070" t="s">
        <v>147</v>
      </c>
      <c r="J1070" t="s">
        <v>148</v>
      </c>
      <c r="K1070" t="s">
        <v>150</v>
      </c>
      <c r="L1070" t="s">
        <v>215</v>
      </c>
      <c r="O1070" t="s">
        <v>148</v>
      </c>
      <c r="P1070" t="s">
        <v>147</v>
      </c>
      <c r="Q1070" t="s">
        <v>149</v>
      </c>
    </row>
    <row r="1071" spans="1:18" x14ac:dyDescent="0.25">
      <c r="C1071">
        <v>1</v>
      </c>
      <c r="D1071" t="s">
        <v>4264</v>
      </c>
      <c r="E1071">
        <v>2</v>
      </c>
      <c r="F1071">
        <v>11</v>
      </c>
      <c r="G1071">
        <v>0.15</v>
      </c>
      <c r="H1071">
        <v>2E-3</v>
      </c>
      <c r="J1071" s="79">
        <f t="shared" ref="J1071:J1082" si="383">(1+G1071)^(1/E1071)-1</f>
        <v>7.2380529476360866E-2</v>
      </c>
      <c r="K1071">
        <f t="shared" ref="K1071:K1082" si="384">J1071*100</f>
        <v>7.2380529476360866</v>
      </c>
      <c r="L1071">
        <f t="shared" ref="L1071:L1082" si="385">G1071/H1071</f>
        <v>75</v>
      </c>
      <c r="O1071" s="71">
        <f t="shared" ref="O1071:O1082" si="386">K1071</f>
        <v>7.2380529476360866</v>
      </c>
      <c r="P1071" s="71">
        <f t="shared" ref="P1071:P1082" si="387">O1071/Q1071</f>
        <v>9.6507372635147817E-2</v>
      </c>
      <c r="Q1071" s="71">
        <f t="shared" ref="Q1071:Q1082" si="388">L1071</f>
        <v>75</v>
      </c>
    </row>
    <row r="1072" spans="1:18" x14ac:dyDescent="0.25">
      <c r="C1072">
        <v>1</v>
      </c>
      <c r="D1072" t="s">
        <v>4120</v>
      </c>
      <c r="E1072">
        <v>4</v>
      </c>
      <c r="F1072">
        <v>13</v>
      </c>
      <c r="G1072">
        <v>0.24</v>
      </c>
      <c r="H1072">
        <v>2E-3</v>
      </c>
      <c r="J1072" s="79">
        <f t="shared" si="383"/>
        <v>5.5250146915888587E-2</v>
      </c>
      <c r="K1072">
        <f t="shared" si="384"/>
        <v>5.5250146915888587</v>
      </c>
      <c r="L1072">
        <f t="shared" si="385"/>
        <v>120</v>
      </c>
      <c r="O1072" s="71">
        <f t="shared" si="386"/>
        <v>5.5250146915888587</v>
      </c>
      <c r="P1072" s="71">
        <f t="shared" si="387"/>
        <v>4.6041789096573825E-2</v>
      </c>
      <c r="Q1072" s="71">
        <f t="shared" si="388"/>
        <v>120</v>
      </c>
    </row>
    <row r="1073" spans="3:17" x14ac:dyDescent="0.25">
      <c r="C1073">
        <v>1</v>
      </c>
      <c r="D1073" t="s">
        <v>4128</v>
      </c>
      <c r="E1073">
        <v>6</v>
      </c>
      <c r="F1073">
        <v>15</v>
      </c>
      <c r="G1073">
        <v>0.48</v>
      </c>
      <c r="H1073">
        <v>2E-3</v>
      </c>
      <c r="J1073" s="79">
        <f t="shared" si="383"/>
        <v>6.7522291599108941E-2</v>
      </c>
      <c r="K1073">
        <f t="shared" si="384"/>
        <v>6.7522291599108941</v>
      </c>
      <c r="L1073">
        <f t="shared" si="385"/>
        <v>240</v>
      </c>
      <c r="O1073" s="71">
        <f t="shared" si="386"/>
        <v>6.7522291599108941</v>
      </c>
      <c r="P1073" s="71">
        <f t="shared" si="387"/>
        <v>2.8134288166295391E-2</v>
      </c>
      <c r="Q1073" s="71">
        <f t="shared" si="388"/>
        <v>240</v>
      </c>
    </row>
    <row r="1074" spans="3:17" x14ac:dyDescent="0.25">
      <c r="C1074">
        <v>1</v>
      </c>
      <c r="D1074" t="s">
        <v>169</v>
      </c>
      <c r="E1074">
        <v>8</v>
      </c>
      <c r="F1074">
        <v>17</v>
      </c>
      <c r="G1074">
        <v>0.64</v>
      </c>
      <c r="H1074">
        <v>3.0000000000000001E-3</v>
      </c>
      <c r="J1074" s="79">
        <f t="shared" si="383"/>
        <v>6.3788965157105082E-2</v>
      </c>
      <c r="K1074">
        <f t="shared" si="384"/>
        <v>6.3788965157105082</v>
      </c>
      <c r="L1074">
        <f t="shared" si="385"/>
        <v>213.33333333333334</v>
      </c>
      <c r="O1074" s="71">
        <f t="shared" si="386"/>
        <v>6.3788965157105082</v>
      </c>
      <c r="P1074" s="71">
        <f t="shared" si="387"/>
        <v>2.9901077417393007E-2</v>
      </c>
      <c r="Q1074" s="71">
        <f t="shared" si="388"/>
        <v>213.33333333333334</v>
      </c>
    </row>
    <row r="1075" spans="3:17" x14ac:dyDescent="0.25">
      <c r="C1075">
        <v>2</v>
      </c>
      <c r="D1075" t="s">
        <v>4264</v>
      </c>
      <c r="E1075">
        <v>2</v>
      </c>
      <c r="F1075">
        <v>11</v>
      </c>
      <c r="G1075">
        <v>0.11</v>
      </c>
      <c r="H1075">
        <v>5.0000000000000001E-3</v>
      </c>
      <c r="J1075" s="79">
        <f t="shared" si="383"/>
        <v>5.3565375285273831E-2</v>
      </c>
      <c r="K1075">
        <f t="shared" si="384"/>
        <v>5.3565375285273831</v>
      </c>
      <c r="L1075">
        <f t="shared" si="385"/>
        <v>22</v>
      </c>
      <c r="O1075" s="71">
        <f t="shared" si="386"/>
        <v>5.3565375285273831</v>
      </c>
      <c r="P1075" s="71">
        <f t="shared" si="387"/>
        <v>0.24347897856942649</v>
      </c>
      <c r="Q1075" s="71">
        <f t="shared" si="388"/>
        <v>22</v>
      </c>
    </row>
    <row r="1076" spans="3:17" x14ac:dyDescent="0.25">
      <c r="C1076">
        <v>2</v>
      </c>
      <c r="D1076" t="s">
        <v>4120</v>
      </c>
      <c r="E1076">
        <v>4</v>
      </c>
      <c r="F1076">
        <v>13</v>
      </c>
      <c r="G1076">
        <v>0.19</v>
      </c>
      <c r="H1076">
        <v>6.0000000000000001E-3</v>
      </c>
      <c r="J1076" s="79">
        <f t="shared" si="383"/>
        <v>4.4447802172789874E-2</v>
      </c>
      <c r="K1076">
        <f t="shared" si="384"/>
        <v>4.4447802172789874</v>
      </c>
      <c r="L1076">
        <f t="shared" si="385"/>
        <v>31.666666666666668</v>
      </c>
      <c r="O1076" s="71">
        <f t="shared" si="386"/>
        <v>4.4447802172789874</v>
      </c>
      <c r="P1076" s="71">
        <f t="shared" si="387"/>
        <v>0.14036148054565223</v>
      </c>
      <c r="Q1076" s="71">
        <f t="shared" si="388"/>
        <v>31.666666666666668</v>
      </c>
    </row>
    <row r="1077" spans="3:17" x14ac:dyDescent="0.25">
      <c r="C1077">
        <v>2</v>
      </c>
      <c r="D1077" t="s">
        <v>4128</v>
      </c>
      <c r="E1077">
        <v>6</v>
      </c>
      <c r="F1077">
        <v>15</v>
      </c>
      <c r="G1077">
        <v>0.39</v>
      </c>
      <c r="H1077">
        <v>8.9999999999999993E-3</v>
      </c>
      <c r="J1077" s="79">
        <f t="shared" si="383"/>
        <v>5.6418018551802618E-2</v>
      </c>
      <c r="K1077">
        <f t="shared" si="384"/>
        <v>5.6418018551802618</v>
      </c>
      <c r="L1077">
        <f t="shared" si="385"/>
        <v>43.333333333333336</v>
      </c>
      <c r="O1077" s="71">
        <f t="shared" si="386"/>
        <v>5.6418018551802618</v>
      </c>
      <c r="P1077" s="71">
        <f t="shared" si="387"/>
        <v>0.1301954274272368</v>
      </c>
      <c r="Q1077" s="71">
        <f t="shared" si="388"/>
        <v>43.333333333333336</v>
      </c>
    </row>
    <row r="1078" spans="3:17" x14ac:dyDescent="0.25">
      <c r="C1078">
        <v>2</v>
      </c>
      <c r="D1078" t="s">
        <v>169</v>
      </c>
      <c r="E1078">
        <v>8</v>
      </c>
      <c r="F1078">
        <v>17</v>
      </c>
      <c r="G1078">
        <v>0.55000000000000004</v>
      </c>
      <c r="H1078">
        <v>1.2E-2</v>
      </c>
      <c r="J1078" s="79">
        <f t="shared" si="383"/>
        <v>5.6310172766642408E-2</v>
      </c>
      <c r="K1078">
        <f t="shared" si="384"/>
        <v>5.6310172766642408</v>
      </c>
      <c r="L1078">
        <f t="shared" si="385"/>
        <v>45.833333333333336</v>
      </c>
      <c r="O1078" s="71">
        <f t="shared" si="386"/>
        <v>5.6310172766642408</v>
      </c>
      <c r="P1078" s="71">
        <f t="shared" si="387"/>
        <v>0.12285855876358343</v>
      </c>
      <c r="Q1078" s="71">
        <f t="shared" si="388"/>
        <v>45.833333333333336</v>
      </c>
    </row>
    <row r="1079" spans="3:17" x14ac:dyDescent="0.25">
      <c r="C1079">
        <v>4</v>
      </c>
      <c r="D1079" t="s">
        <v>4264</v>
      </c>
      <c r="E1079">
        <v>2</v>
      </c>
      <c r="F1079">
        <v>11</v>
      </c>
      <c r="G1079">
        <v>0.09</v>
      </c>
      <c r="H1079">
        <v>5.0000000000000001E-3</v>
      </c>
      <c r="J1079" s="79">
        <f t="shared" si="383"/>
        <v>4.4030650891055068E-2</v>
      </c>
      <c r="K1079">
        <f t="shared" si="384"/>
        <v>4.4030650891055068</v>
      </c>
      <c r="L1079">
        <f t="shared" si="385"/>
        <v>18</v>
      </c>
      <c r="O1079" s="71">
        <f t="shared" si="386"/>
        <v>4.4030650891055068</v>
      </c>
      <c r="P1079" s="71">
        <f t="shared" si="387"/>
        <v>0.24461472717252816</v>
      </c>
      <c r="Q1079" s="71">
        <f t="shared" si="388"/>
        <v>18</v>
      </c>
    </row>
    <row r="1080" spans="3:17" x14ac:dyDescent="0.25">
      <c r="C1080">
        <v>4</v>
      </c>
      <c r="D1080" t="s">
        <v>4120</v>
      </c>
      <c r="E1080">
        <v>4</v>
      </c>
      <c r="F1080">
        <v>13</v>
      </c>
      <c r="G1080">
        <v>0.16</v>
      </c>
      <c r="H1080">
        <v>6.0000000000000001E-3</v>
      </c>
      <c r="J1080" s="79">
        <f t="shared" si="383"/>
        <v>3.7801985653766579E-2</v>
      </c>
      <c r="K1080">
        <f t="shared" si="384"/>
        <v>3.7801985653766579</v>
      </c>
      <c r="L1080">
        <f t="shared" si="385"/>
        <v>26.666666666666668</v>
      </c>
      <c r="O1080" s="71">
        <f t="shared" si="386"/>
        <v>3.7801985653766579</v>
      </c>
      <c r="P1080" s="71">
        <f t="shared" si="387"/>
        <v>0.14175744620162467</v>
      </c>
      <c r="Q1080" s="71">
        <f t="shared" si="388"/>
        <v>26.666666666666668</v>
      </c>
    </row>
    <row r="1081" spans="3:17" x14ac:dyDescent="0.25">
      <c r="C1081">
        <v>4</v>
      </c>
      <c r="D1081" t="s">
        <v>4128</v>
      </c>
      <c r="E1081">
        <v>6</v>
      </c>
      <c r="F1081">
        <v>15</v>
      </c>
      <c r="G1081">
        <v>0.35</v>
      </c>
      <c r="H1081">
        <v>8.0000000000000002E-3</v>
      </c>
      <c r="J1081" s="79">
        <f t="shared" si="383"/>
        <v>5.1289422372410298E-2</v>
      </c>
      <c r="K1081">
        <f t="shared" si="384"/>
        <v>5.1289422372410298</v>
      </c>
      <c r="L1081">
        <f t="shared" si="385"/>
        <v>43.749999999999993</v>
      </c>
      <c r="O1081" s="71">
        <f t="shared" si="386"/>
        <v>5.1289422372410298</v>
      </c>
      <c r="P1081" s="71">
        <f t="shared" si="387"/>
        <v>0.11723296542265213</v>
      </c>
      <c r="Q1081" s="71">
        <f t="shared" si="388"/>
        <v>43.749999999999993</v>
      </c>
    </row>
    <row r="1082" spans="3:17" x14ac:dyDescent="0.25">
      <c r="C1082">
        <v>4</v>
      </c>
      <c r="D1082" t="s">
        <v>169</v>
      </c>
      <c r="E1082">
        <v>8</v>
      </c>
      <c r="F1082">
        <v>17</v>
      </c>
      <c r="G1082">
        <v>0.48</v>
      </c>
      <c r="H1082">
        <v>1.2E-2</v>
      </c>
      <c r="J1082" s="79">
        <f t="shared" si="383"/>
        <v>5.0225875934424291E-2</v>
      </c>
      <c r="K1082">
        <f t="shared" si="384"/>
        <v>5.0225875934424291</v>
      </c>
      <c r="L1082">
        <f t="shared" si="385"/>
        <v>40</v>
      </c>
      <c r="O1082" s="71">
        <f t="shared" si="386"/>
        <v>5.0225875934424291</v>
      </c>
      <c r="P1082" s="71">
        <f t="shared" si="387"/>
        <v>0.12556468983606073</v>
      </c>
      <c r="Q1082" s="71">
        <f t="shared" si="388"/>
        <v>40</v>
      </c>
    </row>
  </sheetData>
  <conditionalFormatting sqref="A3">
    <cfRule type="containsBlanks" dxfId="22" priority="43">
      <formula>LEN(TRIM(A3))=0</formula>
    </cfRule>
  </conditionalFormatting>
  <conditionalFormatting sqref="F74">
    <cfRule type="containsBlanks" dxfId="21" priority="42">
      <formula>LEN(TRIM(F74))=0</formula>
    </cfRule>
  </conditionalFormatting>
  <conditionalFormatting sqref="F99:F102">
    <cfRule type="containsBlanks" dxfId="20" priority="39">
      <formula>LEN(TRIM(F99))=0</formula>
    </cfRule>
  </conditionalFormatting>
  <conditionalFormatting sqref="G110">
    <cfRule type="containsBlanks" dxfId="19" priority="38">
      <formula>LEN(TRIM(G110))=0</formula>
    </cfRule>
  </conditionalFormatting>
  <conditionalFormatting sqref="H130">
    <cfRule type="containsBlanks" dxfId="18" priority="37">
      <formula>LEN(TRIM(H130))=0</formula>
    </cfRule>
  </conditionalFormatting>
  <conditionalFormatting sqref="E193">
    <cfRule type="containsBlanks" dxfId="17" priority="35">
      <formula>LEN(TRIM(E193))=0</formula>
    </cfRule>
  </conditionalFormatting>
  <conditionalFormatting sqref="E210">
    <cfRule type="containsBlanks" dxfId="16" priority="34">
      <formula>LEN(TRIM(E210))=0</formula>
    </cfRule>
  </conditionalFormatting>
  <conditionalFormatting sqref="G229">
    <cfRule type="containsBlanks" dxfId="15" priority="32">
      <formula>LEN(TRIM(G229))=0</formula>
    </cfRule>
  </conditionalFormatting>
  <conditionalFormatting sqref="H267">
    <cfRule type="containsBlanks" dxfId="14" priority="31">
      <formula>LEN(TRIM(H267))=0</formula>
    </cfRule>
  </conditionalFormatting>
  <conditionalFormatting sqref="H285">
    <cfRule type="containsBlanks" dxfId="13" priority="30">
      <formula>LEN(TRIM(H285))=0</formula>
    </cfRule>
  </conditionalFormatting>
  <conditionalFormatting sqref="H316">
    <cfRule type="containsBlanks" dxfId="12" priority="29">
      <formula>LEN(TRIM(H316))=0</formula>
    </cfRule>
  </conditionalFormatting>
  <conditionalFormatting sqref="G397">
    <cfRule type="containsBlanks" dxfId="11"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2023-05-14T11:29:29Z</dcterms:modified>
</cp:coreProperties>
</file>