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so20\OneDrive\Plocha\IES\Diploma-Thesis\Data\"/>
    </mc:Choice>
  </mc:AlternateContent>
  <xr:revisionPtr revIDLastSave="0" documentId="13_ncr:1_{C6937204-FA3F-4E50-8978-6B2B56470133}" xr6:coauthVersionLast="47" xr6:coauthVersionMax="47" xr10:uidLastSave="{00000000-0000-0000-0000-000000000000}"/>
  <bookViews>
    <workbookView xWindow="-23148" yWindow="-108" windowWidth="23256" windowHeight="12576" activeTab="3" xr2:uid="{4292078C-CA54-4556-95F5-6E51BAE1F2EE}"/>
  </bookViews>
  <sheets>
    <sheet name="DATASET" sheetId="16" r:id="rId1"/>
    <sheet name="var_list" sheetId="18" r:id="rId2"/>
    <sheet name="Studies" sheetId="13" r:id="rId3"/>
    <sheet name="temp" sheetId="19" r:id="rId4"/>
    <sheet name="temp_2" sheetId="20" r:id="rId5"/>
    <sheet name="notes" sheetId="14" r:id="rId6"/>
  </sheets>
  <definedNames>
    <definedName name="_xlnm._FilterDatabase" localSheetId="2" hidden="1">Studies!$A$2:$A$40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6" l="1"/>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D198" i="16"/>
  <c r="D199" i="16"/>
  <c r="D200" i="16"/>
  <c r="D201" i="16"/>
  <c r="D202" i="16"/>
  <c r="D203" i="16"/>
  <c r="D204" i="16"/>
  <c r="D205" i="16"/>
  <c r="D206" i="16"/>
  <c r="D207" i="16"/>
  <c r="D208" i="16"/>
  <c r="D209" i="16"/>
  <c r="D210" i="16"/>
  <c r="D211" i="16"/>
  <c r="D212" i="16"/>
  <c r="D213" i="16"/>
  <c r="D214" i="16"/>
  <c r="D215" i="16"/>
  <c r="D216" i="16"/>
  <c r="D217" i="16"/>
  <c r="D218" i="16"/>
  <c r="D219" i="16"/>
  <c r="D220" i="16"/>
  <c r="D221" i="16"/>
  <c r="D222" i="16"/>
  <c r="D223" i="16"/>
  <c r="D224" i="16"/>
  <c r="D225" i="16"/>
  <c r="D226" i="16"/>
  <c r="D227" i="16"/>
  <c r="D228" i="16"/>
  <c r="D229" i="16"/>
  <c r="D230" i="16"/>
  <c r="D231" i="16"/>
  <c r="D232" i="16"/>
  <c r="D233" i="16"/>
  <c r="D234" i="16"/>
  <c r="D235" i="16"/>
  <c r="D236" i="16"/>
  <c r="D237" i="16"/>
  <c r="D238" i="16"/>
  <c r="D239" i="16"/>
  <c r="D240" i="16"/>
  <c r="D241" i="16"/>
  <c r="D242" i="16"/>
  <c r="D243" i="16"/>
  <c r="D244" i="16"/>
  <c r="D245" i="16"/>
  <c r="D246" i="16"/>
  <c r="D247" i="16"/>
  <c r="D248" i="16"/>
  <c r="D249" i="16"/>
  <c r="D250" i="16"/>
  <c r="D251" i="16"/>
  <c r="D252" i="16"/>
  <c r="D253" i="16"/>
  <c r="D254" i="16"/>
  <c r="D255" i="16"/>
  <c r="D256" i="16"/>
  <c r="D257" i="16"/>
  <c r="D258" i="16"/>
  <c r="D259" i="16"/>
  <c r="D260" i="16"/>
  <c r="D261" i="16"/>
  <c r="D262" i="16"/>
  <c r="D263" i="16"/>
  <c r="D264" i="16"/>
  <c r="D265" i="16"/>
  <c r="D266" i="16"/>
  <c r="D267" i="16"/>
  <c r="D268" i="16"/>
  <c r="D269" i="16"/>
  <c r="D270" i="16"/>
  <c r="D271" i="16"/>
  <c r="D272" i="16"/>
  <c r="D273" i="16"/>
  <c r="D274" i="16"/>
  <c r="D275" i="16"/>
  <c r="D276" i="16"/>
  <c r="D277" i="16"/>
  <c r="D278" i="16"/>
  <c r="D279" i="16"/>
  <c r="D280" i="16"/>
  <c r="D281" i="16"/>
  <c r="D282" i="16"/>
  <c r="D283" i="16"/>
  <c r="D284" i="16"/>
  <c r="D285" i="16"/>
  <c r="D286" i="16"/>
  <c r="D287" i="16"/>
  <c r="D288" i="16"/>
  <c r="D289" i="16"/>
  <c r="D290" i="16"/>
  <c r="D291" i="16"/>
  <c r="D292" i="16"/>
  <c r="D293" i="16"/>
  <c r="D294" i="16"/>
  <c r="D295" i="16"/>
  <c r="D296" i="16"/>
  <c r="D297" i="16"/>
  <c r="D298" i="16"/>
  <c r="D299" i="16"/>
  <c r="D300" i="16"/>
  <c r="D301" i="16"/>
  <c r="D302" i="16"/>
  <c r="D303" i="16"/>
  <c r="D304" i="16"/>
  <c r="D305" i="16"/>
  <c r="D306" i="16"/>
  <c r="D307" i="16"/>
  <c r="D308" i="16"/>
  <c r="D309" i="16"/>
  <c r="D310" i="16"/>
  <c r="D311" i="16"/>
  <c r="D312" i="16"/>
  <c r="D313" i="16"/>
  <c r="D314" i="16"/>
  <c r="D315" i="16"/>
  <c r="D316" i="16"/>
  <c r="D317" i="16"/>
  <c r="D318" i="16"/>
  <c r="D319" i="16"/>
  <c r="D320" i="16"/>
  <c r="D321" i="16"/>
  <c r="D322" i="16"/>
  <c r="D323" i="16"/>
  <c r="D324" i="16"/>
  <c r="D325" i="16"/>
  <c r="D326" i="16"/>
  <c r="D327" i="16"/>
  <c r="D328" i="16"/>
  <c r="D329" i="16"/>
  <c r="D330" i="16"/>
  <c r="D331" i="16"/>
  <c r="D332" i="16"/>
  <c r="D333" i="16"/>
  <c r="D334" i="16"/>
  <c r="D335" i="16"/>
  <c r="D336" i="16"/>
  <c r="D337" i="16"/>
  <c r="D338" i="16"/>
  <c r="D339" i="16"/>
  <c r="D340" i="16"/>
  <c r="D341" i="16"/>
  <c r="D342" i="16"/>
  <c r="D343" i="16"/>
  <c r="D344" i="16"/>
  <c r="D345" i="16"/>
  <c r="D346" i="16"/>
  <c r="D347" i="16"/>
  <c r="D348" i="16"/>
  <c r="D349" i="16"/>
  <c r="D350" i="16"/>
  <c r="D351" i="16"/>
  <c r="D352" i="16"/>
  <c r="D353" i="16"/>
  <c r="D354" i="16"/>
  <c r="D355" i="16"/>
  <c r="D356" i="16"/>
  <c r="D357" i="16"/>
  <c r="D358" i="16"/>
  <c r="D359" i="16"/>
  <c r="D360" i="16"/>
  <c r="D361" i="16"/>
  <c r="D362" i="16"/>
  <c r="D363" i="16"/>
  <c r="D364" i="16"/>
  <c r="D365" i="16"/>
  <c r="D366" i="16"/>
  <c r="D367" i="16"/>
  <c r="D368" i="16"/>
  <c r="D369" i="16"/>
  <c r="D370" i="16"/>
  <c r="D371" i="16"/>
  <c r="D372" i="16"/>
  <c r="D373" i="16"/>
  <c r="D374" i="16"/>
  <c r="D375" i="16"/>
  <c r="D376" i="16"/>
  <c r="D377" i="16"/>
  <c r="D378" i="16"/>
  <c r="D379" i="16"/>
  <c r="D380" i="16"/>
  <c r="D381" i="16"/>
  <c r="D382" i="16"/>
  <c r="D383" i="16"/>
  <c r="D384" i="16"/>
  <c r="D385" i="16"/>
  <c r="D386" i="16"/>
  <c r="D387" i="16"/>
  <c r="D388" i="16"/>
  <c r="D389" i="16"/>
  <c r="D390" i="16"/>
  <c r="D391" i="16"/>
  <c r="D392" i="16"/>
  <c r="D393" i="16"/>
  <c r="D394" i="16"/>
  <c r="D395" i="16"/>
  <c r="D396" i="16"/>
  <c r="D397" i="16"/>
  <c r="D398" i="16"/>
  <c r="D399" i="16"/>
  <c r="D400" i="16"/>
  <c r="D401" i="16"/>
  <c r="D402" i="16"/>
  <c r="D403" i="16"/>
  <c r="D404" i="16"/>
  <c r="D405" i="16"/>
  <c r="D406" i="16"/>
  <c r="D407" i="16"/>
  <c r="D408" i="16"/>
  <c r="D409" i="16"/>
  <c r="D410" i="16"/>
  <c r="D411" i="16"/>
  <c r="D412" i="16"/>
  <c r="D413" i="16"/>
  <c r="D414" i="16"/>
  <c r="D415" i="16"/>
  <c r="D416" i="16"/>
  <c r="D417" i="16"/>
  <c r="D418" i="16"/>
  <c r="D419" i="16"/>
  <c r="D420" i="16"/>
  <c r="D421" i="16"/>
  <c r="D422" i="16"/>
  <c r="D423" i="16"/>
  <c r="D424" i="16"/>
  <c r="D425" i="16"/>
  <c r="D426" i="16"/>
  <c r="D427" i="16"/>
  <c r="D428" i="16"/>
  <c r="D429" i="16"/>
  <c r="D430" i="16"/>
  <c r="D431" i="16"/>
  <c r="D432" i="16"/>
  <c r="D433" i="16"/>
  <c r="D434" i="16"/>
  <c r="D435" i="16"/>
  <c r="D2" i="16"/>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208" i="16"/>
  <c r="G209" i="16"/>
  <c r="G210" i="16"/>
  <c r="G211" i="16"/>
  <c r="G212" i="16"/>
  <c r="G213" i="16"/>
  <c r="G214" i="16"/>
  <c r="G215" i="16"/>
  <c r="G216" i="16"/>
  <c r="G217" i="16"/>
  <c r="G218" i="16"/>
  <c r="G219" i="16"/>
  <c r="G220" i="16"/>
  <c r="G221" i="16"/>
  <c r="G222" i="16"/>
  <c r="G223" i="16"/>
  <c r="G224" i="16"/>
  <c r="G225" i="16"/>
  <c r="G226" i="16"/>
  <c r="G227" i="16"/>
  <c r="G228" i="16"/>
  <c r="G229" i="16"/>
  <c r="G230" i="16"/>
  <c r="G231" i="16"/>
  <c r="G232" i="16"/>
  <c r="G233" i="16"/>
  <c r="G234" i="16"/>
  <c r="G235" i="16"/>
  <c r="G236" i="16"/>
  <c r="G237" i="16"/>
  <c r="G238" i="16"/>
  <c r="G239" i="16"/>
  <c r="G240" i="16"/>
  <c r="G241" i="16"/>
  <c r="G242" i="16"/>
  <c r="G243" i="16"/>
  <c r="G244" i="16"/>
  <c r="G245" i="16"/>
  <c r="G246" i="16"/>
  <c r="G247" i="16"/>
  <c r="G248" i="16"/>
  <c r="G249" i="16"/>
  <c r="G250" i="16"/>
  <c r="G251" i="16"/>
  <c r="G252" i="16"/>
  <c r="G253" i="16"/>
  <c r="G254" i="16"/>
  <c r="G255" i="16"/>
  <c r="G256" i="16"/>
  <c r="G257" i="16"/>
  <c r="G258" i="16"/>
  <c r="G259" i="16"/>
  <c r="G260" i="16"/>
  <c r="G261" i="16"/>
  <c r="G262" i="16"/>
  <c r="G263" i="16"/>
  <c r="G264" i="16"/>
  <c r="G265" i="16"/>
  <c r="G266" i="16"/>
  <c r="G267" i="16"/>
  <c r="G268" i="16"/>
  <c r="G269" i="16"/>
  <c r="G270" i="16"/>
  <c r="G271" i="16"/>
  <c r="G272" i="16"/>
  <c r="G273" i="16"/>
  <c r="G274" i="16"/>
  <c r="G275" i="16"/>
  <c r="G276" i="16"/>
  <c r="G277" i="16"/>
  <c r="G278" i="16"/>
  <c r="G279" i="16"/>
  <c r="G280" i="16"/>
  <c r="G281" i="16"/>
  <c r="G282" i="16"/>
  <c r="G283" i="16"/>
  <c r="G284" i="16"/>
  <c r="G285" i="16"/>
  <c r="G286" i="16"/>
  <c r="G287" i="16"/>
  <c r="G288" i="16"/>
  <c r="G289" i="16"/>
  <c r="G290" i="16"/>
  <c r="G291" i="16"/>
  <c r="G292" i="16"/>
  <c r="G293" i="16"/>
  <c r="G294" i="16"/>
  <c r="G295" i="16"/>
  <c r="G296" i="16"/>
  <c r="G297" i="16"/>
  <c r="G298" i="16"/>
  <c r="G299" i="16"/>
  <c r="G300" i="16"/>
  <c r="G301" i="16"/>
  <c r="G302" i="16"/>
  <c r="G303" i="16"/>
  <c r="G304" i="16"/>
  <c r="G305" i="16"/>
  <c r="G306" i="16"/>
  <c r="G307" i="16"/>
  <c r="G308" i="16"/>
  <c r="G309" i="16"/>
  <c r="G310" i="16"/>
  <c r="G311" i="16"/>
  <c r="G312" i="16"/>
  <c r="G313" i="16"/>
  <c r="G314" i="16"/>
  <c r="G315" i="16"/>
  <c r="G316" i="16"/>
  <c r="G317" i="16"/>
  <c r="G318" i="16"/>
  <c r="G319" i="16"/>
  <c r="G320" i="16"/>
  <c r="G321" i="16"/>
  <c r="G322" i="16"/>
  <c r="G323" i="16"/>
  <c r="G324" i="16"/>
  <c r="G325" i="16"/>
  <c r="G326" i="16"/>
  <c r="G327" i="16"/>
  <c r="G328" i="16"/>
  <c r="G329" i="16"/>
  <c r="G330" i="16"/>
  <c r="G331" i="16"/>
  <c r="G332" i="16"/>
  <c r="G333" i="16"/>
  <c r="G334" i="16"/>
  <c r="G335" i="16"/>
  <c r="G336" i="16"/>
  <c r="G337" i="16"/>
  <c r="G338" i="16"/>
  <c r="G339" i="16"/>
  <c r="G340" i="16"/>
  <c r="G341" i="16"/>
  <c r="G342" i="16"/>
  <c r="G343" i="16"/>
  <c r="G344" i="16"/>
  <c r="G345" i="16"/>
  <c r="G346" i="16"/>
  <c r="G347" i="16"/>
  <c r="G348" i="16"/>
  <c r="G349" i="16"/>
  <c r="G350" i="16"/>
  <c r="G351" i="16"/>
  <c r="G352" i="16"/>
  <c r="G353" i="16"/>
  <c r="G354" i="16"/>
  <c r="G355" i="16"/>
  <c r="G356" i="16"/>
  <c r="G357" i="16"/>
  <c r="G358" i="16"/>
  <c r="G359" i="16"/>
  <c r="G360" i="16"/>
  <c r="G361" i="16"/>
  <c r="G362" i="16"/>
  <c r="G363" i="16"/>
  <c r="G364" i="16"/>
  <c r="G365" i="16"/>
  <c r="G366" i="16"/>
  <c r="G367" i="16"/>
  <c r="G368" i="16"/>
  <c r="G369" i="16"/>
  <c r="G370" i="16"/>
  <c r="G371" i="16"/>
  <c r="G372" i="16"/>
  <c r="G373" i="16"/>
  <c r="G374" i="16"/>
  <c r="G375" i="16"/>
  <c r="G376" i="16"/>
  <c r="G377" i="16"/>
  <c r="G378" i="16"/>
  <c r="G379" i="16"/>
  <c r="G380" i="16"/>
  <c r="G381" i="16"/>
  <c r="G382" i="16"/>
  <c r="G383" i="16"/>
  <c r="G384" i="16"/>
  <c r="G385" i="16"/>
  <c r="G386" i="16"/>
  <c r="G387" i="16"/>
  <c r="G388" i="16"/>
  <c r="G389" i="16"/>
  <c r="G390" i="16"/>
  <c r="G391" i="16"/>
  <c r="G392" i="16"/>
  <c r="G393" i="16"/>
  <c r="G394" i="16"/>
  <c r="G395" i="16"/>
  <c r="G396" i="16"/>
  <c r="G397" i="16"/>
  <c r="G398" i="16"/>
  <c r="G399" i="16"/>
  <c r="G400" i="16"/>
  <c r="G401" i="16"/>
  <c r="G402" i="16"/>
  <c r="G403" i="16"/>
  <c r="G404" i="16"/>
  <c r="G405" i="16"/>
  <c r="G406" i="16"/>
  <c r="G407" i="16"/>
  <c r="G408" i="16"/>
  <c r="G409" i="16"/>
  <c r="G410" i="16"/>
  <c r="G411" i="16"/>
  <c r="G412" i="16"/>
  <c r="G413" i="16"/>
  <c r="G414" i="16"/>
  <c r="G415" i="16"/>
  <c r="G416" i="16"/>
  <c r="G417" i="16"/>
  <c r="G418" i="16"/>
  <c r="G419" i="16"/>
  <c r="G420" i="16"/>
  <c r="G421" i="16"/>
  <c r="G422" i="16"/>
  <c r="G423" i="16"/>
  <c r="G424" i="16"/>
  <c r="G425" i="16"/>
  <c r="G426" i="16"/>
  <c r="G427" i="16"/>
  <c r="G428" i="16"/>
  <c r="G429" i="16"/>
  <c r="G430" i="16"/>
  <c r="G431" i="16"/>
  <c r="G432" i="16"/>
  <c r="G433" i="16"/>
  <c r="G434" i="16"/>
  <c r="G435" i="16"/>
  <c r="G2" i="16"/>
  <c r="I3" i="16"/>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2" i="16"/>
  <c r="U434" i="16"/>
  <c r="Q10" i="13"/>
  <c r="Q5" i="13"/>
  <c r="L2" i="16"/>
  <c r="N2" i="16"/>
  <c r="O2" i="16"/>
  <c r="P2" i="16"/>
  <c r="Q2" i="16"/>
  <c r="R2" i="16"/>
  <c r="U2" i="16"/>
  <c r="V2" i="16"/>
  <c r="AF2" i="16"/>
  <c r="AJ2" i="16"/>
  <c r="AO2" i="16"/>
  <c r="AP2" i="16"/>
  <c r="AQ2" i="16"/>
  <c r="L3" i="16"/>
  <c r="N3" i="16"/>
  <c r="O3" i="16"/>
  <c r="P3" i="16"/>
  <c r="Q3" i="16"/>
  <c r="R3" i="16"/>
  <c r="U3" i="16"/>
  <c r="V3" i="16"/>
  <c r="AF3" i="16"/>
  <c r="AJ3" i="16"/>
  <c r="AO3" i="16"/>
  <c r="AP3" i="16"/>
  <c r="AQ3" i="16"/>
  <c r="L4" i="16"/>
  <c r="N4" i="16"/>
  <c r="O4" i="16"/>
  <c r="P4" i="16"/>
  <c r="Q4" i="16"/>
  <c r="R4" i="16"/>
  <c r="U4" i="16"/>
  <c r="V4" i="16"/>
  <c r="AF4" i="16"/>
  <c r="AJ4" i="16"/>
  <c r="AO4" i="16"/>
  <c r="AP4" i="16"/>
  <c r="AQ4" i="16"/>
  <c r="L5" i="16"/>
  <c r="N5" i="16"/>
  <c r="O5" i="16"/>
  <c r="P5" i="16"/>
  <c r="Q5" i="16"/>
  <c r="R5" i="16"/>
  <c r="U5" i="16"/>
  <c r="V5" i="16"/>
  <c r="AF5" i="16"/>
  <c r="AJ5" i="16"/>
  <c r="AO5" i="16"/>
  <c r="AP5" i="16"/>
  <c r="AQ5" i="16"/>
  <c r="L6" i="16"/>
  <c r="N6" i="16"/>
  <c r="O6" i="16"/>
  <c r="P6" i="16"/>
  <c r="Q6" i="16"/>
  <c r="R6" i="16"/>
  <c r="U6" i="16"/>
  <c r="V6" i="16"/>
  <c r="AF6" i="16"/>
  <c r="AJ6" i="16"/>
  <c r="AO6" i="16"/>
  <c r="AP6" i="16"/>
  <c r="AQ6" i="16"/>
  <c r="L7" i="16"/>
  <c r="N7" i="16"/>
  <c r="O7" i="16"/>
  <c r="P7" i="16"/>
  <c r="Q7" i="16"/>
  <c r="R7" i="16"/>
  <c r="U7" i="16"/>
  <c r="V7" i="16"/>
  <c r="AF7" i="16"/>
  <c r="AJ7" i="16"/>
  <c r="AO7" i="16"/>
  <c r="AP7" i="16"/>
  <c r="AQ7" i="16"/>
  <c r="L8" i="16"/>
  <c r="N8" i="16"/>
  <c r="O8" i="16"/>
  <c r="P8" i="16"/>
  <c r="Q8" i="16"/>
  <c r="R8" i="16"/>
  <c r="U8" i="16"/>
  <c r="V8" i="16"/>
  <c r="AF8" i="16"/>
  <c r="AJ8" i="16"/>
  <c r="AO8" i="16"/>
  <c r="AP8" i="16"/>
  <c r="AQ8" i="16"/>
  <c r="L9" i="16"/>
  <c r="N9" i="16"/>
  <c r="O9" i="16"/>
  <c r="P9" i="16"/>
  <c r="Q9" i="16"/>
  <c r="R9" i="16"/>
  <c r="U9" i="16"/>
  <c r="V9" i="16"/>
  <c r="AF9" i="16"/>
  <c r="AJ9" i="16"/>
  <c r="AO9" i="16"/>
  <c r="AP9" i="16"/>
  <c r="AQ9" i="16"/>
  <c r="L10" i="16"/>
  <c r="N10" i="16"/>
  <c r="O10" i="16"/>
  <c r="P10" i="16"/>
  <c r="Q10" i="16"/>
  <c r="R10" i="16"/>
  <c r="U10" i="16"/>
  <c r="V10" i="16"/>
  <c r="AF10" i="16"/>
  <c r="AJ10" i="16"/>
  <c r="AO10" i="16"/>
  <c r="AP10" i="16"/>
  <c r="AQ10" i="16"/>
  <c r="L11" i="16"/>
  <c r="N11" i="16"/>
  <c r="O11" i="16"/>
  <c r="P11" i="16"/>
  <c r="Q11" i="16"/>
  <c r="R11" i="16"/>
  <c r="U11" i="16"/>
  <c r="V11" i="16"/>
  <c r="AF11" i="16"/>
  <c r="AJ11" i="16"/>
  <c r="AO11" i="16"/>
  <c r="AP11" i="16"/>
  <c r="AQ11" i="16"/>
  <c r="L12" i="16"/>
  <c r="N12" i="16"/>
  <c r="O12" i="16"/>
  <c r="P12" i="16"/>
  <c r="Q12" i="16"/>
  <c r="R12" i="16"/>
  <c r="U12" i="16"/>
  <c r="V12" i="16"/>
  <c r="AF12" i="16"/>
  <c r="AJ12" i="16"/>
  <c r="AO12" i="16"/>
  <c r="AP12" i="16"/>
  <c r="AQ12" i="16"/>
  <c r="L13" i="16"/>
  <c r="N13" i="16"/>
  <c r="O13" i="16"/>
  <c r="P13" i="16"/>
  <c r="Q13" i="16"/>
  <c r="R13" i="16"/>
  <c r="U13" i="16"/>
  <c r="V13" i="16"/>
  <c r="AF13" i="16"/>
  <c r="AJ13" i="16"/>
  <c r="AO13" i="16"/>
  <c r="AP13" i="16"/>
  <c r="AQ13" i="16"/>
  <c r="L14" i="16"/>
  <c r="N14" i="16"/>
  <c r="O14" i="16"/>
  <c r="P14" i="16"/>
  <c r="Q14" i="16"/>
  <c r="R14" i="16"/>
  <c r="U14" i="16"/>
  <c r="V14" i="16"/>
  <c r="AF14" i="16"/>
  <c r="AJ14" i="16"/>
  <c r="AL14" i="16"/>
  <c r="AO14" i="16"/>
  <c r="AP14" i="16"/>
  <c r="AQ14" i="16"/>
  <c r="AX14" i="16"/>
  <c r="L15" i="16"/>
  <c r="N15" i="16"/>
  <c r="O15" i="16"/>
  <c r="P15" i="16"/>
  <c r="Q15" i="16"/>
  <c r="R15" i="16"/>
  <c r="U15" i="16"/>
  <c r="V15" i="16"/>
  <c r="AF15" i="16"/>
  <c r="AJ15" i="16"/>
  <c r="AO15" i="16"/>
  <c r="AP15" i="16"/>
  <c r="AQ15" i="16"/>
  <c r="L16" i="16"/>
  <c r="N16" i="16"/>
  <c r="O16" i="16"/>
  <c r="P16" i="16"/>
  <c r="Q16" i="16"/>
  <c r="R16" i="16"/>
  <c r="U16" i="16"/>
  <c r="V16" i="16"/>
  <c r="AF16" i="16"/>
  <c r="AJ16" i="16"/>
  <c r="AO16" i="16"/>
  <c r="AP16" i="16"/>
  <c r="AQ16" i="16"/>
  <c r="L17" i="16"/>
  <c r="N17" i="16"/>
  <c r="O17" i="16"/>
  <c r="P17" i="16"/>
  <c r="Q17" i="16"/>
  <c r="R17" i="16"/>
  <c r="S17" i="16"/>
  <c r="T17" i="16"/>
  <c r="W17" i="16"/>
  <c r="AF17" i="16"/>
  <c r="AJ17" i="16"/>
  <c r="AO17" i="16"/>
  <c r="AP17" i="16"/>
  <c r="AQ17" i="16"/>
  <c r="L18" i="16"/>
  <c r="N18" i="16"/>
  <c r="O18" i="16"/>
  <c r="P18" i="16"/>
  <c r="Q18" i="16"/>
  <c r="R18" i="16"/>
  <c r="S18" i="16"/>
  <c r="T18" i="16"/>
  <c r="W18" i="16"/>
  <c r="AF18" i="16"/>
  <c r="AJ18" i="16"/>
  <c r="AO18" i="16"/>
  <c r="AP18" i="16"/>
  <c r="AQ18" i="16"/>
  <c r="L19" i="16"/>
  <c r="N19" i="16"/>
  <c r="O19" i="16"/>
  <c r="P19" i="16"/>
  <c r="Q19" i="16"/>
  <c r="R19" i="16"/>
  <c r="S19" i="16"/>
  <c r="T19" i="16"/>
  <c r="W19" i="16"/>
  <c r="AF19" i="16"/>
  <c r="AJ19" i="16"/>
  <c r="AO19" i="16"/>
  <c r="AP19" i="16"/>
  <c r="AQ19" i="16"/>
  <c r="L20" i="16"/>
  <c r="N20" i="16"/>
  <c r="O20" i="16"/>
  <c r="P20" i="16"/>
  <c r="Q20" i="16"/>
  <c r="R20" i="16"/>
  <c r="U20" i="16"/>
  <c r="V20" i="16"/>
  <c r="AF20" i="16"/>
  <c r="AJ20" i="16"/>
  <c r="AO20" i="16"/>
  <c r="AP20" i="16"/>
  <c r="AQ20" i="16"/>
  <c r="L21" i="16"/>
  <c r="N21" i="16"/>
  <c r="O21" i="16"/>
  <c r="P21" i="16"/>
  <c r="Q21" i="16"/>
  <c r="R21" i="16"/>
  <c r="U21" i="16"/>
  <c r="V21" i="16"/>
  <c r="AF21" i="16"/>
  <c r="AJ21" i="16"/>
  <c r="AO21" i="16"/>
  <c r="AP21" i="16"/>
  <c r="AQ21" i="16"/>
  <c r="L22" i="16"/>
  <c r="N22" i="16"/>
  <c r="O22" i="16"/>
  <c r="P22" i="16"/>
  <c r="Q22" i="16"/>
  <c r="R22" i="16"/>
  <c r="U22" i="16"/>
  <c r="V22" i="16"/>
  <c r="AF22" i="16"/>
  <c r="AJ22" i="16"/>
  <c r="AO22" i="16"/>
  <c r="AP22" i="16"/>
  <c r="AQ22" i="16"/>
  <c r="L23" i="16"/>
  <c r="N23" i="16"/>
  <c r="O23" i="16"/>
  <c r="P23" i="16"/>
  <c r="Q23" i="16"/>
  <c r="R23" i="16"/>
  <c r="U23" i="16"/>
  <c r="V23" i="16"/>
  <c r="AF23" i="16"/>
  <c r="AJ23" i="16"/>
  <c r="AO23" i="16"/>
  <c r="AP23" i="16"/>
  <c r="AQ23" i="16"/>
  <c r="L24" i="16"/>
  <c r="N24" i="16"/>
  <c r="O24" i="16"/>
  <c r="P24" i="16"/>
  <c r="Q24" i="16"/>
  <c r="R24" i="16"/>
  <c r="U24" i="16"/>
  <c r="V24" i="16"/>
  <c r="AF24" i="16"/>
  <c r="AJ24" i="16"/>
  <c r="AO24" i="16"/>
  <c r="AP24" i="16"/>
  <c r="AQ24" i="16"/>
  <c r="L25" i="16"/>
  <c r="N25" i="16"/>
  <c r="O25" i="16"/>
  <c r="P25" i="16"/>
  <c r="Q25" i="16"/>
  <c r="R25" i="16"/>
  <c r="U25" i="16"/>
  <c r="V25" i="16"/>
  <c r="AF25" i="16"/>
  <c r="AJ25" i="16"/>
  <c r="AO25" i="16"/>
  <c r="AP25" i="16"/>
  <c r="AQ25" i="16"/>
  <c r="L26" i="16"/>
  <c r="N26" i="16"/>
  <c r="O26" i="16"/>
  <c r="P26" i="16"/>
  <c r="Q26" i="16"/>
  <c r="R26" i="16"/>
  <c r="U26" i="16"/>
  <c r="V26" i="16"/>
  <c r="AF26" i="16"/>
  <c r="AJ26" i="16"/>
  <c r="AO26" i="16"/>
  <c r="AP26" i="16"/>
  <c r="AQ26" i="16"/>
  <c r="L27" i="16"/>
  <c r="N27" i="16"/>
  <c r="O27" i="16"/>
  <c r="P27" i="16"/>
  <c r="Q27" i="16"/>
  <c r="R27" i="16"/>
  <c r="U27" i="16"/>
  <c r="V27" i="16"/>
  <c r="AF27" i="16"/>
  <c r="AJ27" i="16"/>
  <c r="AO27" i="16"/>
  <c r="AP27" i="16"/>
  <c r="AQ27" i="16"/>
  <c r="L28" i="16"/>
  <c r="N28" i="16"/>
  <c r="O28" i="16"/>
  <c r="P28" i="16"/>
  <c r="Q28" i="16"/>
  <c r="R28" i="16"/>
  <c r="U28" i="16"/>
  <c r="V28" i="16"/>
  <c r="AF28" i="16"/>
  <c r="AJ28" i="16"/>
  <c r="AO28" i="16"/>
  <c r="AP28" i="16"/>
  <c r="AQ28" i="16"/>
  <c r="L29" i="16"/>
  <c r="N29" i="16"/>
  <c r="O29" i="16"/>
  <c r="P29" i="16"/>
  <c r="Q29" i="16"/>
  <c r="R29" i="16"/>
  <c r="U29" i="16"/>
  <c r="V29" i="16"/>
  <c r="AF29" i="16"/>
  <c r="AJ29" i="16"/>
  <c r="AO29" i="16"/>
  <c r="AP29" i="16"/>
  <c r="AQ29" i="16"/>
  <c r="L30" i="16"/>
  <c r="N30" i="16"/>
  <c r="O30" i="16"/>
  <c r="P30" i="16"/>
  <c r="Q30" i="16"/>
  <c r="R30" i="16"/>
  <c r="U30" i="16"/>
  <c r="V30" i="16"/>
  <c r="AF30" i="16"/>
  <c r="AJ30" i="16"/>
  <c r="AO30" i="16"/>
  <c r="AP30" i="16"/>
  <c r="AQ30" i="16"/>
  <c r="L31" i="16"/>
  <c r="N31" i="16"/>
  <c r="O31" i="16"/>
  <c r="P31" i="16"/>
  <c r="Q31" i="16"/>
  <c r="R31" i="16"/>
  <c r="U31" i="16"/>
  <c r="V31" i="16"/>
  <c r="AF31" i="16"/>
  <c r="AJ31" i="16"/>
  <c r="AO31" i="16"/>
  <c r="AP31" i="16"/>
  <c r="AQ31" i="16"/>
  <c r="L32" i="16"/>
  <c r="N32" i="16"/>
  <c r="O32" i="16"/>
  <c r="P32" i="16"/>
  <c r="Q32" i="16"/>
  <c r="R32" i="16"/>
  <c r="S32" i="16"/>
  <c r="T32" i="16"/>
  <c r="W32" i="16"/>
  <c r="AF32" i="16"/>
  <c r="AJ32" i="16"/>
  <c r="AO32" i="16"/>
  <c r="AP32" i="16"/>
  <c r="AQ32" i="16"/>
  <c r="L33" i="16"/>
  <c r="N33" i="16"/>
  <c r="O33" i="16"/>
  <c r="P33" i="16"/>
  <c r="Q33" i="16"/>
  <c r="R33" i="16"/>
  <c r="U33" i="16"/>
  <c r="V33" i="16"/>
  <c r="AF33" i="16"/>
  <c r="AJ33" i="16"/>
  <c r="AO33" i="16"/>
  <c r="AP33" i="16"/>
  <c r="AQ33" i="16"/>
  <c r="L34" i="16"/>
  <c r="N34" i="16"/>
  <c r="O34" i="16"/>
  <c r="P34" i="16"/>
  <c r="Q34" i="16"/>
  <c r="R34" i="16"/>
  <c r="U34" i="16"/>
  <c r="V34" i="16"/>
  <c r="AF34" i="16"/>
  <c r="AJ34" i="16"/>
  <c r="AO34" i="16"/>
  <c r="AP34" i="16"/>
  <c r="AQ34" i="16"/>
  <c r="L35" i="16"/>
  <c r="N35" i="16"/>
  <c r="O35" i="16"/>
  <c r="P35" i="16"/>
  <c r="Q35" i="16"/>
  <c r="R35" i="16"/>
  <c r="U35" i="16"/>
  <c r="V35" i="16"/>
  <c r="AF35" i="16"/>
  <c r="AJ35" i="16"/>
  <c r="AO35" i="16"/>
  <c r="AP35" i="16"/>
  <c r="AQ35" i="16"/>
  <c r="L36" i="16"/>
  <c r="N36" i="16"/>
  <c r="O36" i="16"/>
  <c r="P36" i="16"/>
  <c r="Q36" i="16"/>
  <c r="R36" i="16"/>
  <c r="U36" i="16"/>
  <c r="V36" i="16"/>
  <c r="AF36" i="16"/>
  <c r="AJ36" i="16"/>
  <c r="AO36" i="16"/>
  <c r="AP36" i="16"/>
  <c r="AQ36" i="16"/>
  <c r="L37" i="16"/>
  <c r="O37" i="16"/>
  <c r="P37" i="16"/>
  <c r="Q37" i="16"/>
  <c r="R37" i="16"/>
  <c r="U37" i="16"/>
  <c r="V37" i="16"/>
  <c r="AJ37" i="16"/>
  <c r="AO37" i="16"/>
  <c r="AP37" i="16"/>
  <c r="AQ37" i="16"/>
  <c r="L38" i="16"/>
  <c r="O38" i="16"/>
  <c r="P38" i="16"/>
  <c r="Q38" i="16"/>
  <c r="R38" i="16"/>
  <c r="U38" i="16"/>
  <c r="V38" i="16"/>
  <c r="AJ38" i="16"/>
  <c r="AO38" i="16"/>
  <c r="AP38" i="16"/>
  <c r="AQ38" i="16"/>
  <c r="L39" i="16"/>
  <c r="O39" i="16"/>
  <c r="P39" i="16"/>
  <c r="Q39" i="16"/>
  <c r="R39" i="16"/>
  <c r="U39" i="16"/>
  <c r="V39" i="16"/>
  <c r="AJ39" i="16"/>
  <c r="AO39" i="16"/>
  <c r="AP39" i="16"/>
  <c r="AQ39" i="16"/>
  <c r="L40" i="16"/>
  <c r="O40" i="16"/>
  <c r="P40" i="16"/>
  <c r="Q40" i="16"/>
  <c r="R40" i="16"/>
  <c r="U40" i="16"/>
  <c r="V40" i="16"/>
  <c r="AJ40" i="16"/>
  <c r="AO40" i="16"/>
  <c r="AP40" i="16"/>
  <c r="AQ40" i="16"/>
  <c r="L41" i="16"/>
  <c r="O41" i="16"/>
  <c r="P41" i="16"/>
  <c r="Q41" i="16"/>
  <c r="R41" i="16"/>
  <c r="U41" i="16"/>
  <c r="V41" i="16"/>
  <c r="AJ41" i="16"/>
  <c r="AO41" i="16"/>
  <c r="AP41" i="16"/>
  <c r="AQ41" i="16"/>
  <c r="L42" i="16"/>
  <c r="O42" i="16"/>
  <c r="P42" i="16"/>
  <c r="Q42" i="16"/>
  <c r="R42" i="16"/>
  <c r="U42" i="16"/>
  <c r="V42" i="16"/>
  <c r="AJ42" i="16"/>
  <c r="AO42" i="16"/>
  <c r="AP42" i="16"/>
  <c r="AQ42" i="16"/>
  <c r="L43" i="16"/>
  <c r="O43" i="16"/>
  <c r="P43" i="16"/>
  <c r="Q43" i="16"/>
  <c r="R43" i="16"/>
  <c r="U43" i="16"/>
  <c r="V43" i="16"/>
  <c r="AJ43" i="16"/>
  <c r="AO43" i="16"/>
  <c r="AP43" i="16"/>
  <c r="AQ43" i="16"/>
  <c r="L44" i="16"/>
  <c r="O44" i="16"/>
  <c r="P44" i="16"/>
  <c r="Q44" i="16"/>
  <c r="R44" i="16"/>
  <c r="U44" i="16"/>
  <c r="V44" i="16"/>
  <c r="AJ44" i="16"/>
  <c r="AO44" i="16"/>
  <c r="AP44" i="16"/>
  <c r="AQ44" i="16"/>
  <c r="L45" i="16"/>
  <c r="O45" i="16"/>
  <c r="P45" i="16"/>
  <c r="Q45" i="16"/>
  <c r="R45" i="16"/>
  <c r="U45" i="16"/>
  <c r="V45" i="16"/>
  <c r="AJ45" i="16"/>
  <c r="AO45" i="16"/>
  <c r="AP45" i="16"/>
  <c r="AQ45" i="16"/>
  <c r="L46" i="16"/>
  <c r="O46" i="16"/>
  <c r="P46" i="16"/>
  <c r="Q46" i="16"/>
  <c r="R46" i="16"/>
  <c r="U46" i="16"/>
  <c r="V46" i="16"/>
  <c r="AJ46" i="16"/>
  <c r="AO46" i="16"/>
  <c r="AP46" i="16"/>
  <c r="AQ46" i="16"/>
  <c r="L47" i="16"/>
  <c r="O47" i="16"/>
  <c r="P47" i="16"/>
  <c r="Q47" i="16"/>
  <c r="R47" i="16"/>
  <c r="U47" i="16"/>
  <c r="V47" i="16"/>
  <c r="AJ47" i="16"/>
  <c r="AO47" i="16"/>
  <c r="AP47" i="16"/>
  <c r="AQ47" i="16"/>
  <c r="L48" i="16"/>
  <c r="O48" i="16"/>
  <c r="P48" i="16"/>
  <c r="Q48" i="16"/>
  <c r="R48" i="16"/>
  <c r="U48" i="16"/>
  <c r="V48" i="16"/>
  <c r="AJ48" i="16"/>
  <c r="AO48" i="16"/>
  <c r="AP48" i="16"/>
  <c r="AQ48" i="16"/>
  <c r="L49" i="16"/>
  <c r="O49" i="16"/>
  <c r="P49" i="16"/>
  <c r="Q49" i="16"/>
  <c r="R49" i="16"/>
  <c r="U49" i="16"/>
  <c r="V49" i="16"/>
  <c r="AJ49" i="16"/>
  <c r="AO49" i="16"/>
  <c r="AP49" i="16"/>
  <c r="AQ49" i="16"/>
  <c r="L50" i="16"/>
  <c r="O50" i="16"/>
  <c r="P50" i="16"/>
  <c r="Q50" i="16"/>
  <c r="R50" i="16"/>
  <c r="U50" i="16"/>
  <c r="V50" i="16"/>
  <c r="AJ50" i="16"/>
  <c r="AO50" i="16"/>
  <c r="AP50" i="16"/>
  <c r="AQ50" i="16"/>
  <c r="L51" i="16"/>
  <c r="O51" i="16"/>
  <c r="P51" i="16"/>
  <c r="Q51" i="16"/>
  <c r="R51" i="16"/>
  <c r="U51" i="16"/>
  <c r="V51" i="16"/>
  <c r="AJ51" i="16"/>
  <c r="AO51" i="16"/>
  <c r="AP51" i="16"/>
  <c r="AQ51" i="16"/>
  <c r="L52" i="16"/>
  <c r="O52" i="16"/>
  <c r="P52" i="16"/>
  <c r="Q52" i="16"/>
  <c r="R52" i="16"/>
  <c r="U52" i="16"/>
  <c r="V52" i="16"/>
  <c r="AJ52" i="16"/>
  <c r="AO52" i="16"/>
  <c r="AP52" i="16"/>
  <c r="AQ52" i="16"/>
  <c r="L53" i="16"/>
  <c r="O53" i="16"/>
  <c r="P53" i="16"/>
  <c r="Q53" i="16"/>
  <c r="R53" i="16"/>
  <c r="U53" i="16"/>
  <c r="V53" i="16"/>
  <c r="AJ53" i="16"/>
  <c r="AO53" i="16"/>
  <c r="AP53" i="16"/>
  <c r="AQ53" i="16"/>
  <c r="L54" i="16"/>
  <c r="O54" i="16"/>
  <c r="P54" i="16"/>
  <c r="Q54" i="16"/>
  <c r="R54" i="16"/>
  <c r="U54" i="16"/>
  <c r="V54" i="16"/>
  <c r="AJ54" i="16"/>
  <c r="AO54" i="16"/>
  <c r="AP54" i="16"/>
  <c r="AQ54" i="16"/>
  <c r="L55" i="16"/>
  <c r="N55" i="16"/>
  <c r="O55" i="16"/>
  <c r="P55" i="16"/>
  <c r="Q55" i="16"/>
  <c r="R55" i="16"/>
  <c r="U55" i="16"/>
  <c r="V55" i="16"/>
  <c r="AF55" i="16"/>
  <c r="AJ55" i="16"/>
  <c r="AO55" i="16"/>
  <c r="AP55" i="16"/>
  <c r="AQ55" i="16"/>
  <c r="L56" i="16"/>
  <c r="N56" i="16"/>
  <c r="O56" i="16"/>
  <c r="P56" i="16"/>
  <c r="Q56" i="16"/>
  <c r="R56" i="16"/>
  <c r="U56" i="16"/>
  <c r="V56" i="16"/>
  <c r="AF56" i="16"/>
  <c r="AJ56" i="16"/>
  <c r="AO56" i="16"/>
  <c r="AP56" i="16"/>
  <c r="AQ56" i="16"/>
  <c r="L57" i="16"/>
  <c r="N57" i="16"/>
  <c r="O57" i="16"/>
  <c r="P57" i="16"/>
  <c r="Q57" i="16"/>
  <c r="R57" i="16"/>
  <c r="U57" i="16"/>
  <c r="V57" i="16"/>
  <c r="AF57" i="16"/>
  <c r="AJ57" i="16"/>
  <c r="AO57" i="16"/>
  <c r="AP57" i="16"/>
  <c r="AQ57" i="16"/>
  <c r="L58" i="16"/>
  <c r="N58" i="16"/>
  <c r="O58" i="16"/>
  <c r="P58" i="16"/>
  <c r="Q58" i="16"/>
  <c r="R58" i="16"/>
  <c r="U58" i="16"/>
  <c r="V58" i="16"/>
  <c r="AF58" i="16"/>
  <c r="AJ58" i="16"/>
  <c r="AO58" i="16"/>
  <c r="AP58" i="16"/>
  <c r="AQ58" i="16"/>
  <c r="L59" i="16"/>
  <c r="N59" i="16"/>
  <c r="O59" i="16"/>
  <c r="P59" i="16"/>
  <c r="Q59" i="16"/>
  <c r="R59" i="16"/>
  <c r="U59" i="16"/>
  <c r="V59" i="16"/>
  <c r="AF59" i="16"/>
  <c r="AJ59" i="16"/>
  <c r="AO59" i="16"/>
  <c r="AP59" i="16"/>
  <c r="AQ59" i="16"/>
  <c r="L60" i="16"/>
  <c r="N60" i="16"/>
  <c r="O60" i="16"/>
  <c r="P60" i="16"/>
  <c r="Q60" i="16"/>
  <c r="R60" i="16"/>
  <c r="U60" i="16"/>
  <c r="V60" i="16"/>
  <c r="AF60" i="16"/>
  <c r="AJ60" i="16"/>
  <c r="AO60" i="16"/>
  <c r="AP60" i="16"/>
  <c r="AQ60" i="16"/>
  <c r="L61" i="16"/>
  <c r="N61" i="16"/>
  <c r="O61" i="16"/>
  <c r="P61" i="16"/>
  <c r="Q61" i="16"/>
  <c r="R61" i="16"/>
  <c r="U61" i="16"/>
  <c r="V61" i="16"/>
  <c r="AF61" i="16"/>
  <c r="AJ61" i="16"/>
  <c r="AO61" i="16"/>
  <c r="AP61" i="16"/>
  <c r="AQ61" i="16"/>
  <c r="L62" i="16"/>
  <c r="N62" i="16"/>
  <c r="O62" i="16"/>
  <c r="P62" i="16"/>
  <c r="Q62" i="16"/>
  <c r="R62" i="16"/>
  <c r="U62" i="16"/>
  <c r="Q15" i="13" s="1"/>
  <c r="V62" i="16"/>
  <c r="AF62" i="16"/>
  <c r="AJ62" i="16"/>
  <c r="AO62" i="16"/>
  <c r="AP62" i="16"/>
  <c r="AQ62" i="16"/>
  <c r="L63" i="16"/>
  <c r="N63" i="16"/>
  <c r="O63" i="16"/>
  <c r="P63" i="16"/>
  <c r="Q63" i="16"/>
  <c r="R63" i="16"/>
  <c r="U63" i="16"/>
  <c r="V63" i="16"/>
  <c r="AF63" i="16"/>
  <c r="AJ63" i="16"/>
  <c r="AO63" i="16"/>
  <c r="AP63" i="16"/>
  <c r="AQ63" i="16"/>
  <c r="L64" i="16"/>
  <c r="N64" i="16"/>
  <c r="O64" i="16"/>
  <c r="P64" i="16"/>
  <c r="Q64" i="16"/>
  <c r="R64" i="16"/>
  <c r="U64" i="16"/>
  <c r="V64" i="16"/>
  <c r="AF64" i="16"/>
  <c r="AJ64" i="16"/>
  <c r="AO64" i="16"/>
  <c r="AP64" i="16"/>
  <c r="AQ64" i="16"/>
  <c r="L65" i="16"/>
  <c r="N65" i="16"/>
  <c r="O65" i="16"/>
  <c r="P65" i="16"/>
  <c r="Q65" i="16"/>
  <c r="R65" i="16"/>
  <c r="U65" i="16"/>
  <c r="V65" i="16"/>
  <c r="AF65" i="16"/>
  <c r="AJ65" i="16"/>
  <c r="AO65" i="16"/>
  <c r="AP65" i="16"/>
  <c r="AQ65" i="16"/>
  <c r="L66" i="16"/>
  <c r="N66" i="16"/>
  <c r="O66" i="16"/>
  <c r="P66" i="16"/>
  <c r="Q66" i="16"/>
  <c r="R66" i="16"/>
  <c r="U66" i="16"/>
  <c r="V66" i="16"/>
  <c r="AF66" i="16"/>
  <c r="AJ66" i="16"/>
  <c r="AO66" i="16"/>
  <c r="AP66" i="16"/>
  <c r="AQ66" i="16"/>
  <c r="L67" i="16"/>
  <c r="N67" i="16"/>
  <c r="O67" i="16"/>
  <c r="P67" i="16"/>
  <c r="Q67" i="16"/>
  <c r="R67" i="16"/>
  <c r="U67" i="16"/>
  <c r="V67" i="16"/>
  <c r="AF67" i="16"/>
  <c r="AJ67" i="16"/>
  <c r="AO67" i="16"/>
  <c r="AP67" i="16"/>
  <c r="AQ67" i="16"/>
  <c r="L68" i="16"/>
  <c r="N68" i="16"/>
  <c r="O68" i="16"/>
  <c r="P68" i="16"/>
  <c r="Q68" i="16"/>
  <c r="R68" i="16"/>
  <c r="U68" i="16"/>
  <c r="V68" i="16"/>
  <c r="AF68" i="16"/>
  <c r="AJ68" i="16"/>
  <c r="AO68" i="16"/>
  <c r="AP68" i="16"/>
  <c r="AQ68" i="16"/>
  <c r="L69" i="16"/>
  <c r="N69" i="16"/>
  <c r="O69" i="16"/>
  <c r="P69" i="16"/>
  <c r="Q69" i="16"/>
  <c r="R69" i="16"/>
  <c r="U69" i="16"/>
  <c r="V69" i="16"/>
  <c r="AF69" i="16"/>
  <c r="AJ69" i="16"/>
  <c r="AO69" i="16"/>
  <c r="AP69" i="16"/>
  <c r="AQ69" i="16"/>
  <c r="L70" i="16"/>
  <c r="N70" i="16"/>
  <c r="O70" i="16"/>
  <c r="P70" i="16"/>
  <c r="Q70" i="16"/>
  <c r="R70" i="16"/>
  <c r="U70" i="16"/>
  <c r="V70" i="16"/>
  <c r="AF70" i="16"/>
  <c r="AJ70" i="16"/>
  <c r="AO70" i="16"/>
  <c r="AP70" i="16"/>
  <c r="AQ70" i="16"/>
  <c r="L71" i="16"/>
  <c r="N71" i="16"/>
  <c r="O71" i="16"/>
  <c r="P71" i="16"/>
  <c r="Q71" i="16"/>
  <c r="R71" i="16"/>
  <c r="U71" i="16"/>
  <c r="V71" i="16"/>
  <c r="AF71" i="16"/>
  <c r="AJ71" i="16"/>
  <c r="AO71" i="16"/>
  <c r="AP71" i="16"/>
  <c r="AQ71" i="16"/>
  <c r="L72" i="16"/>
  <c r="N72" i="16"/>
  <c r="O72" i="16"/>
  <c r="P72" i="16"/>
  <c r="Q72" i="16"/>
  <c r="R72" i="16"/>
  <c r="U72" i="16"/>
  <c r="V72" i="16"/>
  <c r="AF72" i="16"/>
  <c r="AJ72" i="16"/>
  <c r="AO72" i="16"/>
  <c r="AP72" i="16"/>
  <c r="AQ72" i="16"/>
  <c r="L73" i="16"/>
  <c r="N73" i="16"/>
  <c r="O73" i="16"/>
  <c r="P73" i="16"/>
  <c r="Q73" i="16"/>
  <c r="R73" i="16"/>
  <c r="U73" i="16"/>
  <c r="V73" i="16"/>
  <c r="AF73" i="16"/>
  <c r="AJ73" i="16"/>
  <c r="AO73" i="16"/>
  <c r="AP73" i="16"/>
  <c r="AQ73" i="16"/>
  <c r="L74" i="16"/>
  <c r="N74" i="16"/>
  <c r="O74" i="16"/>
  <c r="P74" i="16"/>
  <c r="Q74" i="16"/>
  <c r="R74" i="16"/>
  <c r="U74" i="16"/>
  <c r="V74" i="16"/>
  <c r="AF74" i="16"/>
  <c r="AJ74" i="16"/>
  <c r="AO74" i="16"/>
  <c r="AP74" i="16"/>
  <c r="AQ74" i="16"/>
  <c r="L75" i="16"/>
  <c r="N75" i="16"/>
  <c r="O75" i="16"/>
  <c r="P75" i="16"/>
  <c r="Q75" i="16"/>
  <c r="R75" i="16"/>
  <c r="U75" i="16"/>
  <c r="V75" i="16"/>
  <c r="AF75" i="16"/>
  <c r="AJ75" i="16"/>
  <c r="AO75" i="16"/>
  <c r="AP75" i="16"/>
  <c r="AQ75" i="16"/>
  <c r="L76" i="16"/>
  <c r="N76" i="16"/>
  <c r="O76" i="16"/>
  <c r="P76" i="16"/>
  <c r="Q76" i="16"/>
  <c r="R76" i="16"/>
  <c r="U76" i="16"/>
  <c r="V76" i="16"/>
  <c r="AF76" i="16"/>
  <c r="AJ76" i="16"/>
  <c r="AO76" i="16"/>
  <c r="AP76" i="16"/>
  <c r="AQ76" i="16"/>
  <c r="L77" i="16"/>
  <c r="N77" i="16"/>
  <c r="O77" i="16"/>
  <c r="P77" i="16"/>
  <c r="Q77" i="16"/>
  <c r="R77" i="16"/>
  <c r="U77" i="16"/>
  <c r="V77" i="16"/>
  <c r="AF77" i="16"/>
  <c r="AJ77" i="16"/>
  <c r="AO77" i="16"/>
  <c r="AP77" i="16"/>
  <c r="AQ77" i="16"/>
  <c r="L78" i="16"/>
  <c r="N78" i="16"/>
  <c r="O78" i="16"/>
  <c r="P78" i="16"/>
  <c r="Q78" i="16"/>
  <c r="R78" i="16"/>
  <c r="U78" i="16"/>
  <c r="V78" i="16"/>
  <c r="AF78" i="16"/>
  <c r="AJ78" i="16"/>
  <c r="AO78" i="16"/>
  <c r="AP78" i="16"/>
  <c r="AQ78" i="16"/>
  <c r="L79" i="16"/>
  <c r="N79" i="16"/>
  <c r="O79" i="16"/>
  <c r="P79" i="16"/>
  <c r="Q79" i="16"/>
  <c r="R79" i="16"/>
  <c r="U79" i="16"/>
  <c r="V79" i="16"/>
  <c r="AF79" i="16"/>
  <c r="AJ79" i="16"/>
  <c r="AO79" i="16"/>
  <c r="AP79" i="16"/>
  <c r="AQ79" i="16"/>
  <c r="L80" i="16"/>
  <c r="N80" i="16"/>
  <c r="O80" i="16"/>
  <c r="P80" i="16"/>
  <c r="Q80" i="16"/>
  <c r="R80" i="16"/>
  <c r="U80" i="16"/>
  <c r="V80" i="16"/>
  <c r="AF80" i="16"/>
  <c r="AJ80" i="16"/>
  <c r="AO80" i="16"/>
  <c r="AP80" i="16"/>
  <c r="AQ80" i="16"/>
  <c r="L81" i="16"/>
  <c r="N81" i="16"/>
  <c r="O81" i="16"/>
  <c r="P81" i="16"/>
  <c r="Q81" i="16"/>
  <c r="R81" i="16"/>
  <c r="U81" i="16"/>
  <c r="V81" i="16"/>
  <c r="AF81" i="16"/>
  <c r="AJ81" i="16"/>
  <c r="AO81" i="16"/>
  <c r="AP81" i="16"/>
  <c r="AQ81" i="16"/>
  <c r="L82" i="16"/>
  <c r="N82" i="16"/>
  <c r="O82" i="16"/>
  <c r="P82" i="16"/>
  <c r="Q82" i="16"/>
  <c r="R82" i="16"/>
  <c r="U82" i="16"/>
  <c r="V82" i="16"/>
  <c r="AF82" i="16"/>
  <c r="AJ82" i="16"/>
  <c r="AO82" i="16"/>
  <c r="AP82" i="16"/>
  <c r="AQ82" i="16"/>
  <c r="L83" i="16"/>
  <c r="N83" i="16"/>
  <c r="O83" i="16"/>
  <c r="P83" i="16"/>
  <c r="Q83" i="16"/>
  <c r="R83" i="16"/>
  <c r="U83" i="16"/>
  <c r="V83" i="16"/>
  <c r="AF83" i="16"/>
  <c r="AJ83" i="16"/>
  <c r="AO83" i="16"/>
  <c r="AP83" i="16"/>
  <c r="AQ83" i="16"/>
  <c r="L84" i="16"/>
  <c r="N84" i="16"/>
  <c r="O84" i="16"/>
  <c r="P84" i="16"/>
  <c r="Q84" i="16"/>
  <c r="R84" i="16"/>
  <c r="U84" i="16"/>
  <c r="V84" i="16"/>
  <c r="AF84" i="16"/>
  <c r="AJ84" i="16"/>
  <c r="AO84" i="16"/>
  <c r="AP84" i="16"/>
  <c r="AQ84" i="16"/>
  <c r="L85" i="16"/>
  <c r="N85" i="16"/>
  <c r="O85" i="16"/>
  <c r="P85" i="16"/>
  <c r="Q85" i="16"/>
  <c r="R85" i="16"/>
  <c r="U85" i="16"/>
  <c r="V85" i="16"/>
  <c r="AF85" i="16"/>
  <c r="AJ85" i="16"/>
  <c r="AO85" i="16"/>
  <c r="AP85" i="16"/>
  <c r="AQ85" i="16"/>
  <c r="L86" i="16"/>
  <c r="N86" i="16"/>
  <c r="O86" i="16"/>
  <c r="P86" i="16"/>
  <c r="Q86" i="16"/>
  <c r="R86" i="16"/>
  <c r="U86" i="16"/>
  <c r="V86" i="16"/>
  <c r="AF86" i="16"/>
  <c r="AJ86" i="16"/>
  <c r="AO86" i="16"/>
  <c r="AP86" i="16"/>
  <c r="AQ86" i="16"/>
  <c r="L87" i="16"/>
  <c r="N87" i="16"/>
  <c r="O87" i="16"/>
  <c r="P87" i="16"/>
  <c r="Q87" i="16"/>
  <c r="R87" i="16"/>
  <c r="U87" i="16"/>
  <c r="V87" i="16"/>
  <c r="AF87" i="16"/>
  <c r="AJ87" i="16"/>
  <c r="AO87" i="16"/>
  <c r="AP87" i="16"/>
  <c r="AQ87" i="16"/>
  <c r="L88" i="16"/>
  <c r="N88" i="16"/>
  <c r="O88" i="16"/>
  <c r="P88" i="16"/>
  <c r="Q88" i="16"/>
  <c r="R88" i="16"/>
  <c r="U88" i="16"/>
  <c r="V88" i="16"/>
  <c r="AF88" i="16"/>
  <c r="AJ88" i="16"/>
  <c r="AO88" i="16"/>
  <c r="AP88" i="16"/>
  <c r="AQ88" i="16"/>
  <c r="L89" i="16"/>
  <c r="N89" i="16"/>
  <c r="O89" i="16"/>
  <c r="P89" i="16"/>
  <c r="Q89" i="16"/>
  <c r="R89" i="16"/>
  <c r="U89" i="16"/>
  <c r="V89" i="16"/>
  <c r="AF89" i="16"/>
  <c r="AJ89" i="16"/>
  <c r="AO89" i="16"/>
  <c r="AP89" i="16"/>
  <c r="AQ89" i="16"/>
  <c r="L90" i="16"/>
  <c r="N90" i="16"/>
  <c r="O90" i="16"/>
  <c r="P90" i="16"/>
  <c r="Q90" i="16"/>
  <c r="R90" i="16"/>
  <c r="U90" i="16"/>
  <c r="V90" i="16"/>
  <c r="AF90" i="16"/>
  <c r="AJ90" i="16"/>
  <c r="AO90" i="16"/>
  <c r="AP90" i="16"/>
  <c r="AQ90" i="16"/>
  <c r="L91" i="16"/>
  <c r="N91" i="16"/>
  <c r="O91" i="16"/>
  <c r="P91" i="16"/>
  <c r="Q91" i="16"/>
  <c r="R91" i="16"/>
  <c r="U91" i="16"/>
  <c r="V91" i="16"/>
  <c r="AF91" i="16"/>
  <c r="AJ91" i="16"/>
  <c r="AO91" i="16"/>
  <c r="AP91" i="16"/>
  <c r="AQ91" i="16"/>
  <c r="L92" i="16"/>
  <c r="N92" i="16"/>
  <c r="O92" i="16"/>
  <c r="P92" i="16"/>
  <c r="Q92" i="16"/>
  <c r="R92" i="16"/>
  <c r="U92" i="16"/>
  <c r="V92" i="16"/>
  <c r="AF92" i="16"/>
  <c r="AJ92" i="16"/>
  <c r="AO92" i="16"/>
  <c r="AP92" i="16"/>
  <c r="AQ92" i="16"/>
  <c r="L93" i="16"/>
  <c r="N93" i="16"/>
  <c r="O93" i="16"/>
  <c r="P93" i="16"/>
  <c r="Q93" i="16"/>
  <c r="R93" i="16"/>
  <c r="U93" i="16"/>
  <c r="V93" i="16"/>
  <c r="AF93" i="16"/>
  <c r="AJ93" i="16"/>
  <c r="AO93" i="16"/>
  <c r="AP93" i="16"/>
  <c r="AQ93" i="16"/>
  <c r="L94" i="16"/>
  <c r="N94" i="16"/>
  <c r="O94" i="16"/>
  <c r="P94" i="16"/>
  <c r="Q94" i="16"/>
  <c r="R94" i="16"/>
  <c r="U94" i="16"/>
  <c r="V94" i="16"/>
  <c r="AF94" i="16"/>
  <c r="AJ94" i="16"/>
  <c r="AO94" i="16"/>
  <c r="AP94" i="16"/>
  <c r="AQ94" i="16"/>
  <c r="L95" i="16"/>
  <c r="N95" i="16"/>
  <c r="O95" i="16"/>
  <c r="P95" i="16"/>
  <c r="Q95" i="16"/>
  <c r="R95" i="16"/>
  <c r="U95" i="16"/>
  <c r="V95" i="16"/>
  <c r="AF95" i="16"/>
  <c r="AJ95" i="16"/>
  <c r="AO95" i="16"/>
  <c r="AP95" i="16"/>
  <c r="AQ95" i="16"/>
  <c r="L96" i="16"/>
  <c r="N96" i="16"/>
  <c r="O96" i="16"/>
  <c r="P96" i="16"/>
  <c r="Q96" i="16"/>
  <c r="R96" i="16"/>
  <c r="U96" i="16"/>
  <c r="V96" i="16"/>
  <c r="AF96" i="16"/>
  <c r="AJ96" i="16"/>
  <c r="AO96" i="16"/>
  <c r="AP96" i="16"/>
  <c r="AQ96" i="16"/>
  <c r="L97" i="16"/>
  <c r="N97" i="16"/>
  <c r="O97" i="16"/>
  <c r="P97" i="16"/>
  <c r="Q97" i="16"/>
  <c r="R97" i="16"/>
  <c r="U97" i="16"/>
  <c r="V97" i="16"/>
  <c r="AF97" i="16"/>
  <c r="AJ97" i="16"/>
  <c r="AO97" i="16"/>
  <c r="AP97" i="16"/>
  <c r="AQ97" i="16"/>
  <c r="L98" i="16"/>
  <c r="N98" i="16"/>
  <c r="O98" i="16"/>
  <c r="P98" i="16"/>
  <c r="Q98" i="16"/>
  <c r="R98" i="16"/>
  <c r="U98" i="16"/>
  <c r="V98" i="16"/>
  <c r="AF98" i="16"/>
  <c r="AJ98" i="16"/>
  <c r="AO98" i="16"/>
  <c r="AP98" i="16"/>
  <c r="AQ98" i="16"/>
  <c r="L99" i="16"/>
  <c r="N99" i="16"/>
  <c r="O99" i="16"/>
  <c r="P99" i="16"/>
  <c r="Q99" i="16"/>
  <c r="R99" i="16"/>
  <c r="U99" i="16"/>
  <c r="V99" i="16"/>
  <c r="AF99" i="16"/>
  <c r="AJ99" i="16"/>
  <c r="AO99" i="16"/>
  <c r="AP99" i="16"/>
  <c r="AQ99" i="16"/>
  <c r="L100" i="16"/>
  <c r="N100" i="16"/>
  <c r="O100" i="16"/>
  <c r="P100" i="16"/>
  <c r="Q100" i="16"/>
  <c r="R100" i="16"/>
  <c r="U100" i="16"/>
  <c r="V100" i="16"/>
  <c r="AF100" i="16"/>
  <c r="AJ100" i="16"/>
  <c r="AO100" i="16"/>
  <c r="AP100" i="16"/>
  <c r="AQ100" i="16"/>
  <c r="L101" i="16"/>
  <c r="N101" i="16"/>
  <c r="O101" i="16"/>
  <c r="P101" i="16"/>
  <c r="Q101" i="16"/>
  <c r="R101" i="16"/>
  <c r="U101" i="16"/>
  <c r="V101" i="16"/>
  <c r="AF101" i="16"/>
  <c r="AJ101" i="16"/>
  <c r="AO101" i="16"/>
  <c r="AP101" i="16"/>
  <c r="AQ101" i="16"/>
  <c r="L102" i="16"/>
  <c r="N102" i="16"/>
  <c r="O102" i="16"/>
  <c r="P102" i="16"/>
  <c r="Q102" i="16"/>
  <c r="R102" i="16"/>
  <c r="U102" i="16"/>
  <c r="V102" i="16"/>
  <c r="AF102" i="16"/>
  <c r="AJ102" i="16"/>
  <c r="AO102" i="16"/>
  <c r="AP102" i="16"/>
  <c r="AQ102" i="16"/>
  <c r="L103" i="16"/>
  <c r="N103" i="16"/>
  <c r="O103" i="16"/>
  <c r="P103" i="16"/>
  <c r="Q103" i="16"/>
  <c r="R103" i="16"/>
  <c r="U103" i="16"/>
  <c r="V103" i="16"/>
  <c r="AF103" i="16"/>
  <c r="AJ103" i="16"/>
  <c r="AO103" i="16"/>
  <c r="AP103" i="16"/>
  <c r="AQ103" i="16"/>
  <c r="L104" i="16"/>
  <c r="N104" i="16"/>
  <c r="O104" i="16"/>
  <c r="P104" i="16"/>
  <c r="Q104" i="16"/>
  <c r="R104" i="16"/>
  <c r="U104" i="16"/>
  <c r="V104" i="16"/>
  <c r="AF104" i="16"/>
  <c r="AJ104" i="16"/>
  <c r="AO104" i="16"/>
  <c r="AP104" i="16"/>
  <c r="AQ104" i="16"/>
  <c r="L105" i="16"/>
  <c r="N105" i="16"/>
  <c r="O105" i="16"/>
  <c r="P105" i="16"/>
  <c r="Q105" i="16"/>
  <c r="R105" i="16"/>
  <c r="U105" i="16"/>
  <c r="V105" i="16"/>
  <c r="AF105" i="16"/>
  <c r="AJ105" i="16"/>
  <c r="AO105" i="16"/>
  <c r="AP105" i="16"/>
  <c r="AQ105" i="16"/>
  <c r="L106" i="16"/>
  <c r="N106" i="16"/>
  <c r="O106" i="16"/>
  <c r="P106" i="16"/>
  <c r="Q106" i="16"/>
  <c r="R106" i="16"/>
  <c r="U106" i="16"/>
  <c r="V106" i="16"/>
  <c r="AF106" i="16"/>
  <c r="AJ106" i="16"/>
  <c r="AO106" i="16"/>
  <c r="AP106" i="16"/>
  <c r="AQ106" i="16"/>
  <c r="L107" i="16"/>
  <c r="N107" i="16"/>
  <c r="O107" i="16"/>
  <c r="P107" i="16"/>
  <c r="Q107" i="16"/>
  <c r="R107" i="16"/>
  <c r="U107" i="16"/>
  <c r="V107" i="16"/>
  <c r="AF107" i="16"/>
  <c r="AJ107" i="16"/>
  <c r="AO107" i="16"/>
  <c r="AP107" i="16"/>
  <c r="AQ107" i="16"/>
  <c r="L108" i="16"/>
  <c r="N108" i="16"/>
  <c r="O108" i="16"/>
  <c r="P108" i="16"/>
  <c r="Q108" i="16"/>
  <c r="R108" i="16"/>
  <c r="U108" i="16"/>
  <c r="V108" i="16"/>
  <c r="AF108" i="16"/>
  <c r="AJ108" i="16"/>
  <c r="AO108" i="16"/>
  <c r="AP108" i="16"/>
  <c r="AQ108" i="16"/>
  <c r="L109" i="16"/>
  <c r="N109" i="16"/>
  <c r="O109" i="16"/>
  <c r="P109" i="16"/>
  <c r="Q109" i="16"/>
  <c r="R109" i="16"/>
  <c r="U109" i="16"/>
  <c r="V109" i="16"/>
  <c r="AF109" i="16"/>
  <c r="AJ109" i="16"/>
  <c r="AO109" i="16"/>
  <c r="AP109" i="16"/>
  <c r="AQ109" i="16"/>
  <c r="L110" i="16"/>
  <c r="N110" i="16"/>
  <c r="O110" i="16"/>
  <c r="P110" i="16"/>
  <c r="Q110" i="16"/>
  <c r="R110" i="16"/>
  <c r="U110" i="16"/>
  <c r="V110" i="16"/>
  <c r="AF110" i="16"/>
  <c r="AJ110" i="16"/>
  <c r="AO110" i="16"/>
  <c r="AP110" i="16"/>
  <c r="AQ110" i="16"/>
  <c r="L111" i="16"/>
  <c r="N111" i="16"/>
  <c r="O111" i="16"/>
  <c r="P111" i="16"/>
  <c r="Q111" i="16"/>
  <c r="R111" i="16"/>
  <c r="U111" i="16"/>
  <c r="V111" i="16"/>
  <c r="AF111" i="16"/>
  <c r="AJ111" i="16"/>
  <c r="AO111" i="16"/>
  <c r="AP111" i="16"/>
  <c r="AQ111" i="16"/>
  <c r="L112" i="16"/>
  <c r="N112" i="16"/>
  <c r="O112" i="16"/>
  <c r="P112" i="16"/>
  <c r="Q112" i="16"/>
  <c r="R112" i="16"/>
  <c r="U112" i="16"/>
  <c r="V112" i="16"/>
  <c r="AF112" i="16"/>
  <c r="AJ112" i="16"/>
  <c r="AO112" i="16"/>
  <c r="AP112" i="16"/>
  <c r="AQ112" i="16"/>
  <c r="L113" i="16"/>
  <c r="N113" i="16"/>
  <c r="O113" i="16"/>
  <c r="P113" i="16"/>
  <c r="Q113" i="16"/>
  <c r="R113" i="16"/>
  <c r="U113" i="16"/>
  <c r="V113" i="16"/>
  <c r="AF113" i="16"/>
  <c r="AJ113" i="16"/>
  <c r="AO113" i="16"/>
  <c r="AP113" i="16"/>
  <c r="AQ113" i="16"/>
  <c r="L114" i="16"/>
  <c r="N114" i="16"/>
  <c r="O114" i="16"/>
  <c r="P114" i="16"/>
  <c r="Q114" i="16"/>
  <c r="R114" i="16"/>
  <c r="U114" i="16"/>
  <c r="V114" i="16"/>
  <c r="AF114" i="16"/>
  <c r="AJ114" i="16"/>
  <c r="AO114" i="16"/>
  <c r="AP114" i="16"/>
  <c r="AQ114" i="16"/>
  <c r="L115" i="16"/>
  <c r="N115" i="16"/>
  <c r="O115" i="16"/>
  <c r="P115" i="16"/>
  <c r="Q115" i="16"/>
  <c r="R115" i="16"/>
  <c r="U115" i="16"/>
  <c r="V115" i="16"/>
  <c r="AF115" i="16"/>
  <c r="AJ115" i="16"/>
  <c r="AO115" i="16"/>
  <c r="AP115" i="16"/>
  <c r="AQ115" i="16"/>
  <c r="L116" i="16"/>
  <c r="N116" i="16"/>
  <c r="O116" i="16"/>
  <c r="P116" i="16"/>
  <c r="Q116" i="16"/>
  <c r="R116" i="16"/>
  <c r="U116" i="16"/>
  <c r="V116" i="16"/>
  <c r="AF116" i="16"/>
  <c r="AJ116" i="16"/>
  <c r="AO116" i="16"/>
  <c r="AP116" i="16"/>
  <c r="AQ116" i="16"/>
  <c r="L117" i="16"/>
  <c r="N117" i="16"/>
  <c r="O117" i="16"/>
  <c r="P117" i="16"/>
  <c r="Q117" i="16"/>
  <c r="R117" i="16"/>
  <c r="U117" i="16"/>
  <c r="V117" i="16"/>
  <c r="AF117" i="16"/>
  <c r="AJ117" i="16"/>
  <c r="AO117" i="16"/>
  <c r="AP117" i="16"/>
  <c r="AQ117" i="16"/>
  <c r="L118" i="16"/>
  <c r="N118" i="16"/>
  <c r="O118" i="16"/>
  <c r="P118" i="16"/>
  <c r="Q118" i="16"/>
  <c r="R118" i="16"/>
  <c r="U118" i="16"/>
  <c r="V118" i="16"/>
  <c r="AF118" i="16"/>
  <c r="AJ118" i="16"/>
  <c r="AO118" i="16"/>
  <c r="AP118" i="16"/>
  <c r="AQ118" i="16"/>
  <c r="L119" i="16"/>
  <c r="N119" i="16"/>
  <c r="O119" i="16"/>
  <c r="P119" i="16"/>
  <c r="Q119" i="16"/>
  <c r="R119" i="16"/>
  <c r="U119" i="16"/>
  <c r="V119" i="16"/>
  <c r="AF119" i="16"/>
  <c r="AJ119" i="16"/>
  <c r="AO119" i="16"/>
  <c r="AP119" i="16"/>
  <c r="AQ119" i="16"/>
  <c r="L120" i="16"/>
  <c r="N120" i="16"/>
  <c r="O120" i="16"/>
  <c r="P120" i="16"/>
  <c r="Q120" i="16"/>
  <c r="R120" i="16"/>
  <c r="U120" i="16"/>
  <c r="V120" i="16"/>
  <c r="AF120" i="16"/>
  <c r="AJ120" i="16"/>
  <c r="AO120" i="16"/>
  <c r="AP120" i="16"/>
  <c r="AQ120" i="16"/>
  <c r="L121" i="16"/>
  <c r="N121" i="16"/>
  <c r="O121" i="16"/>
  <c r="P121" i="16"/>
  <c r="Q121" i="16"/>
  <c r="R121" i="16"/>
  <c r="U121" i="16"/>
  <c r="V121" i="16"/>
  <c r="AF121" i="16"/>
  <c r="AJ121" i="16"/>
  <c r="AO121" i="16"/>
  <c r="AP121" i="16"/>
  <c r="AQ121" i="16"/>
  <c r="L122" i="16"/>
  <c r="N122" i="16"/>
  <c r="O122" i="16"/>
  <c r="P122" i="16"/>
  <c r="Q122" i="16"/>
  <c r="R122" i="16"/>
  <c r="U122" i="16"/>
  <c r="V122" i="16"/>
  <c r="AF122" i="16"/>
  <c r="AJ122" i="16"/>
  <c r="AO122" i="16"/>
  <c r="AP122" i="16"/>
  <c r="AQ122" i="16"/>
  <c r="L123" i="16"/>
  <c r="N123" i="16"/>
  <c r="O123" i="16"/>
  <c r="P123" i="16"/>
  <c r="Q123" i="16"/>
  <c r="R123" i="16"/>
  <c r="U123" i="16"/>
  <c r="V123" i="16"/>
  <c r="AF123" i="16"/>
  <c r="AJ123" i="16"/>
  <c r="AO123" i="16"/>
  <c r="AP123" i="16"/>
  <c r="AQ123" i="16"/>
  <c r="L124" i="16"/>
  <c r="N124" i="16"/>
  <c r="O124" i="16"/>
  <c r="P124" i="16"/>
  <c r="Q124" i="16"/>
  <c r="R124" i="16"/>
  <c r="U124" i="16"/>
  <c r="V124" i="16"/>
  <c r="AF124" i="16"/>
  <c r="AJ124" i="16"/>
  <c r="AO124" i="16"/>
  <c r="AP124" i="16"/>
  <c r="AQ124" i="16"/>
  <c r="L125" i="16"/>
  <c r="N125" i="16"/>
  <c r="O125" i="16"/>
  <c r="P125" i="16"/>
  <c r="Q125" i="16"/>
  <c r="R125" i="16"/>
  <c r="U125" i="16"/>
  <c r="V125" i="16"/>
  <c r="AF125" i="16"/>
  <c r="AJ125" i="16"/>
  <c r="AO125" i="16"/>
  <c r="AP125" i="16"/>
  <c r="AQ125" i="16"/>
  <c r="L126" i="16"/>
  <c r="N126" i="16"/>
  <c r="O126" i="16"/>
  <c r="P126" i="16"/>
  <c r="Q126" i="16"/>
  <c r="R126" i="16"/>
  <c r="U126" i="16"/>
  <c r="V126" i="16"/>
  <c r="AF126" i="16"/>
  <c r="AJ126" i="16"/>
  <c r="AO126" i="16"/>
  <c r="AP126" i="16"/>
  <c r="AQ126" i="16"/>
  <c r="L127" i="16"/>
  <c r="N127" i="16"/>
  <c r="O127" i="16"/>
  <c r="P127" i="16"/>
  <c r="Q127" i="16"/>
  <c r="R127" i="16"/>
  <c r="U127" i="16"/>
  <c r="V127" i="16"/>
  <c r="AF127" i="16"/>
  <c r="AJ127" i="16"/>
  <c r="AO127" i="16"/>
  <c r="AP127" i="16"/>
  <c r="AQ127" i="16"/>
  <c r="L128" i="16"/>
  <c r="N128" i="16"/>
  <c r="O128" i="16"/>
  <c r="P128" i="16"/>
  <c r="Q128" i="16"/>
  <c r="R128" i="16"/>
  <c r="U128" i="16"/>
  <c r="V128" i="16"/>
  <c r="AF128" i="16"/>
  <c r="AJ128" i="16"/>
  <c r="AO128" i="16"/>
  <c r="AP128" i="16"/>
  <c r="AQ128" i="16"/>
  <c r="L129" i="16"/>
  <c r="N129" i="16"/>
  <c r="O129" i="16"/>
  <c r="P129" i="16"/>
  <c r="Q129" i="16"/>
  <c r="R129" i="16"/>
  <c r="U129" i="16"/>
  <c r="V129" i="16"/>
  <c r="AF129" i="16"/>
  <c r="AJ129" i="16"/>
  <c r="AO129" i="16"/>
  <c r="AP129" i="16"/>
  <c r="AQ129" i="16"/>
  <c r="L130" i="16"/>
  <c r="N130" i="16"/>
  <c r="O130" i="16"/>
  <c r="P130" i="16"/>
  <c r="Q130" i="16"/>
  <c r="R130" i="16"/>
  <c r="U130" i="16"/>
  <c r="V130" i="16"/>
  <c r="AF130" i="16"/>
  <c r="AJ130" i="16"/>
  <c r="AO130" i="16"/>
  <c r="AP130" i="16"/>
  <c r="AQ130" i="16"/>
  <c r="L131" i="16"/>
  <c r="N131" i="16"/>
  <c r="O131" i="16"/>
  <c r="P131" i="16"/>
  <c r="Q131" i="16"/>
  <c r="R131" i="16"/>
  <c r="U131" i="16"/>
  <c r="V131" i="16"/>
  <c r="AF131" i="16"/>
  <c r="AJ131" i="16"/>
  <c r="AO131" i="16"/>
  <c r="AP131" i="16"/>
  <c r="AQ131" i="16"/>
  <c r="L132" i="16"/>
  <c r="N132" i="16"/>
  <c r="O132" i="16"/>
  <c r="P132" i="16"/>
  <c r="Q132" i="16"/>
  <c r="R132" i="16"/>
  <c r="U132" i="16"/>
  <c r="V132" i="16"/>
  <c r="AF132" i="16"/>
  <c r="AJ132" i="16"/>
  <c r="AO132" i="16"/>
  <c r="AP132" i="16"/>
  <c r="AQ132" i="16"/>
  <c r="L133" i="16"/>
  <c r="N133" i="16"/>
  <c r="O133" i="16"/>
  <c r="P133" i="16"/>
  <c r="Q133" i="16"/>
  <c r="R133" i="16"/>
  <c r="U133" i="16"/>
  <c r="V133" i="16"/>
  <c r="AF133" i="16"/>
  <c r="AJ133" i="16"/>
  <c r="AO133" i="16"/>
  <c r="AP133" i="16"/>
  <c r="AQ133" i="16"/>
  <c r="L134" i="16"/>
  <c r="N134" i="16"/>
  <c r="O134" i="16"/>
  <c r="P134" i="16"/>
  <c r="Q134" i="16"/>
  <c r="R134" i="16"/>
  <c r="U134" i="16"/>
  <c r="V134" i="16"/>
  <c r="AF134" i="16"/>
  <c r="AJ134" i="16"/>
  <c r="AO134" i="16"/>
  <c r="AP134" i="16"/>
  <c r="AQ134" i="16"/>
  <c r="L135" i="16"/>
  <c r="N135" i="16"/>
  <c r="O135" i="16"/>
  <c r="P135" i="16"/>
  <c r="Q135" i="16"/>
  <c r="R135" i="16"/>
  <c r="U135" i="16"/>
  <c r="V135" i="16"/>
  <c r="AF135" i="16"/>
  <c r="AJ135" i="16"/>
  <c r="AO135" i="16"/>
  <c r="AP135" i="16"/>
  <c r="AQ135" i="16"/>
  <c r="L136" i="16"/>
  <c r="N136" i="16"/>
  <c r="O136" i="16"/>
  <c r="P136" i="16"/>
  <c r="Q136" i="16"/>
  <c r="R136" i="16"/>
  <c r="U136" i="16"/>
  <c r="V136" i="16"/>
  <c r="AF136" i="16"/>
  <c r="AJ136" i="16"/>
  <c r="AO136" i="16"/>
  <c r="AP136" i="16"/>
  <c r="AQ136" i="16"/>
  <c r="L137" i="16"/>
  <c r="N137" i="16"/>
  <c r="O137" i="16"/>
  <c r="P137" i="16"/>
  <c r="Q137" i="16"/>
  <c r="R137" i="16"/>
  <c r="U137" i="16"/>
  <c r="V137" i="16"/>
  <c r="AF137" i="16"/>
  <c r="AJ137" i="16"/>
  <c r="AO137" i="16"/>
  <c r="AP137" i="16"/>
  <c r="AQ137" i="16"/>
  <c r="L138" i="16"/>
  <c r="N138" i="16"/>
  <c r="O138" i="16"/>
  <c r="P138" i="16"/>
  <c r="Q138" i="16"/>
  <c r="R138" i="16"/>
  <c r="U138" i="16"/>
  <c r="V138" i="16"/>
  <c r="AF138" i="16"/>
  <c r="AJ138" i="16"/>
  <c r="AO138" i="16"/>
  <c r="AP138" i="16"/>
  <c r="AQ138" i="16"/>
  <c r="L139" i="16"/>
  <c r="N139" i="16"/>
  <c r="O139" i="16"/>
  <c r="P139" i="16"/>
  <c r="Q139" i="16"/>
  <c r="R139" i="16"/>
  <c r="U139" i="16"/>
  <c r="V139" i="16"/>
  <c r="AF139" i="16"/>
  <c r="AJ139" i="16"/>
  <c r="AO139" i="16"/>
  <c r="AP139" i="16"/>
  <c r="AQ139" i="16"/>
  <c r="L140" i="16"/>
  <c r="N140" i="16"/>
  <c r="O140" i="16"/>
  <c r="P140" i="16"/>
  <c r="Q140" i="16"/>
  <c r="R140" i="16"/>
  <c r="U140" i="16"/>
  <c r="V140" i="16"/>
  <c r="AF140" i="16"/>
  <c r="AJ140" i="16"/>
  <c r="AO140" i="16"/>
  <c r="AP140" i="16"/>
  <c r="AQ140" i="16"/>
  <c r="L141" i="16"/>
  <c r="N141" i="16"/>
  <c r="O141" i="16"/>
  <c r="P141" i="16"/>
  <c r="Q141" i="16"/>
  <c r="R141" i="16"/>
  <c r="U141" i="16"/>
  <c r="V141" i="16"/>
  <c r="AF141" i="16"/>
  <c r="AJ141" i="16"/>
  <c r="AO141" i="16"/>
  <c r="AP141" i="16"/>
  <c r="AQ141" i="16"/>
  <c r="L142" i="16"/>
  <c r="N142" i="16"/>
  <c r="O142" i="16"/>
  <c r="P142" i="16"/>
  <c r="Q142" i="16"/>
  <c r="R142" i="16"/>
  <c r="U142" i="16"/>
  <c r="V142" i="16"/>
  <c r="AF142" i="16"/>
  <c r="AJ142" i="16"/>
  <c r="AO142" i="16"/>
  <c r="AP142" i="16"/>
  <c r="AQ142" i="16"/>
  <c r="L143" i="16"/>
  <c r="N143" i="16"/>
  <c r="O143" i="16"/>
  <c r="P143" i="16"/>
  <c r="Q143" i="16"/>
  <c r="R143" i="16"/>
  <c r="U143" i="16"/>
  <c r="V143" i="16"/>
  <c r="AF143" i="16"/>
  <c r="AJ143" i="16"/>
  <c r="AO143" i="16"/>
  <c r="AP143" i="16"/>
  <c r="AQ143" i="16"/>
  <c r="L144" i="16"/>
  <c r="N144" i="16"/>
  <c r="O144" i="16"/>
  <c r="P144" i="16"/>
  <c r="Q144" i="16"/>
  <c r="R144" i="16"/>
  <c r="U144" i="16"/>
  <c r="V144" i="16"/>
  <c r="AF144" i="16"/>
  <c r="AJ144" i="16"/>
  <c r="AO144" i="16"/>
  <c r="AP144" i="16"/>
  <c r="AQ144" i="16"/>
  <c r="L145" i="16"/>
  <c r="N145" i="16"/>
  <c r="O145" i="16"/>
  <c r="P145" i="16"/>
  <c r="Q145" i="16"/>
  <c r="R145" i="16"/>
  <c r="U145" i="16"/>
  <c r="V145" i="16"/>
  <c r="AF145" i="16"/>
  <c r="AJ145" i="16"/>
  <c r="AO145" i="16"/>
  <c r="AP145" i="16"/>
  <c r="AQ145" i="16"/>
  <c r="L146" i="16"/>
  <c r="N146" i="16"/>
  <c r="O146" i="16"/>
  <c r="P146" i="16"/>
  <c r="Q146" i="16"/>
  <c r="R146" i="16"/>
  <c r="U146" i="16"/>
  <c r="V146" i="16"/>
  <c r="AF146" i="16"/>
  <c r="AJ146" i="16"/>
  <c r="AO146" i="16"/>
  <c r="AP146" i="16"/>
  <c r="AQ146" i="16"/>
  <c r="L147" i="16"/>
  <c r="N147" i="16"/>
  <c r="O147" i="16"/>
  <c r="P147" i="16"/>
  <c r="Q147" i="16"/>
  <c r="R147" i="16"/>
  <c r="U147" i="16"/>
  <c r="V147" i="16"/>
  <c r="AJ147" i="16"/>
  <c r="AO147" i="16"/>
  <c r="AP147" i="16"/>
  <c r="AQ147" i="16"/>
  <c r="AX147" i="16"/>
  <c r="L148" i="16"/>
  <c r="N148" i="16"/>
  <c r="O148" i="16"/>
  <c r="P148" i="16"/>
  <c r="Q148" i="16"/>
  <c r="R148" i="16"/>
  <c r="U148" i="16"/>
  <c r="V148" i="16"/>
  <c r="AJ148" i="16"/>
  <c r="AO148" i="16"/>
  <c r="AP148" i="16"/>
  <c r="AQ148" i="16"/>
  <c r="L149" i="16"/>
  <c r="N149" i="16"/>
  <c r="O149" i="16"/>
  <c r="P149" i="16"/>
  <c r="Q149" i="16"/>
  <c r="R149" i="16"/>
  <c r="U149" i="16"/>
  <c r="V149" i="16"/>
  <c r="AJ149" i="16"/>
  <c r="AO149" i="16"/>
  <c r="AP149" i="16"/>
  <c r="AQ149" i="16"/>
  <c r="L150" i="16"/>
  <c r="N150" i="16"/>
  <c r="O150" i="16"/>
  <c r="P150" i="16"/>
  <c r="Q150" i="16"/>
  <c r="R150" i="16"/>
  <c r="U150" i="16"/>
  <c r="V150" i="16"/>
  <c r="AJ150" i="16"/>
  <c r="AO150" i="16"/>
  <c r="AP150" i="16"/>
  <c r="AQ150" i="16"/>
  <c r="L151" i="16"/>
  <c r="N151" i="16"/>
  <c r="O151" i="16"/>
  <c r="P151" i="16"/>
  <c r="Q151" i="16"/>
  <c r="R151" i="16"/>
  <c r="U151" i="16"/>
  <c r="V151" i="16"/>
  <c r="AJ151" i="16"/>
  <c r="AO151" i="16"/>
  <c r="AP151" i="16"/>
  <c r="AQ151" i="16"/>
  <c r="L152" i="16"/>
  <c r="N152" i="16"/>
  <c r="O152" i="16"/>
  <c r="P152" i="16"/>
  <c r="Q152" i="16"/>
  <c r="R152" i="16"/>
  <c r="U152" i="16"/>
  <c r="V152" i="16"/>
  <c r="AJ152" i="16"/>
  <c r="AO152" i="16"/>
  <c r="AP152" i="16"/>
  <c r="AQ152" i="16"/>
  <c r="L153" i="16"/>
  <c r="N153" i="16"/>
  <c r="O153" i="16"/>
  <c r="P153" i="16"/>
  <c r="Q153" i="16"/>
  <c r="R153" i="16"/>
  <c r="U153" i="16"/>
  <c r="V153" i="16"/>
  <c r="AJ153" i="16"/>
  <c r="AO153" i="16"/>
  <c r="AP153" i="16"/>
  <c r="AQ153" i="16"/>
  <c r="L154" i="16"/>
  <c r="N154" i="16"/>
  <c r="O154" i="16"/>
  <c r="P154" i="16"/>
  <c r="Q154" i="16"/>
  <c r="R154" i="16"/>
  <c r="U154" i="16"/>
  <c r="V154" i="16"/>
  <c r="AJ154" i="16"/>
  <c r="AO154" i="16"/>
  <c r="AP154" i="16"/>
  <c r="AQ154" i="16"/>
  <c r="L155" i="16"/>
  <c r="N155" i="16"/>
  <c r="O155" i="16"/>
  <c r="P155" i="16"/>
  <c r="Q155" i="16"/>
  <c r="R155" i="16"/>
  <c r="U155" i="16"/>
  <c r="V155" i="16"/>
  <c r="AJ155" i="16"/>
  <c r="AO155" i="16"/>
  <c r="AP155" i="16"/>
  <c r="AQ155" i="16"/>
  <c r="L156" i="16"/>
  <c r="N156" i="16"/>
  <c r="O156" i="16"/>
  <c r="P156" i="16"/>
  <c r="Q156" i="16"/>
  <c r="R156" i="16"/>
  <c r="U156" i="16"/>
  <c r="V156" i="16"/>
  <c r="AJ156" i="16"/>
  <c r="AO156" i="16"/>
  <c r="AP156" i="16"/>
  <c r="AQ156" i="16"/>
  <c r="L157" i="16"/>
  <c r="N157" i="16"/>
  <c r="O157" i="16"/>
  <c r="P157" i="16"/>
  <c r="Q157" i="16"/>
  <c r="R157" i="16"/>
  <c r="U157" i="16"/>
  <c r="V157" i="16"/>
  <c r="AJ157" i="16"/>
  <c r="AO157" i="16"/>
  <c r="AP157" i="16"/>
  <c r="AQ157" i="16"/>
  <c r="L158" i="16"/>
  <c r="N158" i="16"/>
  <c r="O158" i="16"/>
  <c r="P158" i="16"/>
  <c r="Q158" i="16"/>
  <c r="R158" i="16"/>
  <c r="U158" i="16"/>
  <c r="V158" i="16"/>
  <c r="AJ158" i="16"/>
  <c r="AO158" i="16"/>
  <c r="AP158" i="16"/>
  <c r="AQ158" i="16"/>
  <c r="L159" i="16"/>
  <c r="N159" i="16"/>
  <c r="O159" i="16"/>
  <c r="P159" i="16"/>
  <c r="Q159" i="16"/>
  <c r="R159" i="16"/>
  <c r="U159" i="16"/>
  <c r="V159" i="16"/>
  <c r="AJ159" i="16"/>
  <c r="AO159" i="16"/>
  <c r="AP159" i="16"/>
  <c r="AQ159" i="16"/>
  <c r="L160" i="16"/>
  <c r="N160" i="16"/>
  <c r="O160" i="16"/>
  <c r="P160" i="16"/>
  <c r="Q160" i="16"/>
  <c r="R160" i="16"/>
  <c r="U160" i="16"/>
  <c r="V160" i="16"/>
  <c r="AJ160" i="16"/>
  <c r="AO160" i="16"/>
  <c r="AP160" i="16"/>
  <c r="AQ160" i="16"/>
  <c r="L161" i="16"/>
  <c r="N161" i="16"/>
  <c r="O161" i="16"/>
  <c r="P161" i="16"/>
  <c r="Q161" i="16"/>
  <c r="R161" i="16"/>
  <c r="U161" i="16"/>
  <c r="V161" i="16"/>
  <c r="AJ161" i="16"/>
  <c r="AO161" i="16"/>
  <c r="AP161" i="16"/>
  <c r="AQ161" i="16"/>
  <c r="L162" i="16"/>
  <c r="N162" i="16"/>
  <c r="O162" i="16"/>
  <c r="P162" i="16"/>
  <c r="Q162" i="16"/>
  <c r="R162" i="16"/>
  <c r="U162" i="16"/>
  <c r="V162" i="16"/>
  <c r="AJ162" i="16"/>
  <c r="AO162" i="16"/>
  <c r="AP162" i="16"/>
  <c r="AQ162" i="16"/>
  <c r="L163" i="16"/>
  <c r="N163" i="16"/>
  <c r="O163" i="16"/>
  <c r="P163" i="16"/>
  <c r="Q163" i="16"/>
  <c r="R163" i="16"/>
  <c r="U163" i="16"/>
  <c r="V163" i="16"/>
  <c r="AJ163" i="16"/>
  <c r="AO163" i="16"/>
  <c r="AP163" i="16"/>
  <c r="AQ163" i="16"/>
  <c r="L164" i="16"/>
  <c r="N164" i="16"/>
  <c r="O164" i="16"/>
  <c r="P164" i="16"/>
  <c r="Q164" i="16"/>
  <c r="R164" i="16"/>
  <c r="U164" i="16"/>
  <c r="V164" i="16"/>
  <c r="AJ164" i="16"/>
  <c r="AO164" i="16"/>
  <c r="AP164" i="16"/>
  <c r="AQ164" i="16"/>
  <c r="L165" i="16"/>
  <c r="N165" i="16"/>
  <c r="O165" i="16"/>
  <c r="P165" i="16"/>
  <c r="Q165" i="16"/>
  <c r="R165" i="16"/>
  <c r="U165" i="16"/>
  <c r="V165" i="16"/>
  <c r="AJ165" i="16"/>
  <c r="AO165" i="16"/>
  <c r="AP165" i="16"/>
  <c r="AQ165" i="16"/>
  <c r="L166" i="16"/>
  <c r="N166" i="16"/>
  <c r="O166" i="16"/>
  <c r="P166" i="16"/>
  <c r="Q166" i="16"/>
  <c r="R166" i="16"/>
  <c r="U166" i="16"/>
  <c r="V166" i="16"/>
  <c r="AJ166" i="16"/>
  <c r="AO166" i="16"/>
  <c r="AP166" i="16"/>
  <c r="AQ166" i="16"/>
  <c r="L167" i="16"/>
  <c r="N167" i="16"/>
  <c r="O167" i="16"/>
  <c r="P167" i="16"/>
  <c r="Q167" i="16"/>
  <c r="R167" i="16"/>
  <c r="U167" i="16"/>
  <c r="V167" i="16"/>
  <c r="AJ167" i="16"/>
  <c r="AO167" i="16"/>
  <c r="AP167" i="16"/>
  <c r="AQ167" i="16"/>
  <c r="L168" i="16"/>
  <c r="N168" i="16"/>
  <c r="O168" i="16"/>
  <c r="P168" i="16"/>
  <c r="Q168" i="16"/>
  <c r="R168" i="16"/>
  <c r="U168" i="16"/>
  <c r="V168" i="16"/>
  <c r="AJ168" i="16"/>
  <c r="AO168" i="16"/>
  <c r="AP168" i="16"/>
  <c r="AQ168" i="16"/>
  <c r="L169" i="16"/>
  <c r="N169" i="16"/>
  <c r="O169" i="16"/>
  <c r="P169" i="16"/>
  <c r="Q169" i="16"/>
  <c r="R169" i="16"/>
  <c r="U169" i="16"/>
  <c r="V169" i="16"/>
  <c r="AJ169" i="16"/>
  <c r="AO169" i="16"/>
  <c r="AP169" i="16"/>
  <c r="AQ169" i="16"/>
  <c r="L170" i="16"/>
  <c r="N170" i="16"/>
  <c r="O170" i="16"/>
  <c r="P170" i="16"/>
  <c r="Q170" i="16"/>
  <c r="R170" i="16"/>
  <c r="U170" i="16"/>
  <c r="V170" i="16"/>
  <c r="AJ170" i="16"/>
  <c r="AO170" i="16"/>
  <c r="AP170" i="16"/>
  <c r="AQ170" i="16"/>
  <c r="L171" i="16"/>
  <c r="N171" i="16"/>
  <c r="O171" i="16"/>
  <c r="P171" i="16"/>
  <c r="Q171" i="16"/>
  <c r="R171" i="16"/>
  <c r="U171" i="16"/>
  <c r="V171" i="16"/>
  <c r="AJ171" i="16"/>
  <c r="AO171" i="16"/>
  <c r="AP171" i="16"/>
  <c r="AQ171" i="16"/>
  <c r="L172" i="16"/>
  <c r="N172" i="16"/>
  <c r="O172" i="16"/>
  <c r="P172" i="16"/>
  <c r="Q172" i="16"/>
  <c r="R172" i="16"/>
  <c r="U172" i="16"/>
  <c r="V172" i="16"/>
  <c r="AJ172" i="16"/>
  <c r="AO172" i="16"/>
  <c r="AP172" i="16"/>
  <c r="AQ172" i="16"/>
  <c r="L173" i="16"/>
  <c r="N173" i="16"/>
  <c r="O173" i="16"/>
  <c r="P173" i="16"/>
  <c r="Q173" i="16"/>
  <c r="R173" i="16"/>
  <c r="U173" i="16"/>
  <c r="V173" i="16"/>
  <c r="AJ173" i="16"/>
  <c r="AO173" i="16"/>
  <c r="AP173" i="16"/>
  <c r="AQ173" i="16"/>
  <c r="L174" i="16"/>
  <c r="N174" i="16"/>
  <c r="O174" i="16"/>
  <c r="P174" i="16"/>
  <c r="Q174" i="16"/>
  <c r="R174" i="16"/>
  <c r="U174" i="16"/>
  <c r="V174" i="16"/>
  <c r="AJ174" i="16"/>
  <c r="AO174" i="16"/>
  <c r="AP174" i="16"/>
  <c r="AQ174" i="16"/>
  <c r="L175" i="16"/>
  <c r="N175" i="16"/>
  <c r="O175" i="16"/>
  <c r="P175" i="16"/>
  <c r="Q175" i="16"/>
  <c r="R175" i="16"/>
  <c r="U175" i="16"/>
  <c r="V175" i="16"/>
  <c r="AJ175" i="16"/>
  <c r="AO175" i="16"/>
  <c r="AP175" i="16"/>
  <c r="AQ175" i="16"/>
  <c r="L176" i="16"/>
  <c r="N176" i="16"/>
  <c r="O176" i="16"/>
  <c r="P176" i="16"/>
  <c r="Q176" i="16"/>
  <c r="R176" i="16"/>
  <c r="U176" i="16"/>
  <c r="V176" i="16"/>
  <c r="AJ176" i="16"/>
  <c r="AO176" i="16"/>
  <c r="AP176" i="16"/>
  <c r="AQ176" i="16"/>
  <c r="L177" i="16"/>
  <c r="N177" i="16"/>
  <c r="O177" i="16"/>
  <c r="P177" i="16"/>
  <c r="Q177" i="16"/>
  <c r="R177" i="16"/>
  <c r="U177" i="16"/>
  <c r="V177" i="16"/>
  <c r="AJ177" i="16"/>
  <c r="AO177" i="16"/>
  <c r="AP177" i="16"/>
  <c r="AQ177" i="16"/>
  <c r="L178" i="16"/>
  <c r="N178" i="16"/>
  <c r="O178" i="16"/>
  <c r="P178" i="16"/>
  <c r="Q178" i="16"/>
  <c r="R178" i="16"/>
  <c r="U178" i="16"/>
  <c r="V178" i="16"/>
  <c r="AJ178" i="16"/>
  <c r="AO178" i="16"/>
  <c r="AP178" i="16"/>
  <c r="AQ178" i="16"/>
  <c r="L179" i="16"/>
  <c r="N179" i="16"/>
  <c r="O179" i="16"/>
  <c r="P179" i="16"/>
  <c r="Q179" i="16"/>
  <c r="R179" i="16"/>
  <c r="U179" i="16"/>
  <c r="V179" i="16"/>
  <c r="AJ179" i="16"/>
  <c r="AO179" i="16"/>
  <c r="AP179" i="16"/>
  <c r="AQ179" i="16"/>
  <c r="L180" i="16"/>
  <c r="N180" i="16"/>
  <c r="O180" i="16"/>
  <c r="P180" i="16"/>
  <c r="Q180" i="16"/>
  <c r="R180" i="16"/>
  <c r="U180" i="16"/>
  <c r="V180" i="16"/>
  <c r="AJ180" i="16"/>
  <c r="AO180" i="16"/>
  <c r="AP180" i="16"/>
  <c r="AQ180" i="16"/>
  <c r="L181" i="16"/>
  <c r="N181" i="16"/>
  <c r="O181" i="16"/>
  <c r="P181" i="16"/>
  <c r="Q181" i="16"/>
  <c r="R181" i="16"/>
  <c r="U181" i="16"/>
  <c r="V181" i="16"/>
  <c r="AJ181" i="16"/>
  <c r="AO181" i="16"/>
  <c r="AP181" i="16"/>
  <c r="AQ181" i="16"/>
  <c r="L182" i="16"/>
  <c r="N182" i="16"/>
  <c r="O182" i="16"/>
  <c r="P182" i="16"/>
  <c r="Q182" i="16"/>
  <c r="R182" i="16"/>
  <c r="U182" i="16"/>
  <c r="V182" i="16"/>
  <c r="AJ182" i="16"/>
  <c r="AO182" i="16"/>
  <c r="AP182" i="16"/>
  <c r="AQ182" i="16"/>
  <c r="L183" i="16"/>
  <c r="N183" i="16"/>
  <c r="O183" i="16"/>
  <c r="P183" i="16"/>
  <c r="Q183" i="16"/>
  <c r="R183" i="16"/>
  <c r="U183" i="16"/>
  <c r="V183" i="16"/>
  <c r="AJ183" i="16"/>
  <c r="AO183" i="16"/>
  <c r="AP183" i="16"/>
  <c r="AQ183" i="16"/>
  <c r="L184" i="16"/>
  <c r="N184" i="16"/>
  <c r="O184" i="16"/>
  <c r="P184" i="16"/>
  <c r="Q184" i="16"/>
  <c r="R184" i="16"/>
  <c r="U184" i="16"/>
  <c r="V184" i="16"/>
  <c r="AJ184" i="16"/>
  <c r="AO184" i="16"/>
  <c r="AP184" i="16"/>
  <c r="AQ184" i="16"/>
  <c r="L185" i="16"/>
  <c r="N185" i="16"/>
  <c r="O185" i="16"/>
  <c r="P185" i="16"/>
  <c r="Q185" i="16"/>
  <c r="R185" i="16"/>
  <c r="U185" i="16"/>
  <c r="V185" i="16"/>
  <c r="AJ185" i="16"/>
  <c r="AO185" i="16"/>
  <c r="AP185" i="16"/>
  <c r="AQ185" i="16"/>
  <c r="L186" i="16"/>
  <c r="N186" i="16"/>
  <c r="O186" i="16"/>
  <c r="P186" i="16"/>
  <c r="Q186" i="16"/>
  <c r="R186" i="16"/>
  <c r="U186" i="16"/>
  <c r="V186" i="16"/>
  <c r="AF186" i="16"/>
  <c r="AJ186" i="16"/>
  <c r="AO186" i="16"/>
  <c r="AP186" i="16"/>
  <c r="AQ186" i="16"/>
  <c r="L187" i="16"/>
  <c r="N187" i="16"/>
  <c r="O187" i="16"/>
  <c r="P187" i="16"/>
  <c r="Q187" i="16"/>
  <c r="R187" i="16"/>
  <c r="U187" i="16"/>
  <c r="V187" i="16"/>
  <c r="AF187" i="16"/>
  <c r="AJ187" i="16"/>
  <c r="AO187" i="16"/>
  <c r="AP187" i="16"/>
  <c r="AQ187" i="16"/>
  <c r="L188" i="16"/>
  <c r="N188" i="16"/>
  <c r="O188" i="16"/>
  <c r="P188" i="16"/>
  <c r="Q188" i="16"/>
  <c r="R188" i="16"/>
  <c r="U188" i="16"/>
  <c r="V188" i="16"/>
  <c r="AF188" i="16"/>
  <c r="AJ188" i="16"/>
  <c r="AO188" i="16"/>
  <c r="AP188" i="16"/>
  <c r="AQ188" i="16"/>
  <c r="L189" i="16"/>
  <c r="N189" i="16"/>
  <c r="O189" i="16"/>
  <c r="P189" i="16"/>
  <c r="Q189" i="16"/>
  <c r="R189" i="16"/>
  <c r="U189" i="16"/>
  <c r="V189" i="16"/>
  <c r="AF189" i="16"/>
  <c r="AJ189" i="16"/>
  <c r="AO189" i="16"/>
  <c r="AP189" i="16"/>
  <c r="AQ189" i="16"/>
  <c r="L190" i="16"/>
  <c r="N190" i="16"/>
  <c r="O190" i="16"/>
  <c r="P190" i="16"/>
  <c r="Q190" i="16"/>
  <c r="R190" i="16"/>
  <c r="U190" i="16"/>
  <c r="V190" i="16"/>
  <c r="AF190" i="16"/>
  <c r="AJ190" i="16"/>
  <c r="AO190" i="16"/>
  <c r="AP190" i="16"/>
  <c r="AQ190" i="16"/>
  <c r="L191" i="16"/>
  <c r="N191" i="16"/>
  <c r="O191" i="16"/>
  <c r="P191" i="16"/>
  <c r="Q191" i="16"/>
  <c r="R191" i="16"/>
  <c r="U191" i="16"/>
  <c r="V191" i="16"/>
  <c r="AF191" i="16"/>
  <c r="AJ191" i="16"/>
  <c r="AO191" i="16"/>
  <c r="AP191" i="16"/>
  <c r="AQ191" i="16"/>
  <c r="L192" i="16"/>
  <c r="N192" i="16"/>
  <c r="O192" i="16"/>
  <c r="P192" i="16"/>
  <c r="Q192" i="16"/>
  <c r="R192" i="16"/>
  <c r="U192" i="16"/>
  <c r="V192" i="16"/>
  <c r="AF192" i="16"/>
  <c r="AJ192" i="16"/>
  <c r="AO192" i="16"/>
  <c r="AP192" i="16"/>
  <c r="AQ192" i="16"/>
  <c r="L193" i="16"/>
  <c r="N193" i="16"/>
  <c r="O193" i="16"/>
  <c r="P193" i="16"/>
  <c r="Q193" i="16"/>
  <c r="R193" i="16"/>
  <c r="U193" i="16"/>
  <c r="V193" i="16"/>
  <c r="AF193" i="16"/>
  <c r="AJ193" i="16"/>
  <c r="AO193" i="16"/>
  <c r="AP193" i="16"/>
  <c r="AQ193" i="16"/>
  <c r="L194" i="16"/>
  <c r="N194" i="16"/>
  <c r="O194" i="16"/>
  <c r="P194" i="16"/>
  <c r="Q194" i="16"/>
  <c r="R194" i="16"/>
  <c r="U194" i="16"/>
  <c r="V194" i="16"/>
  <c r="AF194" i="16"/>
  <c r="AJ194" i="16"/>
  <c r="AO194" i="16"/>
  <c r="AP194" i="16"/>
  <c r="AQ194" i="16"/>
  <c r="L195" i="16"/>
  <c r="N195" i="16"/>
  <c r="O195" i="16"/>
  <c r="P195" i="16"/>
  <c r="Q195" i="16"/>
  <c r="R195" i="16"/>
  <c r="U195" i="16"/>
  <c r="V195" i="16"/>
  <c r="AF195" i="16"/>
  <c r="AJ195" i="16"/>
  <c r="AO195" i="16"/>
  <c r="AP195" i="16"/>
  <c r="AQ195" i="16"/>
  <c r="L196" i="16"/>
  <c r="N196" i="16"/>
  <c r="O196" i="16"/>
  <c r="P196" i="16"/>
  <c r="Q196" i="16"/>
  <c r="R196" i="16"/>
  <c r="U196" i="16"/>
  <c r="V196" i="16"/>
  <c r="AF196" i="16"/>
  <c r="AJ196" i="16"/>
  <c r="AO196" i="16"/>
  <c r="AP196" i="16"/>
  <c r="AQ196" i="16"/>
  <c r="L197" i="16"/>
  <c r="N197" i="16"/>
  <c r="O197" i="16"/>
  <c r="P197" i="16"/>
  <c r="Q197" i="16"/>
  <c r="R197" i="16"/>
  <c r="U197" i="16"/>
  <c r="V197" i="16"/>
  <c r="AF197" i="16"/>
  <c r="AJ197" i="16"/>
  <c r="AO197" i="16"/>
  <c r="AP197" i="16"/>
  <c r="AQ197" i="16"/>
  <c r="L198" i="16"/>
  <c r="N198" i="16"/>
  <c r="O198" i="16"/>
  <c r="P198" i="16"/>
  <c r="Q198" i="16"/>
  <c r="R198" i="16"/>
  <c r="U198" i="16"/>
  <c r="V198" i="16"/>
  <c r="AF198" i="16"/>
  <c r="AJ198" i="16"/>
  <c r="AO198" i="16"/>
  <c r="AP198" i="16"/>
  <c r="AQ198" i="16"/>
  <c r="L199" i="16"/>
  <c r="N199" i="16"/>
  <c r="O199" i="16"/>
  <c r="P199" i="16"/>
  <c r="Q199" i="16"/>
  <c r="R199" i="16"/>
  <c r="U199" i="16"/>
  <c r="V199" i="16"/>
  <c r="AF199" i="16"/>
  <c r="AJ199" i="16"/>
  <c r="AO199" i="16"/>
  <c r="AP199" i="16"/>
  <c r="AQ199" i="16"/>
  <c r="L200" i="16"/>
  <c r="N200" i="16"/>
  <c r="O200" i="16"/>
  <c r="P200" i="16"/>
  <c r="Q200" i="16"/>
  <c r="R200" i="16"/>
  <c r="U200" i="16"/>
  <c r="V200" i="16"/>
  <c r="AF200" i="16"/>
  <c r="AJ200" i="16"/>
  <c r="AO200" i="16"/>
  <c r="AP200" i="16"/>
  <c r="AQ200" i="16"/>
  <c r="L201" i="16"/>
  <c r="N201" i="16"/>
  <c r="O201" i="16"/>
  <c r="P201" i="16"/>
  <c r="Q201" i="16"/>
  <c r="R201" i="16"/>
  <c r="U201" i="16"/>
  <c r="V201" i="16"/>
  <c r="AF201" i="16"/>
  <c r="AJ201" i="16"/>
  <c r="AO201" i="16"/>
  <c r="AP201" i="16"/>
  <c r="AQ201" i="16"/>
  <c r="L202" i="16"/>
  <c r="N202" i="16"/>
  <c r="O202" i="16"/>
  <c r="P202" i="16"/>
  <c r="Q202" i="16"/>
  <c r="R202" i="16"/>
  <c r="U202" i="16"/>
  <c r="V202" i="16"/>
  <c r="AF202" i="16"/>
  <c r="AJ202" i="16"/>
  <c r="AO202" i="16"/>
  <c r="AP202" i="16"/>
  <c r="AQ202" i="16"/>
  <c r="L203" i="16"/>
  <c r="N203" i="16"/>
  <c r="O203" i="16"/>
  <c r="P203" i="16"/>
  <c r="Q203" i="16"/>
  <c r="R203" i="16"/>
  <c r="U203" i="16"/>
  <c r="V203" i="16"/>
  <c r="AF203" i="16"/>
  <c r="AJ203" i="16"/>
  <c r="AO203" i="16"/>
  <c r="AP203" i="16"/>
  <c r="AQ203" i="16"/>
  <c r="L204" i="16"/>
  <c r="N204" i="16"/>
  <c r="O204" i="16"/>
  <c r="P204" i="16"/>
  <c r="Q204" i="16"/>
  <c r="R204" i="16"/>
  <c r="U204" i="16"/>
  <c r="V204" i="16"/>
  <c r="AF204" i="16"/>
  <c r="AJ204" i="16"/>
  <c r="AO204" i="16"/>
  <c r="AP204" i="16"/>
  <c r="AQ204" i="16"/>
  <c r="L205" i="16"/>
  <c r="N205" i="16"/>
  <c r="O205" i="16"/>
  <c r="P205" i="16"/>
  <c r="Q205" i="16"/>
  <c r="R205" i="16"/>
  <c r="U205" i="16"/>
  <c r="V205" i="16"/>
  <c r="AF205" i="16"/>
  <c r="AJ205" i="16"/>
  <c r="AO205" i="16"/>
  <c r="AP205" i="16"/>
  <c r="AQ205" i="16"/>
  <c r="L206" i="16"/>
  <c r="N206" i="16"/>
  <c r="O206" i="16"/>
  <c r="P206" i="16"/>
  <c r="Q206" i="16"/>
  <c r="R206" i="16"/>
  <c r="U206" i="16"/>
  <c r="V206" i="16"/>
  <c r="AF206" i="16"/>
  <c r="AJ206" i="16"/>
  <c r="AO206" i="16"/>
  <c r="AP206" i="16"/>
  <c r="AQ206" i="16"/>
  <c r="L207" i="16"/>
  <c r="N207" i="16"/>
  <c r="O207" i="16"/>
  <c r="P207" i="16"/>
  <c r="Q207" i="16"/>
  <c r="R207" i="16"/>
  <c r="U207" i="16"/>
  <c r="V207" i="16"/>
  <c r="AF207" i="16"/>
  <c r="AJ207" i="16"/>
  <c r="AO207" i="16"/>
  <c r="AP207" i="16"/>
  <c r="AQ207" i="16"/>
  <c r="L208" i="16"/>
  <c r="N208" i="16"/>
  <c r="O208" i="16"/>
  <c r="P208" i="16"/>
  <c r="Q208" i="16"/>
  <c r="R208" i="16"/>
  <c r="U208" i="16"/>
  <c r="V208" i="16"/>
  <c r="AF208" i="16"/>
  <c r="AJ208" i="16"/>
  <c r="AO208" i="16"/>
  <c r="AP208" i="16"/>
  <c r="AQ208" i="16"/>
  <c r="L209" i="16"/>
  <c r="N209" i="16"/>
  <c r="O209" i="16"/>
  <c r="P209" i="16"/>
  <c r="Q209" i="16"/>
  <c r="R209" i="16"/>
  <c r="U209" i="16"/>
  <c r="V209" i="16"/>
  <c r="AF209" i="16"/>
  <c r="AJ209" i="16"/>
  <c r="AO209" i="16"/>
  <c r="AP209" i="16"/>
  <c r="AQ209" i="16"/>
  <c r="L210" i="16"/>
  <c r="N210" i="16"/>
  <c r="O210" i="16"/>
  <c r="P210" i="16"/>
  <c r="Q210" i="16"/>
  <c r="R210" i="16"/>
  <c r="U210" i="16"/>
  <c r="V210" i="16"/>
  <c r="AF210" i="16"/>
  <c r="AJ210" i="16"/>
  <c r="AO210" i="16"/>
  <c r="AP210" i="16"/>
  <c r="AQ210" i="16"/>
  <c r="L211" i="16"/>
  <c r="N211" i="16"/>
  <c r="O211" i="16"/>
  <c r="P211" i="16"/>
  <c r="Q211" i="16"/>
  <c r="R211" i="16"/>
  <c r="U211" i="16"/>
  <c r="V211" i="16"/>
  <c r="AF211" i="16"/>
  <c r="AJ211" i="16"/>
  <c r="AO211" i="16"/>
  <c r="AP211" i="16"/>
  <c r="AQ211" i="16"/>
  <c r="L212" i="16"/>
  <c r="N212" i="16"/>
  <c r="O212" i="16"/>
  <c r="P212" i="16"/>
  <c r="Q212" i="16"/>
  <c r="R212" i="16"/>
  <c r="U212" i="16"/>
  <c r="V212" i="16"/>
  <c r="AF212" i="16"/>
  <c r="AJ212" i="16"/>
  <c r="AO212" i="16"/>
  <c r="AP212" i="16"/>
  <c r="AQ212" i="16"/>
  <c r="L213" i="16"/>
  <c r="N213" i="16"/>
  <c r="O213" i="16"/>
  <c r="P213" i="16"/>
  <c r="Q213" i="16"/>
  <c r="R213" i="16"/>
  <c r="U213" i="16"/>
  <c r="V213" i="16"/>
  <c r="AF213" i="16"/>
  <c r="AJ213" i="16"/>
  <c r="AO213" i="16"/>
  <c r="AP213" i="16"/>
  <c r="AQ213" i="16"/>
  <c r="L214" i="16"/>
  <c r="N214" i="16"/>
  <c r="O214" i="16"/>
  <c r="P214" i="16"/>
  <c r="Q214" i="16"/>
  <c r="R214" i="16"/>
  <c r="U214" i="16"/>
  <c r="V214" i="16"/>
  <c r="AF214" i="16"/>
  <c r="AJ214" i="16"/>
  <c r="AO214" i="16"/>
  <c r="AP214" i="16"/>
  <c r="AQ214" i="16"/>
  <c r="L215" i="16"/>
  <c r="N215" i="16"/>
  <c r="O215" i="16"/>
  <c r="P215" i="16"/>
  <c r="Q215" i="16"/>
  <c r="R215" i="16"/>
  <c r="U215" i="16"/>
  <c r="V215" i="16"/>
  <c r="AF215" i="16"/>
  <c r="AJ215" i="16"/>
  <c r="AO215" i="16"/>
  <c r="AP215" i="16"/>
  <c r="AQ215" i="16"/>
  <c r="L216" i="16"/>
  <c r="N216" i="16"/>
  <c r="O216" i="16"/>
  <c r="P216" i="16"/>
  <c r="Q216" i="16"/>
  <c r="R216" i="16"/>
  <c r="U216" i="16"/>
  <c r="V216" i="16"/>
  <c r="AF216" i="16"/>
  <c r="AJ216" i="16"/>
  <c r="AO216" i="16"/>
  <c r="AP216" i="16"/>
  <c r="AQ216" i="16"/>
  <c r="L217" i="16"/>
  <c r="N217" i="16"/>
  <c r="O217" i="16"/>
  <c r="P217" i="16"/>
  <c r="Q217" i="16"/>
  <c r="R217" i="16"/>
  <c r="U217" i="16"/>
  <c r="V217" i="16"/>
  <c r="AF217" i="16"/>
  <c r="AJ217" i="16"/>
  <c r="AO217" i="16"/>
  <c r="AP217" i="16"/>
  <c r="AQ217" i="16"/>
  <c r="L218" i="16"/>
  <c r="N218" i="16"/>
  <c r="O218" i="16"/>
  <c r="P218" i="16"/>
  <c r="Q218" i="16"/>
  <c r="R218" i="16"/>
  <c r="U218" i="16"/>
  <c r="V218" i="16"/>
  <c r="AF218" i="16"/>
  <c r="AJ218" i="16"/>
  <c r="AO218" i="16"/>
  <c r="AP218" i="16"/>
  <c r="AQ218" i="16"/>
  <c r="L219" i="16"/>
  <c r="N219" i="16"/>
  <c r="O219" i="16"/>
  <c r="P219" i="16"/>
  <c r="Q219" i="16"/>
  <c r="R219" i="16"/>
  <c r="U219" i="16"/>
  <c r="V219" i="16"/>
  <c r="AF219" i="16"/>
  <c r="AJ219" i="16"/>
  <c r="AO219" i="16"/>
  <c r="AP219" i="16"/>
  <c r="AQ219" i="16"/>
  <c r="L220" i="16"/>
  <c r="N220" i="16"/>
  <c r="O220" i="16"/>
  <c r="P220" i="16"/>
  <c r="Q220" i="16"/>
  <c r="R220" i="16"/>
  <c r="U220" i="16"/>
  <c r="V220" i="16"/>
  <c r="AF220" i="16"/>
  <c r="AJ220" i="16"/>
  <c r="AO220" i="16"/>
  <c r="AP220" i="16"/>
  <c r="AQ220" i="16"/>
  <c r="L221" i="16"/>
  <c r="N221" i="16"/>
  <c r="O221" i="16"/>
  <c r="P221" i="16"/>
  <c r="Q221" i="16"/>
  <c r="R221" i="16"/>
  <c r="U221" i="16"/>
  <c r="V221" i="16"/>
  <c r="AF221" i="16"/>
  <c r="AJ221" i="16"/>
  <c r="AO221" i="16"/>
  <c r="AP221" i="16"/>
  <c r="AQ221" i="16"/>
  <c r="L222" i="16"/>
  <c r="N222" i="16"/>
  <c r="O222" i="16"/>
  <c r="P222" i="16"/>
  <c r="Q222" i="16"/>
  <c r="R222" i="16"/>
  <c r="U222" i="16"/>
  <c r="V222" i="16"/>
  <c r="AF222" i="16"/>
  <c r="AJ222" i="16"/>
  <c r="AO222" i="16"/>
  <c r="AP222" i="16"/>
  <c r="AQ222" i="16"/>
  <c r="L223" i="16"/>
  <c r="N223" i="16"/>
  <c r="O223" i="16"/>
  <c r="P223" i="16"/>
  <c r="Q223" i="16"/>
  <c r="R223" i="16"/>
  <c r="U223" i="16"/>
  <c r="V223" i="16"/>
  <c r="AF223" i="16"/>
  <c r="AJ223" i="16"/>
  <c r="AO223" i="16"/>
  <c r="AP223" i="16"/>
  <c r="AQ223" i="16"/>
  <c r="AX223" i="16"/>
  <c r="L224" i="16"/>
  <c r="N224" i="16"/>
  <c r="O224" i="16"/>
  <c r="P224" i="16"/>
  <c r="Q224" i="16"/>
  <c r="R224" i="16"/>
  <c r="U224" i="16"/>
  <c r="V224" i="16"/>
  <c r="AJ224" i="16"/>
  <c r="AO224" i="16"/>
  <c r="AP224" i="16"/>
  <c r="AQ224" i="16"/>
  <c r="L225" i="16"/>
  <c r="N225" i="16"/>
  <c r="O225" i="16"/>
  <c r="P225" i="16"/>
  <c r="Q225" i="16"/>
  <c r="R225" i="16"/>
  <c r="U225" i="16"/>
  <c r="V225" i="16"/>
  <c r="AJ225" i="16"/>
  <c r="AO225" i="16"/>
  <c r="AP225" i="16"/>
  <c r="AQ225" i="16"/>
  <c r="L226" i="16"/>
  <c r="N226" i="16"/>
  <c r="O226" i="16"/>
  <c r="P226" i="16"/>
  <c r="Q226" i="16"/>
  <c r="R226" i="16"/>
  <c r="U226" i="16"/>
  <c r="V226" i="16"/>
  <c r="AJ226" i="16"/>
  <c r="AO226" i="16"/>
  <c r="AP226" i="16"/>
  <c r="AQ226" i="16"/>
  <c r="L227" i="16"/>
  <c r="N227" i="16"/>
  <c r="O227" i="16"/>
  <c r="P227" i="16"/>
  <c r="Q227" i="16"/>
  <c r="R227" i="16"/>
  <c r="U227" i="16"/>
  <c r="V227" i="16"/>
  <c r="AJ227" i="16"/>
  <c r="AO227" i="16"/>
  <c r="AP227" i="16"/>
  <c r="AQ227" i="16"/>
  <c r="L228" i="16"/>
  <c r="N228" i="16"/>
  <c r="O228" i="16"/>
  <c r="P228" i="16"/>
  <c r="Q228" i="16"/>
  <c r="R228" i="16"/>
  <c r="U228" i="16"/>
  <c r="V228" i="16"/>
  <c r="AJ228" i="16"/>
  <c r="AO228" i="16"/>
  <c r="AP228" i="16"/>
  <c r="AQ228" i="16"/>
  <c r="L229" i="16"/>
  <c r="N229" i="16"/>
  <c r="O229" i="16"/>
  <c r="P229" i="16"/>
  <c r="Q229" i="16"/>
  <c r="R229" i="16"/>
  <c r="U229" i="16"/>
  <c r="V229" i="16"/>
  <c r="AJ229" i="16"/>
  <c r="AO229" i="16"/>
  <c r="AP229" i="16"/>
  <c r="AQ229" i="16"/>
  <c r="L230" i="16"/>
  <c r="N230" i="16"/>
  <c r="O230" i="16"/>
  <c r="P230" i="16"/>
  <c r="Q230" i="16"/>
  <c r="R230" i="16"/>
  <c r="U230" i="16"/>
  <c r="V230" i="16"/>
  <c r="AJ230" i="16"/>
  <c r="AO230" i="16"/>
  <c r="AP230" i="16"/>
  <c r="AQ230" i="16"/>
  <c r="L231" i="16"/>
  <c r="N231" i="16"/>
  <c r="O231" i="16"/>
  <c r="P231" i="16"/>
  <c r="Q231" i="16"/>
  <c r="R231" i="16"/>
  <c r="U231" i="16"/>
  <c r="V231" i="16"/>
  <c r="AJ231" i="16"/>
  <c r="AO231" i="16"/>
  <c r="AP231" i="16"/>
  <c r="AQ231" i="16"/>
  <c r="L232" i="16"/>
  <c r="N232" i="16"/>
  <c r="O232" i="16"/>
  <c r="P232" i="16"/>
  <c r="Q232" i="16"/>
  <c r="R232" i="16"/>
  <c r="U232" i="16"/>
  <c r="V232" i="16"/>
  <c r="AJ232" i="16"/>
  <c r="AO232" i="16"/>
  <c r="AP232" i="16"/>
  <c r="AQ232" i="16"/>
  <c r="L233" i="16"/>
  <c r="N233" i="16"/>
  <c r="O233" i="16"/>
  <c r="P233" i="16"/>
  <c r="Q233" i="16"/>
  <c r="R233" i="16"/>
  <c r="U233" i="16"/>
  <c r="V233" i="16"/>
  <c r="AJ233" i="16"/>
  <c r="AO233" i="16"/>
  <c r="AP233" i="16"/>
  <c r="AQ233" i="16"/>
  <c r="L234" i="16"/>
  <c r="N234" i="16"/>
  <c r="O234" i="16"/>
  <c r="P234" i="16"/>
  <c r="Q234" i="16"/>
  <c r="R234" i="16"/>
  <c r="U234" i="16"/>
  <c r="V234" i="16"/>
  <c r="AJ234" i="16"/>
  <c r="AO234" i="16"/>
  <c r="AP234" i="16"/>
  <c r="AQ234" i="16"/>
  <c r="L235" i="16"/>
  <c r="N235" i="16"/>
  <c r="O235" i="16"/>
  <c r="P235" i="16"/>
  <c r="Q235" i="16"/>
  <c r="R235" i="16"/>
  <c r="U235" i="16"/>
  <c r="V235" i="16"/>
  <c r="AJ235" i="16"/>
  <c r="AO235" i="16"/>
  <c r="AP235" i="16"/>
  <c r="AQ235" i="16"/>
  <c r="L236" i="16"/>
  <c r="N236" i="16"/>
  <c r="O236" i="16"/>
  <c r="P236" i="16"/>
  <c r="Q236" i="16"/>
  <c r="R236" i="16"/>
  <c r="U236" i="16"/>
  <c r="V236" i="16"/>
  <c r="AJ236" i="16"/>
  <c r="AO236" i="16"/>
  <c r="AP236" i="16"/>
  <c r="AQ236" i="16"/>
  <c r="L237" i="16"/>
  <c r="N237" i="16"/>
  <c r="O237" i="16"/>
  <c r="P237" i="16"/>
  <c r="Q237" i="16"/>
  <c r="R237" i="16"/>
  <c r="U237" i="16"/>
  <c r="V237" i="16"/>
  <c r="AJ237" i="16"/>
  <c r="AO237" i="16"/>
  <c r="AP237" i="16"/>
  <c r="AQ237" i="16"/>
  <c r="L238" i="16"/>
  <c r="N238" i="16"/>
  <c r="O238" i="16"/>
  <c r="P238" i="16"/>
  <c r="Q238" i="16"/>
  <c r="R238" i="16"/>
  <c r="U238" i="16"/>
  <c r="V238" i="16"/>
  <c r="AJ238" i="16"/>
  <c r="AO238" i="16"/>
  <c r="AP238" i="16"/>
  <c r="AQ238" i="16"/>
  <c r="L239" i="16"/>
  <c r="N239" i="16"/>
  <c r="O239" i="16"/>
  <c r="P239" i="16"/>
  <c r="Q239" i="16"/>
  <c r="R239" i="16"/>
  <c r="U239" i="16"/>
  <c r="V239" i="16"/>
  <c r="AJ239" i="16"/>
  <c r="AO239" i="16"/>
  <c r="AP239" i="16"/>
  <c r="AQ239" i="16"/>
  <c r="L240" i="16"/>
  <c r="N240" i="16"/>
  <c r="O240" i="16"/>
  <c r="P240" i="16"/>
  <c r="Q240" i="16"/>
  <c r="R240" i="16"/>
  <c r="U240" i="16"/>
  <c r="V240" i="16"/>
  <c r="AJ240" i="16"/>
  <c r="AO240" i="16"/>
  <c r="AP240" i="16"/>
  <c r="AQ240" i="16"/>
  <c r="L241" i="16"/>
  <c r="N241" i="16"/>
  <c r="O241" i="16"/>
  <c r="P241" i="16"/>
  <c r="Q241" i="16"/>
  <c r="R241" i="16"/>
  <c r="U241" i="16"/>
  <c r="V241" i="16"/>
  <c r="AJ241" i="16"/>
  <c r="AO241" i="16"/>
  <c r="AP241" i="16"/>
  <c r="AQ241" i="16"/>
  <c r="L242" i="16"/>
  <c r="N242" i="16"/>
  <c r="O242" i="16"/>
  <c r="P242" i="16"/>
  <c r="Q242" i="16"/>
  <c r="R242" i="16"/>
  <c r="U242" i="16"/>
  <c r="V242" i="16"/>
  <c r="AJ242" i="16"/>
  <c r="AO242" i="16"/>
  <c r="AP242" i="16"/>
  <c r="AQ242" i="16"/>
  <c r="L243" i="16"/>
  <c r="N243" i="16"/>
  <c r="O243" i="16"/>
  <c r="P243" i="16"/>
  <c r="Q243" i="16"/>
  <c r="R243" i="16"/>
  <c r="U243" i="16"/>
  <c r="V243" i="16"/>
  <c r="AJ243" i="16"/>
  <c r="AO243" i="16"/>
  <c r="AP243" i="16"/>
  <c r="AQ243" i="16"/>
  <c r="L244" i="16"/>
  <c r="N244" i="16"/>
  <c r="O244" i="16"/>
  <c r="P244" i="16"/>
  <c r="Q244" i="16"/>
  <c r="R244" i="16"/>
  <c r="U244" i="16"/>
  <c r="V244" i="16"/>
  <c r="AJ244" i="16"/>
  <c r="AO244" i="16"/>
  <c r="AP244" i="16"/>
  <c r="AQ244" i="16"/>
  <c r="L245" i="16"/>
  <c r="N245" i="16"/>
  <c r="O245" i="16"/>
  <c r="P245" i="16"/>
  <c r="Q245" i="16"/>
  <c r="R245" i="16"/>
  <c r="U245" i="16"/>
  <c r="V245" i="16"/>
  <c r="AJ245" i="16"/>
  <c r="AO245" i="16"/>
  <c r="AP245" i="16"/>
  <c r="AQ245" i="16"/>
  <c r="L246" i="16"/>
  <c r="N246" i="16"/>
  <c r="O246" i="16"/>
  <c r="P246" i="16"/>
  <c r="Q246" i="16"/>
  <c r="R246" i="16"/>
  <c r="U246" i="16"/>
  <c r="V246" i="16"/>
  <c r="AJ246" i="16"/>
  <c r="AO246" i="16"/>
  <c r="AP246" i="16"/>
  <c r="AQ246" i="16"/>
  <c r="L247" i="16"/>
  <c r="N247" i="16"/>
  <c r="O247" i="16"/>
  <c r="P247" i="16"/>
  <c r="Q247" i="16"/>
  <c r="R247" i="16"/>
  <c r="U247" i="16"/>
  <c r="V247" i="16"/>
  <c r="AJ247" i="16"/>
  <c r="AO247" i="16"/>
  <c r="AP247" i="16"/>
  <c r="AQ247" i="16"/>
  <c r="L248" i="16"/>
  <c r="N248" i="16"/>
  <c r="O248" i="16"/>
  <c r="P248" i="16"/>
  <c r="Q248" i="16"/>
  <c r="R248" i="16"/>
  <c r="U248" i="16"/>
  <c r="V248" i="16"/>
  <c r="AJ248" i="16"/>
  <c r="AO248" i="16"/>
  <c r="AP248" i="16"/>
  <c r="AQ248" i="16"/>
  <c r="L249" i="16"/>
  <c r="N249" i="16"/>
  <c r="O249" i="16"/>
  <c r="P249" i="16"/>
  <c r="Q249" i="16"/>
  <c r="R249" i="16"/>
  <c r="U249" i="16"/>
  <c r="V249" i="16"/>
  <c r="AJ249" i="16"/>
  <c r="AO249" i="16"/>
  <c r="AP249" i="16"/>
  <c r="AQ249" i="16"/>
  <c r="L250" i="16"/>
  <c r="N250" i="16"/>
  <c r="O250" i="16"/>
  <c r="P250" i="16"/>
  <c r="Q250" i="16"/>
  <c r="R250" i="16"/>
  <c r="U250" i="16"/>
  <c r="V250" i="16"/>
  <c r="AJ250" i="16"/>
  <c r="AO250" i="16"/>
  <c r="AP250" i="16"/>
  <c r="AQ250" i="16"/>
  <c r="L251" i="16"/>
  <c r="N251" i="16"/>
  <c r="O251" i="16"/>
  <c r="P251" i="16"/>
  <c r="Q251" i="16"/>
  <c r="R251" i="16"/>
  <c r="U251" i="16"/>
  <c r="V251" i="16"/>
  <c r="AJ251" i="16"/>
  <c r="AO251" i="16"/>
  <c r="AP251" i="16"/>
  <c r="AQ251" i="16"/>
  <c r="L252" i="16"/>
  <c r="N252" i="16"/>
  <c r="O252" i="16"/>
  <c r="P252" i="16"/>
  <c r="Q252" i="16"/>
  <c r="R252" i="16"/>
  <c r="U252" i="16"/>
  <c r="V252" i="16"/>
  <c r="AJ252" i="16"/>
  <c r="AO252" i="16"/>
  <c r="AP252" i="16"/>
  <c r="AQ252" i="16"/>
  <c r="L253" i="16"/>
  <c r="N253" i="16"/>
  <c r="O253" i="16"/>
  <c r="P253" i="16"/>
  <c r="Q253" i="16"/>
  <c r="R253" i="16"/>
  <c r="U253" i="16"/>
  <c r="V253" i="16"/>
  <c r="AJ253" i="16"/>
  <c r="AO253" i="16"/>
  <c r="AP253" i="16"/>
  <c r="AQ253" i="16"/>
  <c r="L254" i="16"/>
  <c r="N254" i="16"/>
  <c r="O254" i="16"/>
  <c r="P254" i="16"/>
  <c r="Q254" i="16"/>
  <c r="R254" i="16"/>
  <c r="U254" i="16"/>
  <c r="V254" i="16"/>
  <c r="AJ254" i="16"/>
  <c r="AO254" i="16"/>
  <c r="AP254" i="16"/>
  <c r="AQ254" i="16"/>
  <c r="L255" i="16"/>
  <c r="N255" i="16"/>
  <c r="O255" i="16"/>
  <c r="P255" i="16"/>
  <c r="Q255" i="16"/>
  <c r="R255" i="16"/>
  <c r="U255" i="16"/>
  <c r="V255" i="16"/>
  <c r="AJ255" i="16"/>
  <c r="AO255" i="16"/>
  <c r="AP255" i="16"/>
  <c r="AQ255" i="16"/>
  <c r="L256" i="16"/>
  <c r="N256" i="16"/>
  <c r="O256" i="16"/>
  <c r="P256" i="16"/>
  <c r="Q256" i="16"/>
  <c r="R256" i="16"/>
  <c r="U256" i="16"/>
  <c r="V256" i="16"/>
  <c r="AJ256" i="16"/>
  <c r="AO256" i="16"/>
  <c r="AP256" i="16"/>
  <c r="AQ256" i="16"/>
  <c r="L257" i="16"/>
  <c r="N257" i="16"/>
  <c r="O257" i="16"/>
  <c r="P257" i="16"/>
  <c r="Q257" i="16"/>
  <c r="R257" i="16"/>
  <c r="U257" i="16"/>
  <c r="V257" i="16"/>
  <c r="AJ257" i="16"/>
  <c r="AO257" i="16"/>
  <c r="AP257" i="16"/>
  <c r="AQ257" i="16"/>
  <c r="L258" i="16"/>
  <c r="N258" i="16"/>
  <c r="O258" i="16"/>
  <c r="P258" i="16"/>
  <c r="Q258" i="16"/>
  <c r="R258" i="16"/>
  <c r="U258" i="16"/>
  <c r="V258" i="16"/>
  <c r="AJ258" i="16"/>
  <c r="AO258" i="16"/>
  <c r="AP258" i="16"/>
  <c r="AQ258" i="16"/>
  <c r="L259" i="16"/>
  <c r="N259" i="16"/>
  <c r="O259" i="16"/>
  <c r="P259" i="16"/>
  <c r="Q259" i="16"/>
  <c r="R259" i="16"/>
  <c r="U259" i="16"/>
  <c r="V259" i="16"/>
  <c r="AJ259" i="16"/>
  <c r="AO259" i="16"/>
  <c r="AP259" i="16"/>
  <c r="AQ259" i="16"/>
  <c r="L260" i="16"/>
  <c r="N260" i="16"/>
  <c r="O260" i="16"/>
  <c r="P260" i="16"/>
  <c r="Q260" i="16"/>
  <c r="R260" i="16"/>
  <c r="U260" i="16"/>
  <c r="V260" i="16"/>
  <c r="AJ260" i="16"/>
  <c r="AO260" i="16"/>
  <c r="AP260" i="16"/>
  <c r="AQ260" i="16"/>
  <c r="L261" i="16"/>
  <c r="N261" i="16"/>
  <c r="O261" i="16"/>
  <c r="P261" i="16"/>
  <c r="Q261" i="16"/>
  <c r="R261" i="16"/>
  <c r="U261" i="16"/>
  <c r="V261" i="16"/>
  <c r="AJ261" i="16"/>
  <c r="AO261" i="16"/>
  <c r="AP261" i="16"/>
  <c r="AQ261" i="16"/>
  <c r="L262" i="16"/>
  <c r="N262" i="16"/>
  <c r="O262" i="16"/>
  <c r="P262" i="16"/>
  <c r="Q262" i="16"/>
  <c r="R262" i="16"/>
  <c r="U262" i="16"/>
  <c r="V262" i="16"/>
  <c r="AJ262" i="16"/>
  <c r="AO262" i="16"/>
  <c r="AP262" i="16"/>
  <c r="AQ262" i="16"/>
  <c r="L263" i="16"/>
  <c r="N263" i="16"/>
  <c r="O263" i="16"/>
  <c r="P263" i="16"/>
  <c r="Q263" i="16"/>
  <c r="R263" i="16"/>
  <c r="U263" i="16"/>
  <c r="V263" i="16"/>
  <c r="AJ263" i="16"/>
  <c r="AO263" i="16"/>
  <c r="AP263" i="16"/>
  <c r="AQ263" i="16"/>
  <c r="L264" i="16"/>
  <c r="N264" i="16"/>
  <c r="O264" i="16"/>
  <c r="P264" i="16"/>
  <c r="Q264" i="16"/>
  <c r="R264" i="16"/>
  <c r="U264" i="16"/>
  <c r="V264" i="16"/>
  <c r="AJ264" i="16"/>
  <c r="AO264" i="16"/>
  <c r="AP264" i="16"/>
  <c r="AQ264" i="16"/>
  <c r="L265" i="16"/>
  <c r="N265" i="16"/>
  <c r="O265" i="16"/>
  <c r="P265" i="16"/>
  <c r="Q265" i="16"/>
  <c r="R265" i="16"/>
  <c r="U265" i="16"/>
  <c r="V265" i="16"/>
  <c r="AJ265" i="16"/>
  <c r="AO265" i="16"/>
  <c r="AP265" i="16"/>
  <c r="AQ265" i="16"/>
  <c r="L266" i="16"/>
  <c r="N266" i="16"/>
  <c r="O266" i="16"/>
  <c r="P266" i="16"/>
  <c r="Q266" i="16"/>
  <c r="R266" i="16"/>
  <c r="U266" i="16"/>
  <c r="V266" i="16"/>
  <c r="AJ266" i="16"/>
  <c r="AO266" i="16"/>
  <c r="AP266" i="16"/>
  <c r="AQ266" i="16"/>
  <c r="L267" i="16"/>
  <c r="N267" i="16"/>
  <c r="O267" i="16"/>
  <c r="P267" i="16"/>
  <c r="Q267" i="16"/>
  <c r="R267" i="16"/>
  <c r="U267" i="16"/>
  <c r="V267" i="16"/>
  <c r="AJ267" i="16"/>
  <c r="AO267" i="16"/>
  <c r="AP267" i="16"/>
  <c r="AQ267" i="16"/>
  <c r="L268" i="16"/>
  <c r="N268" i="16"/>
  <c r="O268" i="16"/>
  <c r="P268" i="16"/>
  <c r="Q268" i="16"/>
  <c r="R268" i="16"/>
  <c r="U268" i="16"/>
  <c r="V268" i="16"/>
  <c r="AJ268" i="16"/>
  <c r="AO268" i="16"/>
  <c r="AP268" i="16"/>
  <c r="AQ268" i="16"/>
  <c r="L269" i="16"/>
  <c r="N269" i="16"/>
  <c r="O269" i="16"/>
  <c r="P269" i="16"/>
  <c r="Q269" i="16"/>
  <c r="R269" i="16"/>
  <c r="U269" i="16"/>
  <c r="V269" i="16"/>
  <c r="AJ269" i="16"/>
  <c r="AO269" i="16"/>
  <c r="AP269" i="16"/>
  <c r="AQ269" i="16"/>
  <c r="L270" i="16"/>
  <c r="N270" i="16"/>
  <c r="O270" i="16"/>
  <c r="P270" i="16"/>
  <c r="Q270" i="16"/>
  <c r="R270" i="16"/>
  <c r="U270" i="16"/>
  <c r="V270" i="16"/>
  <c r="AJ270" i="16"/>
  <c r="AO270" i="16"/>
  <c r="AP270" i="16"/>
  <c r="AQ270" i="16"/>
  <c r="L271" i="16"/>
  <c r="N271" i="16"/>
  <c r="O271" i="16"/>
  <c r="P271" i="16"/>
  <c r="Q271" i="16"/>
  <c r="R271" i="16"/>
  <c r="U271" i="16"/>
  <c r="V271" i="16"/>
  <c r="AJ271" i="16"/>
  <c r="AO271" i="16"/>
  <c r="AP271" i="16"/>
  <c r="AQ271" i="16"/>
  <c r="L272" i="16"/>
  <c r="N272" i="16"/>
  <c r="O272" i="16"/>
  <c r="P272" i="16"/>
  <c r="Q272" i="16"/>
  <c r="R272" i="16"/>
  <c r="U272" i="16"/>
  <c r="V272" i="16"/>
  <c r="AJ272" i="16"/>
  <c r="AO272" i="16"/>
  <c r="AP272" i="16"/>
  <c r="AQ272" i="16"/>
  <c r="L273" i="16"/>
  <c r="N273" i="16"/>
  <c r="O273" i="16"/>
  <c r="P273" i="16"/>
  <c r="Q273" i="16"/>
  <c r="R273" i="16"/>
  <c r="U273" i="16"/>
  <c r="V273" i="16"/>
  <c r="AJ273" i="16"/>
  <c r="AO273" i="16"/>
  <c r="AP273" i="16"/>
  <c r="AQ273" i="16"/>
  <c r="L274" i="16"/>
  <c r="N274" i="16"/>
  <c r="O274" i="16"/>
  <c r="P274" i="16"/>
  <c r="Q274" i="16"/>
  <c r="R274" i="16"/>
  <c r="U274" i="16"/>
  <c r="V274" i="16"/>
  <c r="AJ274" i="16"/>
  <c r="AO274" i="16"/>
  <c r="AP274" i="16"/>
  <c r="AQ274" i="16"/>
  <c r="L275" i="16"/>
  <c r="N275" i="16"/>
  <c r="O275" i="16"/>
  <c r="P275" i="16"/>
  <c r="Q275" i="16"/>
  <c r="R275" i="16"/>
  <c r="U275" i="16"/>
  <c r="V275" i="16"/>
  <c r="AJ275" i="16"/>
  <c r="AO275" i="16"/>
  <c r="AP275" i="16"/>
  <c r="AQ275" i="16"/>
  <c r="L276" i="16"/>
  <c r="N276" i="16"/>
  <c r="O276" i="16"/>
  <c r="P276" i="16"/>
  <c r="Q276" i="16"/>
  <c r="R276" i="16"/>
  <c r="U276" i="16"/>
  <c r="V276" i="16"/>
  <c r="AJ276" i="16"/>
  <c r="AO276" i="16"/>
  <c r="AP276" i="16"/>
  <c r="AQ276" i="16"/>
  <c r="L277" i="16"/>
  <c r="N277" i="16"/>
  <c r="O277" i="16"/>
  <c r="P277" i="16"/>
  <c r="Q277" i="16"/>
  <c r="R277" i="16"/>
  <c r="U277" i="16"/>
  <c r="V277" i="16"/>
  <c r="AJ277" i="16"/>
  <c r="AO277" i="16"/>
  <c r="AP277" i="16"/>
  <c r="AQ277" i="16"/>
  <c r="L278" i="16"/>
  <c r="N278" i="16"/>
  <c r="O278" i="16"/>
  <c r="P278" i="16"/>
  <c r="Q278" i="16"/>
  <c r="R278" i="16"/>
  <c r="U278" i="16"/>
  <c r="V278" i="16"/>
  <c r="AJ278" i="16"/>
  <c r="AO278" i="16"/>
  <c r="AP278" i="16"/>
  <c r="AQ278" i="16"/>
  <c r="L279" i="16"/>
  <c r="N279" i="16"/>
  <c r="O279" i="16"/>
  <c r="P279" i="16"/>
  <c r="Q279" i="16"/>
  <c r="R279" i="16"/>
  <c r="U279" i="16"/>
  <c r="V279" i="16"/>
  <c r="AJ279" i="16"/>
  <c r="AO279" i="16"/>
  <c r="AP279" i="16"/>
  <c r="AQ279" i="16"/>
  <c r="L280" i="16"/>
  <c r="N280" i="16"/>
  <c r="O280" i="16"/>
  <c r="P280" i="16"/>
  <c r="Q280" i="16"/>
  <c r="R280" i="16"/>
  <c r="U280" i="16"/>
  <c r="V280" i="16"/>
  <c r="AJ280" i="16"/>
  <c r="AO280" i="16"/>
  <c r="AP280" i="16"/>
  <c r="AQ280" i="16"/>
  <c r="L281" i="16"/>
  <c r="N281" i="16"/>
  <c r="O281" i="16"/>
  <c r="P281" i="16"/>
  <c r="Q281" i="16"/>
  <c r="R281" i="16"/>
  <c r="U281" i="16"/>
  <c r="V281" i="16"/>
  <c r="AJ281" i="16"/>
  <c r="AO281" i="16"/>
  <c r="AP281" i="16"/>
  <c r="AQ281" i="16"/>
  <c r="L282" i="16"/>
  <c r="N282" i="16"/>
  <c r="O282" i="16"/>
  <c r="P282" i="16"/>
  <c r="Q282" i="16"/>
  <c r="R282" i="16"/>
  <c r="U282" i="16"/>
  <c r="V282" i="16"/>
  <c r="AJ282" i="16"/>
  <c r="AO282" i="16"/>
  <c r="AP282" i="16"/>
  <c r="AQ282" i="16"/>
  <c r="L283" i="16"/>
  <c r="N283" i="16"/>
  <c r="O283" i="16"/>
  <c r="P283" i="16"/>
  <c r="Q283" i="16"/>
  <c r="R283" i="16"/>
  <c r="U283" i="16"/>
  <c r="V283" i="16"/>
  <c r="AJ283" i="16"/>
  <c r="AO283" i="16"/>
  <c r="AP283" i="16"/>
  <c r="AQ283" i="16"/>
  <c r="L284" i="16"/>
  <c r="N284" i="16"/>
  <c r="O284" i="16"/>
  <c r="P284" i="16"/>
  <c r="Q284" i="16"/>
  <c r="R284" i="16"/>
  <c r="U284" i="16"/>
  <c r="V284" i="16"/>
  <c r="AJ284" i="16"/>
  <c r="AO284" i="16"/>
  <c r="AP284" i="16"/>
  <c r="AQ284" i="16"/>
  <c r="L285" i="16"/>
  <c r="N285" i="16"/>
  <c r="O285" i="16"/>
  <c r="P285" i="16"/>
  <c r="Q285" i="16"/>
  <c r="R285" i="16"/>
  <c r="U285" i="16"/>
  <c r="V285" i="16"/>
  <c r="AJ285" i="16"/>
  <c r="AO285" i="16"/>
  <c r="AP285" i="16"/>
  <c r="AQ285" i="16"/>
  <c r="L286" i="16"/>
  <c r="N286" i="16"/>
  <c r="O286" i="16"/>
  <c r="P286" i="16"/>
  <c r="Q286" i="16"/>
  <c r="R286" i="16"/>
  <c r="U286" i="16"/>
  <c r="V286" i="16"/>
  <c r="AJ286" i="16"/>
  <c r="AO286" i="16"/>
  <c r="AP286" i="16"/>
  <c r="AQ286" i="16"/>
  <c r="L287" i="16"/>
  <c r="N287" i="16"/>
  <c r="O287" i="16"/>
  <c r="P287" i="16"/>
  <c r="Q287" i="16"/>
  <c r="R287" i="16"/>
  <c r="U287" i="16"/>
  <c r="V287" i="16"/>
  <c r="AJ287" i="16"/>
  <c r="AO287" i="16"/>
  <c r="AP287" i="16"/>
  <c r="AQ287" i="16"/>
  <c r="L288" i="16"/>
  <c r="N288" i="16"/>
  <c r="O288" i="16"/>
  <c r="P288" i="16"/>
  <c r="Q288" i="16"/>
  <c r="R288" i="16"/>
  <c r="U288" i="16"/>
  <c r="V288" i="16"/>
  <c r="AJ288" i="16"/>
  <c r="AO288" i="16"/>
  <c r="AP288" i="16"/>
  <c r="AQ288" i="16"/>
  <c r="L289" i="16"/>
  <c r="N289" i="16"/>
  <c r="O289" i="16"/>
  <c r="P289" i="16"/>
  <c r="Q289" i="16"/>
  <c r="R289" i="16"/>
  <c r="U289" i="16"/>
  <c r="V289" i="16"/>
  <c r="AJ289" i="16"/>
  <c r="AO289" i="16"/>
  <c r="AP289" i="16"/>
  <c r="AQ289" i="16"/>
  <c r="L290" i="16"/>
  <c r="N290" i="16"/>
  <c r="O290" i="16"/>
  <c r="P290" i="16"/>
  <c r="Q290" i="16"/>
  <c r="R290" i="16"/>
  <c r="U290" i="16"/>
  <c r="V290" i="16"/>
  <c r="AJ290" i="16"/>
  <c r="AO290" i="16"/>
  <c r="AP290" i="16"/>
  <c r="AQ290" i="16"/>
  <c r="L291" i="16"/>
  <c r="N291" i="16"/>
  <c r="O291" i="16"/>
  <c r="P291" i="16"/>
  <c r="Q291" i="16"/>
  <c r="R291" i="16"/>
  <c r="U291" i="16"/>
  <c r="V291" i="16"/>
  <c r="AJ291" i="16"/>
  <c r="AO291" i="16"/>
  <c r="AP291" i="16"/>
  <c r="AQ291" i="16"/>
  <c r="L292" i="16"/>
  <c r="N292" i="16"/>
  <c r="O292" i="16"/>
  <c r="P292" i="16"/>
  <c r="Q292" i="16"/>
  <c r="R292" i="16"/>
  <c r="U292" i="16"/>
  <c r="V292" i="16"/>
  <c r="AJ292" i="16"/>
  <c r="AO292" i="16"/>
  <c r="AP292" i="16"/>
  <c r="AQ292" i="16"/>
  <c r="L293" i="16"/>
  <c r="N293" i="16"/>
  <c r="O293" i="16"/>
  <c r="P293" i="16"/>
  <c r="Q293" i="16"/>
  <c r="R293" i="16"/>
  <c r="U293" i="16"/>
  <c r="V293" i="16"/>
  <c r="AJ293" i="16"/>
  <c r="AO293" i="16"/>
  <c r="AP293" i="16"/>
  <c r="AQ293" i="16"/>
  <c r="L294" i="16"/>
  <c r="N294" i="16"/>
  <c r="O294" i="16"/>
  <c r="P294" i="16"/>
  <c r="Q294" i="16"/>
  <c r="R294" i="16"/>
  <c r="U294" i="16"/>
  <c r="V294" i="16"/>
  <c r="AJ294" i="16"/>
  <c r="AO294" i="16"/>
  <c r="AP294" i="16"/>
  <c r="AQ294" i="16"/>
  <c r="L295" i="16"/>
  <c r="N295" i="16"/>
  <c r="O295" i="16"/>
  <c r="P295" i="16"/>
  <c r="Q295" i="16"/>
  <c r="R295" i="16"/>
  <c r="U295" i="16"/>
  <c r="V295" i="16"/>
  <c r="AJ295" i="16"/>
  <c r="AO295" i="16"/>
  <c r="AP295" i="16"/>
  <c r="AQ295" i="16"/>
  <c r="L296" i="16"/>
  <c r="N296" i="16"/>
  <c r="O296" i="16"/>
  <c r="P296" i="16"/>
  <c r="Q296" i="16"/>
  <c r="R296" i="16"/>
  <c r="U296" i="16"/>
  <c r="V296" i="16"/>
  <c r="AJ296" i="16"/>
  <c r="AO296" i="16"/>
  <c r="AP296" i="16"/>
  <c r="AQ296" i="16"/>
  <c r="L297" i="16"/>
  <c r="N297" i="16"/>
  <c r="O297" i="16"/>
  <c r="P297" i="16"/>
  <c r="Q297" i="16"/>
  <c r="R297" i="16"/>
  <c r="U297" i="16"/>
  <c r="V297" i="16"/>
  <c r="AJ297" i="16"/>
  <c r="AO297" i="16"/>
  <c r="AP297" i="16"/>
  <c r="AQ297" i="16"/>
  <c r="L298" i="16"/>
  <c r="N298" i="16"/>
  <c r="O298" i="16"/>
  <c r="P298" i="16"/>
  <c r="Q298" i="16"/>
  <c r="R298" i="16"/>
  <c r="U298" i="16"/>
  <c r="V298" i="16"/>
  <c r="AJ298" i="16"/>
  <c r="AO298" i="16"/>
  <c r="AP298" i="16"/>
  <c r="AQ298" i="16"/>
  <c r="L299" i="16"/>
  <c r="N299" i="16"/>
  <c r="O299" i="16"/>
  <c r="P299" i="16"/>
  <c r="Q299" i="16"/>
  <c r="R299" i="16"/>
  <c r="U299" i="16"/>
  <c r="V299" i="16"/>
  <c r="AJ299" i="16"/>
  <c r="AO299" i="16"/>
  <c r="AP299" i="16"/>
  <c r="AQ299" i="16"/>
  <c r="L300" i="16"/>
  <c r="N300" i="16"/>
  <c r="O300" i="16"/>
  <c r="P300" i="16"/>
  <c r="Q300" i="16"/>
  <c r="R300" i="16"/>
  <c r="U300" i="16"/>
  <c r="V300" i="16"/>
  <c r="AJ300" i="16"/>
  <c r="AO300" i="16"/>
  <c r="AP300" i="16"/>
  <c r="AQ300" i="16"/>
  <c r="L301" i="16"/>
  <c r="N301" i="16"/>
  <c r="O301" i="16"/>
  <c r="P301" i="16"/>
  <c r="Q301" i="16"/>
  <c r="R301" i="16"/>
  <c r="U301" i="16"/>
  <c r="V301" i="16"/>
  <c r="AJ301" i="16"/>
  <c r="AO301" i="16"/>
  <c r="AP301" i="16"/>
  <c r="AQ301" i="16"/>
  <c r="L302" i="16"/>
  <c r="N302" i="16"/>
  <c r="O302" i="16"/>
  <c r="P302" i="16"/>
  <c r="Q302" i="16"/>
  <c r="R302" i="16"/>
  <c r="U302" i="16"/>
  <c r="V302" i="16"/>
  <c r="AJ302" i="16"/>
  <c r="AO302" i="16"/>
  <c r="AP302" i="16"/>
  <c r="AQ302" i="16"/>
  <c r="L303" i="16"/>
  <c r="N303" i="16"/>
  <c r="O303" i="16"/>
  <c r="P303" i="16"/>
  <c r="Q303" i="16"/>
  <c r="R303" i="16"/>
  <c r="U303" i="16"/>
  <c r="V303" i="16"/>
  <c r="AJ303" i="16"/>
  <c r="AO303" i="16"/>
  <c r="AP303" i="16"/>
  <c r="AQ303" i="16"/>
  <c r="L304" i="16"/>
  <c r="N304" i="16"/>
  <c r="O304" i="16"/>
  <c r="P304" i="16"/>
  <c r="Q304" i="16"/>
  <c r="R304" i="16"/>
  <c r="U304" i="16"/>
  <c r="V304" i="16"/>
  <c r="AJ304" i="16"/>
  <c r="AO304" i="16"/>
  <c r="AP304" i="16"/>
  <c r="AQ304" i="16"/>
  <c r="L305" i="16"/>
  <c r="N305" i="16"/>
  <c r="O305" i="16"/>
  <c r="P305" i="16"/>
  <c r="Q305" i="16"/>
  <c r="R305" i="16"/>
  <c r="U305" i="16"/>
  <c r="V305" i="16"/>
  <c r="AJ305" i="16"/>
  <c r="AO305" i="16"/>
  <c r="AP305" i="16"/>
  <c r="AQ305" i="16"/>
  <c r="L306" i="16"/>
  <c r="N306" i="16"/>
  <c r="O306" i="16"/>
  <c r="P306" i="16"/>
  <c r="Q306" i="16"/>
  <c r="R306" i="16"/>
  <c r="U306" i="16"/>
  <c r="V306" i="16"/>
  <c r="AJ306" i="16"/>
  <c r="AO306" i="16"/>
  <c r="AP306" i="16"/>
  <c r="AQ306" i="16"/>
  <c r="L307" i="16"/>
  <c r="N307" i="16"/>
  <c r="O307" i="16"/>
  <c r="P307" i="16"/>
  <c r="Q307" i="16"/>
  <c r="R307" i="16"/>
  <c r="U307" i="16"/>
  <c r="V307" i="16"/>
  <c r="AJ307" i="16"/>
  <c r="AO307" i="16"/>
  <c r="AP307" i="16"/>
  <c r="AQ307" i="16"/>
  <c r="L308" i="16"/>
  <c r="N308" i="16"/>
  <c r="O308" i="16"/>
  <c r="P308" i="16"/>
  <c r="Q308" i="16"/>
  <c r="R308" i="16"/>
  <c r="U308" i="16"/>
  <c r="V308" i="16"/>
  <c r="AJ308" i="16"/>
  <c r="AO308" i="16"/>
  <c r="AP308" i="16"/>
  <c r="AQ308" i="16"/>
  <c r="L309" i="16"/>
  <c r="N309" i="16"/>
  <c r="O309" i="16"/>
  <c r="P309" i="16"/>
  <c r="Q309" i="16"/>
  <c r="R309" i="16"/>
  <c r="U309" i="16"/>
  <c r="V309" i="16"/>
  <c r="AJ309" i="16"/>
  <c r="AO309" i="16"/>
  <c r="AP309" i="16"/>
  <c r="AQ309" i="16"/>
  <c r="L310" i="16"/>
  <c r="N310" i="16"/>
  <c r="O310" i="16"/>
  <c r="P310" i="16"/>
  <c r="Q310" i="16"/>
  <c r="R310" i="16"/>
  <c r="U310" i="16"/>
  <c r="V310" i="16"/>
  <c r="AJ310" i="16"/>
  <c r="AO310" i="16"/>
  <c r="AP310" i="16"/>
  <c r="AQ310" i="16"/>
  <c r="L311" i="16"/>
  <c r="N311" i="16"/>
  <c r="O311" i="16"/>
  <c r="P311" i="16"/>
  <c r="Q311" i="16"/>
  <c r="R311" i="16"/>
  <c r="U311" i="16"/>
  <c r="V311" i="16"/>
  <c r="AJ311" i="16"/>
  <c r="AO311" i="16"/>
  <c r="AP311" i="16"/>
  <c r="AQ311" i="16"/>
  <c r="L312" i="16"/>
  <c r="N312" i="16"/>
  <c r="O312" i="16"/>
  <c r="P312" i="16"/>
  <c r="Q312" i="16"/>
  <c r="R312" i="16"/>
  <c r="U312" i="16"/>
  <c r="V312" i="16"/>
  <c r="AJ312" i="16"/>
  <c r="AO312" i="16"/>
  <c r="AP312" i="16"/>
  <c r="AQ312" i="16"/>
  <c r="L313" i="16"/>
  <c r="N313" i="16"/>
  <c r="O313" i="16"/>
  <c r="P313" i="16"/>
  <c r="Q313" i="16"/>
  <c r="R313" i="16"/>
  <c r="U313" i="16"/>
  <c r="V313" i="16"/>
  <c r="AJ313" i="16"/>
  <c r="AO313" i="16"/>
  <c r="AP313" i="16"/>
  <c r="AQ313" i="16"/>
  <c r="L314" i="16"/>
  <c r="N314" i="16"/>
  <c r="O314" i="16"/>
  <c r="P314" i="16"/>
  <c r="Q314" i="16"/>
  <c r="R314" i="16"/>
  <c r="U314" i="16"/>
  <c r="V314" i="16"/>
  <c r="AJ314" i="16"/>
  <c r="AO314" i="16"/>
  <c r="AP314" i="16"/>
  <c r="AQ314" i="16"/>
  <c r="L315" i="16"/>
  <c r="N315" i="16"/>
  <c r="O315" i="16"/>
  <c r="P315" i="16"/>
  <c r="Q315" i="16"/>
  <c r="R315" i="16"/>
  <c r="U315" i="16"/>
  <c r="V315" i="16"/>
  <c r="AJ315" i="16"/>
  <c r="AO315" i="16"/>
  <c r="AP315" i="16"/>
  <c r="AQ315" i="16"/>
  <c r="L316" i="16"/>
  <c r="N316" i="16"/>
  <c r="O316" i="16"/>
  <c r="P316" i="16"/>
  <c r="Q316" i="16"/>
  <c r="R316" i="16"/>
  <c r="U316" i="16"/>
  <c r="V316" i="16"/>
  <c r="AJ316" i="16"/>
  <c r="AO316" i="16"/>
  <c r="AP316" i="16"/>
  <c r="AQ316" i="16"/>
  <c r="L317" i="16"/>
  <c r="N317" i="16"/>
  <c r="O317" i="16"/>
  <c r="P317" i="16"/>
  <c r="Q317" i="16"/>
  <c r="R317" i="16"/>
  <c r="U317" i="16"/>
  <c r="V317" i="16"/>
  <c r="AJ317" i="16"/>
  <c r="AO317" i="16"/>
  <c r="AP317" i="16"/>
  <c r="AQ317" i="16"/>
  <c r="L318" i="16"/>
  <c r="N318" i="16"/>
  <c r="O318" i="16"/>
  <c r="P318" i="16"/>
  <c r="Q318" i="16"/>
  <c r="R318" i="16"/>
  <c r="U318" i="16"/>
  <c r="V318" i="16"/>
  <c r="AJ318" i="16"/>
  <c r="AO318" i="16"/>
  <c r="AP318" i="16"/>
  <c r="AQ318" i="16"/>
  <c r="L319" i="16"/>
  <c r="N319" i="16"/>
  <c r="O319" i="16"/>
  <c r="P319" i="16"/>
  <c r="Q319" i="16"/>
  <c r="R319" i="16"/>
  <c r="U319" i="16"/>
  <c r="V319" i="16"/>
  <c r="AJ319" i="16"/>
  <c r="AO319" i="16"/>
  <c r="AP319" i="16"/>
  <c r="AQ319" i="16"/>
  <c r="L320" i="16"/>
  <c r="N320" i="16"/>
  <c r="O320" i="16"/>
  <c r="P320" i="16"/>
  <c r="Q320" i="16"/>
  <c r="R320" i="16"/>
  <c r="U320" i="16"/>
  <c r="V320" i="16"/>
  <c r="AJ320" i="16"/>
  <c r="AO320" i="16"/>
  <c r="AP320" i="16"/>
  <c r="AQ320" i="16"/>
  <c r="L321" i="16"/>
  <c r="N321" i="16"/>
  <c r="O321" i="16"/>
  <c r="P321" i="16"/>
  <c r="Q321" i="16"/>
  <c r="R321" i="16"/>
  <c r="U321" i="16"/>
  <c r="V321" i="16"/>
  <c r="AJ321" i="16"/>
  <c r="AO321" i="16"/>
  <c r="AP321" i="16"/>
  <c r="AQ321" i="16"/>
  <c r="L322" i="16"/>
  <c r="N322" i="16"/>
  <c r="O322" i="16"/>
  <c r="P322" i="16"/>
  <c r="Q322" i="16"/>
  <c r="R322" i="16"/>
  <c r="U322" i="16"/>
  <c r="V322" i="16"/>
  <c r="AJ322" i="16"/>
  <c r="AO322" i="16"/>
  <c r="AP322" i="16"/>
  <c r="AQ322" i="16"/>
  <c r="L323" i="16"/>
  <c r="N323" i="16"/>
  <c r="O323" i="16"/>
  <c r="P323" i="16"/>
  <c r="Q323" i="16"/>
  <c r="R323" i="16"/>
  <c r="U323" i="16"/>
  <c r="V323" i="16"/>
  <c r="AJ323" i="16"/>
  <c r="AO323" i="16"/>
  <c r="AP323" i="16"/>
  <c r="AQ323" i="16"/>
  <c r="L324" i="16"/>
  <c r="N324" i="16"/>
  <c r="O324" i="16"/>
  <c r="P324" i="16"/>
  <c r="Q324" i="16"/>
  <c r="R324" i="16"/>
  <c r="U324" i="16"/>
  <c r="V324" i="16"/>
  <c r="AJ324" i="16"/>
  <c r="AO324" i="16"/>
  <c r="AP324" i="16"/>
  <c r="AQ324" i="16"/>
  <c r="L325" i="16"/>
  <c r="N325" i="16"/>
  <c r="O325" i="16"/>
  <c r="P325" i="16"/>
  <c r="Q325" i="16"/>
  <c r="R325" i="16"/>
  <c r="U325" i="16"/>
  <c r="V325" i="16"/>
  <c r="AJ325" i="16"/>
  <c r="AO325" i="16"/>
  <c r="AP325" i="16"/>
  <c r="AQ325" i="16"/>
  <c r="L326" i="16"/>
  <c r="N326" i="16"/>
  <c r="O326" i="16"/>
  <c r="P326" i="16"/>
  <c r="Q326" i="16"/>
  <c r="R326" i="16"/>
  <c r="U326" i="16"/>
  <c r="V326" i="16"/>
  <c r="AJ326" i="16"/>
  <c r="AO326" i="16"/>
  <c r="AP326" i="16"/>
  <c r="AQ326" i="16"/>
  <c r="L327" i="16"/>
  <c r="N327" i="16"/>
  <c r="O327" i="16"/>
  <c r="P327" i="16"/>
  <c r="Q327" i="16"/>
  <c r="R327" i="16"/>
  <c r="U327" i="16"/>
  <c r="V327" i="16"/>
  <c r="AJ327" i="16"/>
  <c r="AO327" i="16"/>
  <c r="AP327" i="16"/>
  <c r="AQ327" i="16"/>
  <c r="L328" i="16"/>
  <c r="N328" i="16"/>
  <c r="O328" i="16"/>
  <c r="P328" i="16"/>
  <c r="Q328" i="16"/>
  <c r="R328" i="16"/>
  <c r="U328" i="16"/>
  <c r="V328" i="16"/>
  <c r="AJ328" i="16"/>
  <c r="AO328" i="16"/>
  <c r="AP328" i="16"/>
  <c r="AQ328" i="16"/>
  <c r="L329" i="16"/>
  <c r="N329" i="16"/>
  <c r="O329" i="16"/>
  <c r="P329" i="16"/>
  <c r="Q329" i="16"/>
  <c r="R329" i="16"/>
  <c r="U329" i="16"/>
  <c r="V329" i="16"/>
  <c r="AJ329" i="16"/>
  <c r="AO329" i="16"/>
  <c r="AP329" i="16"/>
  <c r="AQ329" i="16"/>
  <c r="L330" i="16"/>
  <c r="N330" i="16"/>
  <c r="O330" i="16"/>
  <c r="P330" i="16"/>
  <c r="Q330" i="16"/>
  <c r="R330" i="16"/>
  <c r="U330" i="16"/>
  <c r="V330" i="16"/>
  <c r="AJ330" i="16"/>
  <c r="AO330" i="16"/>
  <c r="AP330" i="16"/>
  <c r="AQ330" i="16"/>
  <c r="L331" i="16"/>
  <c r="N331" i="16"/>
  <c r="O331" i="16"/>
  <c r="P331" i="16"/>
  <c r="Q331" i="16"/>
  <c r="R331" i="16"/>
  <c r="U331" i="16"/>
  <c r="V331" i="16"/>
  <c r="AJ331" i="16"/>
  <c r="AO331" i="16"/>
  <c r="AP331" i="16"/>
  <c r="AQ331" i="16"/>
  <c r="L332" i="16"/>
  <c r="N332" i="16"/>
  <c r="O332" i="16"/>
  <c r="P332" i="16"/>
  <c r="Q332" i="16"/>
  <c r="R332" i="16"/>
  <c r="U332" i="16"/>
  <c r="V332" i="16"/>
  <c r="AJ332" i="16"/>
  <c r="AO332" i="16"/>
  <c r="AP332" i="16"/>
  <c r="AQ332" i="16"/>
  <c r="L333" i="16"/>
  <c r="N333" i="16"/>
  <c r="O333" i="16"/>
  <c r="P333" i="16"/>
  <c r="Q333" i="16"/>
  <c r="R333" i="16"/>
  <c r="U333" i="16"/>
  <c r="V333" i="16"/>
  <c r="AJ333" i="16"/>
  <c r="AO333" i="16"/>
  <c r="AP333" i="16"/>
  <c r="AQ333" i="16"/>
  <c r="L334" i="16"/>
  <c r="N334" i="16"/>
  <c r="O334" i="16"/>
  <c r="P334" i="16"/>
  <c r="Q334" i="16"/>
  <c r="R334" i="16"/>
  <c r="U334" i="16"/>
  <c r="V334" i="16"/>
  <c r="AJ334" i="16"/>
  <c r="AO334" i="16"/>
  <c r="AP334" i="16"/>
  <c r="AQ334" i="16"/>
  <c r="L335" i="16"/>
  <c r="N335" i="16"/>
  <c r="O335" i="16"/>
  <c r="P335" i="16"/>
  <c r="Q335" i="16"/>
  <c r="R335" i="16"/>
  <c r="U335" i="16"/>
  <c r="V335" i="16"/>
  <c r="AJ335" i="16"/>
  <c r="AO335" i="16"/>
  <c r="AP335" i="16"/>
  <c r="AQ335" i="16"/>
  <c r="L336" i="16"/>
  <c r="N336" i="16"/>
  <c r="O336" i="16"/>
  <c r="P336" i="16"/>
  <c r="Q336" i="16"/>
  <c r="R336" i="16"/>
  <c r="U336" i="16"/>
  <c r="V336" i="16"/>
  <c r="AJ336" i="16"/>
  <c r="AO336" i="16"/>
  <c r="AP336" i="16"/>
  <c r="AQ336" i="16"/>
  <c r="L337" i="16"/>
  <c r="N337" i="16"/>
  <c r="O337" i="16"/>
  <c r="P337" i="16"/>
  <c r="Q337" i="16"/>
  <c r="R337" i="16"/>
  <c r="U337" i="16"/>
  <c r="V337" i="16"/>
  <c r="AJ337" i="16"/>
  <c r="AO337" i="16"/>
  <c r="AP337" i="16"/>
  <c r="AQ337" i="16"/>
  <c r="L338" i="16"/>
  <c r="N338" i="16"/>
  <c r="O338" i="16"/>
  <c r="P338" i="16"/>
  <c r="Q338" i="16"/>
  <c r="R338" i="16"/>
  <c r="U338" i="16"/>
  <c r="V338" i="16"/>
  <c r="AJ338" i="16"/>
  <c r="AO338" i="16"/>
  <c r="AP338" i="16"/>
  <c r="AQ338" i="16"/>
  <c r="L339" i="16"/>
  <c r="N339" i="16"/>
  <c r="O339" i="16"/>
  <c r="P339" i="16"/>
  <c r="Q339" i="16"/>
  <c r="R339" i="16"/>
  <c r="U339" i="16"/>
  <c r="V339" i="16"/>
  <c r="AJ339" i="16"/>
  <c r="AO339" i="16"/>
  <c r="AP339" i="16"/>
  <c r="AQ339" i="16"/>
  <c r="L340" i="16"/>
  <c r="N340" i="16"/>
  <c r="O340" i="16"/>
  <c r="P340" i="16"/>
  <c r="Q340" i="16"/>
  <c r="R340" i="16"/>
  <c r="U340" i="16"/>
  <c r="V340" i="16"/>
  <c r="AJ340" i="16"/>
  <c r="AO340" i="16"/>
  <c r="AP340" i="16"/>
  <c r="AQ340" i="16"/>
  <c r="L341" i="16"/>
  <c r="N341" i="16"/>
  <c r="O341" i="16"/>
  <c r="P341" i="16"/>
  <c r="Q341" i="16"/>
  <c r="R341" i="16"/>
  <c r="U341" i="16"/>
  <c r="V341" i="16"/>
  <c r="AJ341" i="16"/>
  <c r="AO341" i="16"/>
  <c r="AP341" i="16"/>
  <c r="AQ341" i="16"/>
  <c r="L342" i="16"/>
  <c r="N342" i="16"/>
  <c r="O342" i="16"/>
  <c r="P342" i="16"/>
  <c r="Q342" i="16"/>
  <c r="R342" i="16"/>
  <c r="U342" i="16"/>
  <c r="V342" i="16"/>
  <c r="AJ342" i="16"/>
  <c r="AO342" i="16"/>
  <c r="AP342" i="16"/>
  <c r="AQ342" i="16"/>
  <c r="L343" i="16"/>
  <c r="N343" i="16"/>
  <c r="O343" i="16"/>
  <c r="P343" i="16"/>
  <c r="Q343" i="16"/>
  <c r="R343" i="16"/>
  <c r="U343" i="16"/>
  <c r="V343" i="16"/>
  <c r="AJ343" i="16"/>
  <c r="AO343" i="16"/>
  <c r="AP343" i="16"/>
  <c r="AQ343" i="16"/>
  <c r="L344" i="16"/>
  <c r="N344" i="16"/>
  <c r="O344" i="16"/>
  <c r="P344" i="16"/>
  <c r="Q344" i="16"/>
  <c r="R344" i="16"/>
  <c r="U344" i="16"/>
  <c r="V344" i="16"/>
  <c r="AJ344" i="16"/>
  <c r="AO344" i="16"/>
  <c r="AP344" i="16"/>
  <c r="AQ344" i="16"/>
  <c r="L345" i="16"/>
  <c r="N345" i="16"/>
  <c r="O345" i="16"/>
  <c r="P345" i="16"/>
  <c r="Q345" i="16"/>
  <c r="R345" i="16"/>
  <c r="U345" i="16"/>
  <c r="V345" i="16"/>
  <c r="AJ345" i="16"/>
  <c r="AO345" i="16"/>
  <c r="AP345" i="16"/>
  <c r="AQ345" i="16"/>
  <c r="L346" i="16"/>
  <c r="N346" i="16"/>
  <c r="O346" i="16"/>
  <c r="P346" i="16"/>
  <c r="Q346" i="16"/>
  <c r="R346" i="16"/>
  <c r="U346" i="16"/>
  <c r="V346" i="16"/>
  <c r="AJ346" i="16"/>
  <c r="AO346" i="16"/>
  <c r="AP346" i="16"/>
  <c r="AQ346" i="16"/>
  <c r="L347" i="16"/>
  <c r="N347" i="16"/>
  <c r="O347" i="16"/>
  <c r="P347" i="16"/>
  <c r="Q347" i="16"/>
  <c r="R347" i="16"/>
  <c r="U347" i="16"/>
  <c r="V347" i="16"/>
  <c r="AJ347" i="16"/>
  <c r="AO347" i="16"/>
  <c r="AP347" i="16"/>
  <c r="AQ347" i="16"/>
  <c r="L348" i="16"/>
  <c r="N348" i="16"/>
  <c r="O348" i="16"/>
  <c r="P348" i="16"/>
  <c r="Q348" i="16"/>
  <c r="R348" i="16"/>
  <c r="U348" i="16"/>
  <c r="V348" i="16"/>
  <c r="AJ348" i="16"/>
  <c r="AO348" i="16"/>
  <c r="AP348" i="16"/>
  <c r="AQ348" i="16"/>
  <c r="L349" i="16"/>
  <c r="N349" i="16"/>
  <c r="O349" i="16"/>
  <c r="P349" i="16"/>
  <c r="Q349" i="16"/>
  <c r="R349" i="16"/>
  <c r="U349" i="16"/>
  <c r="V349" i="16"/>
  <c r="AJ349" i="16"/>
  <c r="AO349" i="16"/>
  <c r="AP349" i="16"/>
  <c r="AQ349" i="16"/>
  <c r="L350" i="16"/>
  <c r="N350" i="16"/>
  <c r="O350" i="16"/>
  <c r="P350" i="16"/>
  <c r="Q350" i="16"/>
  <c r="R350" i="16"/>
  <c r="U350" i="16"/>
  <c r="V350" i="16"/>
  <c r="AJ350" i="16"/>
  <c r="AO350" i="16"/>
  <c r="AP350" i="16"/>
  <c r="AQ350" i="16"/>
  <c r="L351" i="16"/>
  <c r="N351" i="16"/>
  <c r="O351" i="16"/>
  <c r="P351" i="16"/>
  <c r="Q351" i="16"/>
  <c r="R351" i="16"/>
  <c r="U351" i="16"/>
  <c r="V351" i="16"/>
  <c r="AJ351" i="16"/>
  <c r="AO351" i="16"/>
  <c r="AP351" i="16"/>
  <c r="AQ351" i="16"/>
  <c r="L352" i="16"/>
  <c r="N352" i="16"/>
  <c r="O352" i="16"/>
  <c r="P352" i="16"/>
  <c r="Q352" i="16"/>
  <c r="R352" i="16"/>
  <c r="U352" i="16"/>
  <c r="V352" i="16"/>
  <c r="AJ352" i="16"/>
  <c r="AO352" i="16"/>
  <c r="AP352" i="16"/>
  <c r="AQ352" i="16"/>
  <c r="L353" i="16"/>
  <c r="N353" i="16"/>
  <c r="O353" i="16"/>
  <c r="P353" i="16"/>
  <c r="Q353" i="16"/>
  <c r="R353" i="16"/>
  <c r="U353" i="16"/>
  <c r="V353" i="16"/>
  <c r="AJ353" i="16"/>
  <c r="AO353" i="16"/>
  <c r="AP353" i="16"/>
  <c r="AQ353" i="16"/>
  <c r="L354" i="16"/>
  <c r="N354" i="16"/>
  <c r="O354" i="16"/>
  <c r="P354" i="16"/>
  <c r="Q354" i="16"/>
  <c r="R354" i="16"/>
  <c r="U354" i="16"/>
  <c r="V354" i="16"/>
  <c r="AJ354" i="16"/>
  <c r="AO354" i="16"/>
  <c r="AP354" i="16"/>
  <c r="AQ354" i="16"/>
  <c r="L355" i="16"/>
  <c r="N355" i="16"/>
  <c r="O355" i="16"/>
  <c r="P355" i="16"/>
  <c r="Q355" i="16"/>
  <c r="R355" i="16"/>
  <c r="U355" i="16"/>
  <c r="V355" i="16"/>
  <c r="AJ355" i="16"/>
  <c r="AO355" i="16"/>
  <c r="AP355" i="16"/>
  <c r="AQ355" i="16"/>
  <c r="L356" i="16"/>
  <c r="N356" i="16"/>
  <c r="O356" i="16"/>
  <c r="P356" i="16"/>
  <c r="Q356" i="16"/>
  <c r="R356" i="16"/>
  <c r="U356" i="16"/>
  <c r="V356" i="16"/>
  <c r="AJ356" i="16"/>
  <c r="AO356" i="16"/>
  <c r="AP356" i="16"/>
  <c r="AQ356" i="16"/>
  <c r="L357" i="16"/>
  <c r="N357" i="16"/>
  <c r="O357" i="16"/>
  <c r="P357" i="16"/>
  <c r="Q357" i="16"/>
  <c r="R357" i="16"/>
  <c r="U357" i="16"/>
  <c r="V357" i="16"/>
  <c r="AJ357" i="16"/>
  <c r="AO357" i="16"/>
  <c r="AP357" i="16"/>
  <c r="AQ357" i="16"/>
  <c r="L358" i="16"/>
  <c r="N358" i="16"/>
  <c r="O358" i="16"/>
  <c r="P358" i="16"/>
  <c r="Q358" i="16"/>
  <c r="R358" i="16"/>
  <c r="U358" i="16"/>
  <c r="V358" i="16"/>
  <c r="AJ358" i="16"/>
  <c r="AO358" i="16"/>
  <c r="AP358" i="16"/>
  <c r="AQ358" i="16"/>
  <c r="L359" i="16"/>
  <c r="N359" i="16"/>
  <c r="O359" i="16"/>
  <c r="P359" i="16"/>
  <c r="Q359" i="16"/>
  <c r="R359" i="16"/>
  <c r="U359" i="16"/>
  <c r="V359" i="16"/>
  <c r="AJ359" i="16"/>
  <c r="AO359" i="16"/>
  <c r="AP359" i="16"/>
  <c r="AQ359" i="16"/>
  <c r="L360" i="16"/>
  <c r="N360" i="16"/>
  <c r="O360" i="16"/>
  <c r="P360" i="16"/>
  <c r="Q360" i="16"/>
  <c r="R360" i="16"/>
  <c r="U360" i="16"/>
  <c r="V360" i="16"/>
  <c r="AJ360" i="16"/>
  <c r="AO360" i="16"/>
  <c r="AP360" i="16"/>
  <c r="AQ360" i="16"/>
  <c r="L361" i="16"/>
  <c r="N361" i="16"/>
  <c r="O361" i="16"/>
  <c r="P361" i="16"/>
  <c r="Q361" i="16"/>
  <c r="R361" i="16"/>
  <c r="U361" i="16"/>
  <c r="V361" i="16"/>
  <c r="AJ361" i="16"/>
  <c r="AO361" i="16"/>
  <c r="AP361" i="16"/>
  <c r="AQ361" i="16"/>
  <c r="L362" i="16"/>
  <c r="N362" i="16"/>
  <c r="O362" i="16"/>
  <c r="P362" i="16"/>
  <c r="Q362" i="16"/>
  <c r="R362" i="16"/>
  <c r="U362" i="16"/>
  <c r="V362" i="16"/>
  <c r="AJ362" i="16"/>
  <c r="AO362" i="16"/>
  <c r="AP362" i="16"/>
  <c r="AQ362" i="16"/>
  <c r="L363" i="16"/>
  <c r="N363" i="16"/>
  <c r="O363" i="16"/>
  <c r="P363" i="16"/>
  <c r="Q363" i="16"/>
  <c r="R363" i="16"/>
  <c r="U363" i="16"/>
  <c r="V363" i="16"/>
  <c r="AJ363" i="16"/>
  <c r="AO363" i="16"/>
  <c r="AP363" i="16"/>
  <c r="AQ363" i="16"/>
  <c r="L364" i="16"/>
  <c r="N364" i="16"/>
  <c r="O364" i="16"/>
  <c r="P364" i="16"/>
  <c r="Q364" i="16"/>
  <c r="R364" i="16"/>
  <c r="U364" i="16"/>
  <c r="V364" i="16"/>
  <c r="AJ364" i="16"/>
  <c r="AO364" i="16"/>
  <c r="AP364" i="16"/>
  <c r="AQ364" i="16"/>
  <c r="L365" i="16"/>
  <c r="N365" i="16"/>
  <c r="O365" i="16"/>
  <c r="P365" i="16"/>
  <c r="Q365" i="16"/>
  <c r="R365" i="16"/>
  <c r="U365" i="16"/>
  <c r="V365" i="16"/>
  <c r="AJ365" i="16"/>
  <c r="AO365" i="16"/>
  <c r="AP365" i="16"/>
  <c r="AQ365" i="16"/>
  <c r="L366" i="16"/>
  <c r="N366" i="16"/>
  <c r="O366" i="16"/>
  <c r="P366" i="16"/>
  <c r="Q366" i="16"/>
  <c r="R366" i="16"/>
  <c r="U366" i="16"/>
  <c r="V366" i="16"/>
  <c r="AJ366" i="16"/>
  <c r="AO366" i="16"/>
  <c r="AP366" i="16"/>
  <c r="AQ366" i="16"/>
  <c r="L367" i="16"/>
  <c r="N367" i="16"/>
  <c r="O367" i="16"/>
  <c r="P367" i="16"/>
  <c r="Q367" i="16"/>
  <c r="R367" i="16"/>
  <c r="U367" i="16"/>
  <c r="V367" i="16"/>
  <c r="AJ367" i="16"/>
  <c r="AO367" i="16"/>
  <c r="AP367" i="16"/>
  <c r="AQ367" i="16"/>
  <c r="L368" i="16"/>
  <c r="N368" i="16"/>
  <c r="O368" i="16"/>
  <c r="P368" i="16"/>
  <c r="Q368" i="16"/>
  <c r="R368" i="16"/>
  <c r="U368" i="16"/>
  <c r="V368" i="16"/>
  <c r="AJ368" i="16"/>
  <c r="AO368" i="16"/>
  <c r="AP368" i="16"/>
  <c r="AQ368" i="16"/>
  <c r="L369" i="16"/>
  <c r="N369" i="16"/>
  <c r="O369" i="16"/>
  <c r="P369" i="16"/>
  <c r="Q369" i="16"/>
  <c r="R369" i="16"/>
  <c r="U369" i="16"/>
  <c r="V369" i="16"/>
  <c r="AJ369" i="16"/>
  <c r="AO369" i="16"/>
  <c r="AP369" i="16"/>
  <c r="AQ369" i="16"/>
  <c r="L370" i="16"/>
  <c r="N370" i="16"/>
  <c r="O370" i="16"/>
  <c r="P370" i="16"/>
  <c r="Q370" i="16"/>
  <c r="R370" i="16"/>
  <c r="U370" i="16"/>
  <c r="V370" i="16"/>
  <c r="AJ370" i="16"/>
  <c r="AO370" i="16"/>
  <c r="AP370" i="16"/>
  <c r="AQ370" i="16"/>
  <c r="L371" i="16"/>
  <c r="N371" i="16"/>
  <c r="O371" i="16"/>
  <c r="P371" i="16"/>
  <c r="Q371" i="16"/>
  <c r="R371" i="16"/>
  <c r="U371" i="16"/>
  <c r="V371" i="16"/>
  <c r="AJ371" i="16"/>
  <c r="AO371" i="16"/>
  <c r="AP371" i="16"/>
  <c r="AQ371" i="16"/>
  <c r="L372" i="16"/>
  <c r="N372" i="16"/>
  <c r="O372" i="16"/>
  <c r="P372" i="16"/>
  <c r="Q372" i="16"/>
  <c r="R372" i="16"/>
  <c r="U372" i="16"/>
  <c r="V372" i="16"/>
  <c r="AJ372" i="16"/>
  <c r="AO372" i="16"/>
  <c r="AP372" i="16"/>
  <c r="AQ372" i="16"/>
  <c r="L373" i="16"/>
  <c r="N373" i="16"/>
  <c r="O373" i="16"/>
  <c r="P373" i="16"/>
  <c r="Q373" i="16"/>
  <c r="R373" i="16"/>
  <c r="U373" i="16"/>
  <c r="V373" i="16"/>
  <c r="AJ373" i="16"/>
  <c r="AO373" i="16"/>
  <c r="AP373" i="16"/>
  <c r="AQ373" i="16"/>
  <c r="L374" i="16"/>
  <c r="N374" i="16"/>
  <c r="O374" i="16"/>
  <c r="P374" i="16"/>
  <c r="Q374" i="16"/>
  <c r="R374" i="16"/>
  <c r="U374" i="16"/>
  <c r="V374" i="16"/>
  <c r="AJ374" i="16"/>
  <c r="AO374" i="16"/>
  <c r="AP374" i="16"/>
  <c r="AQ374" i="16"/>
  <c r="AX374" i="16"/>
  <c r="AX403" i="16" s="1"/>
  <c r="L375" i="16"/>
  <c r="N375" i="16"/>
  <c r="O375" i="16"/>
  <c r="P375" i="16"/>
  <c r="Q375" i="16"/>
  <c r="R375" i="16"/>
  <c r="U375" i="16"/>
  <c r="V375" i="16"/>
  <c r="AJ375" i="16"/>
  <c r="AO375" i="16"/>
  <c r="AP375" i="16"/>
  <c r="AQ375" i="16"/>
  <c r="L376" i="16"/>
  <c r="N376" i="16"/>
  <c r="O376" i="16"/>
  <c r="P376" i="16"/>
  <c r="Q376" i="16"/>
  <c r="R376" i="16"/>
  <c r="U376" i="16"/>
  <c r="V376" i="16"/>
  <c r="AJ376" i="16"/>
  <c r="AO376" i="16"/>
  <c r="AP376" i="16"/>
  <c r="AQ376" i="16"/>
  <c r="L377" i="16"/>
  <c r="N377" i="16"/>
  <c r="O377" i="16"/>
  <c r="P377" i="16"/>
  <c r="Q377" i="16"/>
  <c r="R377" i="16"/>
  <c r="U377" i="16"/>
  <c r="V377" i="16"/>
  <c r="AJ377" i="16"/>
  <c r="AO377" i="16"/>
  <c r="AP377" i="16"/>
  <c r="AQ377" i="16"/>
  <c r="L378" i="16"/>
  <c r="N378" i="16"/>
  <c r="O378" i="16"/>
  <c r="P378" i="16"/>
  <c r="Q378" i="16"/>
  <c r="R378" i="16"/>
  <c r="U378" i="16"/>
  <c r="V378" i="16"/>
  <c r="AJ378" i="16"/>
  <c r="AO378" i="16"/>
  <c r="AP378" i="16"/>
  <c r="AQ378" i="16"/>
  <c r="L379" i="16"/>
  <c r="N379" i="16"/>
  <c r="O379" i="16"/>
  <c r="P379" i="16"/>
  <c r="Q379" i="16"/>
  <c r="R379" i="16"/>
  <c r="U379" i="16"/>
  <c r="V379" i="16"/>
  <c r="AJ379" i="16"/>
  <c r="AO379" i="16"/>
  <c r="AP379" i="16"/>
  <c r="AQ379" i="16"/>
  <c r="L380" i="16"/>
  <c r="N380" i="16"/>
  <c r="O380" i="16"/>
  <c r="P380" i="16"/>
  <c r="Q380" i="16"/>
  <c r="R380" i="16"/>
  <c r="U380" i="16"/>
  <c r="V380" i="16"/>
  <c r="AJ380" i="16"/>
  <c r="AO380" i="16"/>
  <c r="AP380" i="16"/>
  <c r="AQ380" i="16"/>
  <c r="L381" i="16"/>
  <c r="N381" i="16"/>
  <c r="O381" i="16"/>
  <c r="P381" i="16"/>
  <c r="Q381" i="16"/>
  <c r="R381" i="16"/>
  <c r="U381" i="16"/>
  <c r="V381" i="16"/>
  <c r="AJ381" i="16"/>
  <c r="AO381" i="16"/>
  <c r="AP381" i="16"/>
  <c r="AQ381" i="16"/>
  <c r="L382" i="16"/>
  <c r="N382" i="16"/>
  <c r="O382" i="16"/>
  <c r="P382" i="16"/>
  <c r="Q382" i="16"/>
  <c r="R382" i="16"/>
  <c r="U382" i="16"/>
  <c r="V382" i="16"/>
  <c r="AJ382" i="16"/>
  <c r="AO382" i="16"/>
  <c r="AP382" i="16"/>
  <c r="AQ382" i="16"/>
  <c r="L383" i="16"/>
  <c r="N383" i="16"/>
  <c r="O383" i="16"/>
  <c r="P383" i="16"/>
  <c r="Q383" i="16"/>
  <c r="R383" i="16"/>
  <c r="U383" i="16"/>
  <c r="V383" i="16"/>
  <c r="AJ383" i="16"/>
  <c r="AO383" i="16"/>
  <c r="AP383" i="16"/>
  <c r="AQ383" i="16"/>
  <c r="L384" i="16"/>
  <c r="N384" i="16"/>
  <c r="O384" i="16"/>
  <c r="P384" i="16"/>
  <c r="Q384" i="16"/>
  <c r="R384" i="16"/>
  <c r="U384" i="16"/>
  <c r="V384" i="16"/>
  <c r="AJ384" i="16"/>
  <c r="AO384" i="16"/>
  <c r="AP384" i="16"/>
  <c r="AQ384" i="16"/>
  <c r="L385" i="16"/>
  <c r="N385" i="16"/>
  <c r="O385" i="16"/>
  <c r="P385" i="16"/>
  <c r="Q385" i="16"/>
  <c r="R385" i="16"/>
  <c r="U385" i="16"/>
  <c r="V385" i="16"/>
  <c r="AJ385" i="16"/>
  <c r="AO385" i="16"/>
  <c r="AP385" i="16"/>
  <c r="AQ385" i="16"/>
  <c r="L386" i="16"/>
  <c r="N386" i="16"/>
  <c r="O386" i="16"/>
  <c r="P386" i="16"/>
  <c r="Q386" i="16"/>
  <c r="R386" i="16"/>
  <c r="U386" i="16"/>
  <c r="V386" i="16"/>
  <c r="AJ386" i="16"/>
  <c r="AO386" i="16"/>
  <c r="AP386" i="16"/>
  <c r="AQ386" i="16"/>
  <c r="L387" i="16"/>
  <c r="N387" i="16"/>
  <c r="O387" i="16"/>
  <c r="P387" i="16"/>
  <c r="Q387" i="16"/>
  <c r="R387" i="16"/>
  <c r="U387" i="16"/>
  <c r="V387" i="16"/>
  <c r="AJ387" i="16"/>
  <c r="AO387" i="16"/>
  <c r="AP387" i="16"/>
  <c r="AQ387" i="16"/>
  <c r="L388" i="16"/>
  <c r="N388" i="16"/>
  <c r="O388" i="16"/>
  <c r="P388" i="16"/>
  <c r="Q388" i="16"/>
  <c r="R388" i="16"/>
  <c r="U388" i="16"/>
  <c r="V388" i="16"/>
  <c r="AJ388" i="16"/>
  <c r="AO388" i="16"/>
  <c r="AP388" i="16"/>
  <c r="AQ388" i="16"/>
  <c r="L389" i="16"/>
  <c r="N389" i="16"/>
  <c r="O389" i="16"/>
  <c r="P389" i="16"/>
  <c r="Q389" i="16"/>
  <c r="R389" i="16"/>
  <c r="U389" i="16"/>
  <c r="V389" i="16"/>
  <c r="AJ389" i="16"/>
  <c r="AO389" i="16"/>
  <c r="AP389" i="16"/>
  <c r="AQ389" i="16"/>
  <c r="L390" i="16"/>
  <c r="N390" i="16"/>
  <c r="O390" i="16"/>
  <c r="P390" i="16"/>
  <c r="Q390" i="16"/>
  <c r="R390" i="16"/>
  <c r="U390" i="16"/>
  <c r="V390" i="16"/>
  <c r="AJ390" i="16"/>
  <c r="AO390" i="16"/>
  <c r="AP390" i="16"/>
  <c r="AQ390" i="16"/>
  <c r="L391" i="16"/>
  <c r="N391" i="16"/>
  <c r="O391" i="16"/>
  <c r="P391" i="16"/>
  <c r="Q391" i="16"/>
  <c r="R391" i="16"/>
  <c r="U391" i="16"/>
  <c r="V391" i="16"/>
  <c r="AJ391" i="16"/>
  <c r="AO391" i="16"/>
  <c r="AP391" i="16"/>
  <c r="AQ391" i="16"/>
  <c r="L392" i="16"/>
  <c r="N392" i="16"/>
  <c r="O392" i="16"/>
  <c r="P392" i="16"/>
  <c r="Q392" i="16"/>
  <c r="R392" i="16"/>
  <c r="U392" i="16"/>
  <c r="V392" i="16"/>
  <c r="AJ392" i="16"/>
  <c r="AO392" i="16"/>
  <c r="AP392" i="16"/>
  <c r="AQ392" i="16"/>
  <c r="L393" i="16"/>
  <c r="N393" i="16"/>
  <c r="O393" i="16"/>
  <c r="P393" i="16"/>
  <c r="Q393" i="16"/>
  <c r="R393" i="16"/>
  <c r="U393" i="16"/>
  <c r="V393" i="16"/>
  <c r="AJ393" i="16"/>
  <c r="AO393" i="16"/>
  <c r="AP393" i="16"/>
  <c r="AQ393" i="16"/>
  <c r="L394" i="16"/>
  <c r="N394" i="16"/>
  <c r="O394" i="16"/>
  <c r="P394" i="16"/>
  <c r="Q394" i="16"/>
  <c r="R394" i="16"/>
  <c r="U394" i="16"/>
  <c r="V394" i="16"/>
  <c r="AJ394" i="16"/>
  <c r="AO394" i="16"/>
  <c r="AP394" i="16"/>
  <c r="AQ394" i="16"/>
  <c r="L395" i="16"/>
  <c r="N395" i="16"/>
  <c r="O395" i="16"/>
  <c r="P395" i="16"/>
  <c r="Q395" i="16"/>
  <c r="R395" i="16"/>
  <c r="U395" i="16"/>
  <c r="V395" i="16"/>
  <c r="AJ395" i="16"/>
  <c r="AO395" i="16"/>
  <c r="AP395" i="16"/>
  <c r="AQ395" i="16"/>
  <c r="L396" i="16"/>
  <c r="N396" i="16"/>
  <c r="O396" i="16"/>
  <c r="P396" i="16"/>
  <c r="Q396" i="16"/>
  <c r="R396" i="16"/>
  <c r="U396" i="16"/>
  <c r="V396" i="16"/>
  <c r="AJ396" i="16"/>
  <c r="AO396" i="16"/>
  <c r="AP396" i="16"/>
  <c r="AQ396" i="16"/>
  <c r="L397" i="16"/>
  <c r="N397" i="16"/>
  <c r="O397" i="16"/>
  <c r="P397" i="16"/>
  <c r="Q397" i="16"/>
  <c r="R397" i="16"/>
  <c r="U397" i="16"/>
  <c r="V397" i="16"/>
  <c r="AJ397" i="16"/>
  <c r="AO397" i="16"/>
  <c r="AP397" i="16"/>
  <c r="AQ397" i="16"/>
  <c r="L398" i="16"/>
  <c r="N398" i="16"/>
  <c r="O398" i="16"/>
  <c r="P398" i="16"/>
  <c r="Q398" i="16"/>
  <c r="R398" i="16"/>
  <c r="U398" i="16"/>
  <c r="V398" i="16"/>
  <c r="AJ398" i="16"/>
  <c r="AO398" i="16"/>
  <c r="AP398" i="16"/>
  <c r="AQ398" i="16"/>
  <c r="L399" i="16"/>
  <c r="N399" i="16"/>
  <c r="O399" i="16"/>
  <c r="P399" i="16"/>
  <c r="Q399" i="16"/>
  <c r="R399" i="16"/>
  <c r="U399" i="16"/>
  <c r="V399" i="16"/>
  <c r="AJ399" i="16"/>
  <c r="AO399" i="16"/>
  <c r="AP399" i="16"/>
  <c r="AQ399" i="16"/>
  <c r="L400" i="16"/>
  <c r="N400" i="16"/>
  <c r="O400" i="16"/>
  <c r="P400" i="16"/>
  <c r="Q400" i="16"/>
  <c r="R400" i="16"/>
  <c r="U400" i="16"/>
  <c r="V400" i="16"/>
  <c r="AJ400" i="16"/>
  <c r="AO400" i="16"/>
  <c r="AP400" i="16"/>
  <c r="AQ400" i="16"/>
  <c r="L401" i="16"/>
  <c r="N401" i="16"/>
  <c r="O401" i="16"/>
  <c r="P401" i="16"/>
  <c r="Q401" i="16"/>
  <c r="R401" i="16"/>
  <c r="U401" i="16"/>
  <c r="V401" i="16"/>
  <c r="AJ401" i="16"/>
  <c r="AO401" i="16"/>
  <c r="AP401" i="16"/>
  <c r="AQ401" i="16"/>
  <c r="L402" i="16"/>
  <c r="N402" i="16"/>
  <c r="O402" i="16"/>
  <c r="P402" i="16"/>
  <c r="Q402" i="16"/>
  <c r="R402" i="16"/>
  <c r="U402" i="16"/>
  <c r="V402" i="16"/>
  <c r="AJ402" i="16"/>
  <c r="AO402" i="16"/>
  <c r="AP402" i="16"/>
  <c r="AQ402" i="16"/>
  <c r="L403" i="16"/>
  <c r="N403" i="16"/>
  <c r="O403" i="16"/>
  <c r="P403" i="16"/>
  <c r="Q403" i="16"/>
  <c r="R403" i="16"/>
  <c r="U403" i="16"/>
  <c r="V403" i="16"/>
  <c r="AF403" i="16"/>
  <c r="AJ403" i="16"/>
  <c r="AO403" i="16"/>
  <c r="AP403" i="16"/>
  <c r="AQ403" i="16"/>
  <c r="L404" i="16"/>
  <c r="N404" i="16"/>
  <c r="O404" i="16"/>
  <c r="P404" i="16"/>
  <c r="Q404" i="16"/>
  <c r="R404" i="16"/>
  <c r="U404" i="16"/>
  <c r="V404" i="16"/>
  <c r="AF404" i="16"/>
  <c r="AJ404" i="16"/>
  <c r="AO404" i="16"/>
  <c r="AP404" i="16"/>
  <c r="AQ404" i="16"/>
  <c r="L405" i="16"/>
  <c r="N405" i="16"/>
  <c r="O405" i="16"/>
  <c r="P405" i="16"/>
  <c r="Q405" i="16"/>
  <c r="R405" i="16"/>
  <c r="U405" i="16"/>
  <c r="V405" i="16"/>
  <c r="AF405" i="16"/>
  <c r="AJ405" i="16"/>
  <c r="AO405" i="16"/>
  <c r="AP405" i="16"/>
  <c r="AQ405" i="16"/>
  <c r="L406" i="16"/>
  <c r="N406" i="16"/>
  <c r="O406" i="16"/>
  <c r="P406" i="16"/>
  <c r="Q406" i="16"/>
  <c r="R406" i="16"/>
  <c r="U406" i="16"/>
  <c r="V406" i="16"/>
  <c r="AF406" i="16"/>
  <c r="AJ406" i="16"/>
  <c r="AO406" i="16"/>
  <c r="AP406" i="16"/>
  <c r="AQ406" i="16"/>
  <c r="L407" i="16"/>
  <c r="N407" i="16"/>
  <c r="O407" i="16"/>
  <c r="P407" i="16"/>
  <c r="Q407" i="16"/>
  <c r="R407" i="16"/>
  <c r="U407" i="16"/>
  <c r="V407" i="16"/>
  <c r="AF407" i="16"/>
  <c r="AJ407" i="16"/>
  <c r="AO407" i="16"/>
  <c r="AP407" i="16"/>
  <c r="AQ407" i="16"/>
  <c r="L408" i="16"/>
  <c r="N408" i="16"/>
  <c r="O408" i="16"/>
  <c r="P408" i="16"/>
  <c r="Q408" i="16"/>
  <c r="R408" i="16"/>
  <c r="U408" i="16"/>
  <c r="V408" i="16"/>
  <c r="AF408" i="16"/>
  <c r="AJ408" i="16"/>
  <c r="AO408" i="16"/>
  <c r="AP408" i="16"/>
  <c r="AQ408" i="16"/>
  <c r="L409" i="16"/>
  <c r="N409" i="16"/>
  <c r="O409" i="16"/>
  <c r="P409" i="16"/>
  <c r="Q409" i="16"/>
  <c r="R409" i="16"/>
  <c r="U409" i="16"/>
  <c r="V409" i="16"/>
  <c r="AF409" i="16"/>
  <c r="AJ409" i="16"/>
  <c r="AO409" i="16"/>
  <c r="AP409" i="16"/>
  <c r="AQ409" i="16"/>
  <c r="L410" i="16"/>
  <c r="N410" i="16"/>
  <c r="O410" i="16"/>
  <c r="P410" i="16"/>
  <c r="Q410" i="16"/>
  <c r="R410" i="16"/>
  <c r="U410" i="16"/>
  <c r="V410" i="16"/>
  <c r="AF410" i="16"/>
  <c r="AJ410" i="16"/>
  <c r="AO410" i="16"/>
  <c r="AP410" i="16"/>
  <c r="AQ410" i="16"/>
  <c r="N411" i="16"/>
  <c r="O411" i="16"/>
  <c r="P411" i="16"/>
  <c r="U411" i="16"/>
  <c r="Q29" i="13" s="1"/>
  <c r="AF411" i="16"/>
  <c r="AJ411" i="16"/>
  <c r="AO411" i="16"/>
  <c r="AP411" i="16"/>
  <c r="AQ411" i="16"/>
  <c r="L412" i="16"/>
  <c r="N412" i="16"/>
  <c r="O412" i="16"/>
  <c r="P412" i="16"/>
  <c r="Q412" i="16"/>
  <c r="R412" i="16"/>
  <c r="U412" i="16"/>
  <c r="Q30" i="13" s="1"/>
  <c r="V412" i="16"/>
  <c r="AF412" i="16"/>
  <c r="AJ412" i="16"/>
  <c r="AO412" i="16"/>
  <c r="AP412" i="16"/>
  <c r="AQ412" i="16"/>
  <c r="L413" i="16"/>
  <c r="N413" i="16"/>
  <c r="O413" i="16"/>
  <c r="P413" i="16"/>
  <c r="Q413" i="16"/>
  <c r="R413" i="16"/>
  <c r="U413" i="16"/>
  <c r="Q31" i="13" s="1"/>
  <c r="V413" i="16"/>
  <c r="AF413" i="16"/>
  <c r="AJ413" i="16"/>
  <c r="AO413" i="16"/>
  <c r="AP413" i="16"/>
  <c r="AQ413" i="16"/>
  <c r="L414" i="16"/>
  <c r="Q414" i="16"/>
  <c r="R414" i="16"/>
  <c r="U414" i="16"/>
  <c r="V414" i="16"/>
  <c r="AF414" i="16"/>
  <c r="AJ414" i="16"/>
  <c r="AO414" i="16"/>
  <c r="AP414" i="16"/>
  <c r="AQ414" i="16"/>
  <c r="L415" i="16"/>
  <c r="Q415" i="16"/>
  <c r="R415" i="16"/>
  <c r="U415" i="16"/>
  <c r="V415" i="16"/>
  <c r="AF415" i="16"/>
  <c r="AJ415" i="16"/>
  <c r="AO415" i="16"/>
  <c r="AP415" i="16"/>
  <c r="AQ415" i="16"/>
  <c r="L416" i="16"/>
  <c r="Q416" i="16"/>
  <c r="R416" i="16"/>
  <c r="U416" i="16"/>
  <c r="V416" i="16"/>
  <c r="AF416" i="16"/>
  <c r="AJ416" i="16"/>
  <c r="AO416" i="16"/>
  <c r="AP416" i="16"/>
  <c r="AQ416" i="16"/>
  <c r="L417" i="16"/>
  <c r="N417" i="16"/>
  <c r="O417" i="16"/>
  <c r="P417" i="16"/>
  <c r="Q417" i="16"/>
  <c r="R417" i="16"/>
  <c r="U417" i="16"/>
  <c r="V417" i="16"/>
  <c r="AF417" i="16"/>
  <c r="AJ417" i="16"/>
  <c r="AO417" i="16"/>
  <c r="AP417" i="16"/>
  <c r="AQ417" i="16"/>
  <c r="L418" i="16"/>
  <c r="N418" i="16"/>
  <c r="O418" i="16"/>
  <c r="P418" i="16"/>
  <c r="Q418" i="16"/>
  <c r="R418" i="16"/>
  <c r="U418" i="16"/>
  <c r="V418" i="16"/>
  <c r="AF418" i="16"/>
  <c r="AJ418" i="16"/>
  <c r="AO418" i="16"/>
  <c r="AP418" i="16"/>
  <c r="AQ418" i="16"/>
  <c r="L419" i="16"/>
  <c r="N419" i="16"/>
  <c r="O419" i="16"/>
  <c r="P419" i="16"/>
  <c r="Q419" i="16"/>
  <c r="R419" i="16"/>
  <c r="U419" i="16"/>
  <c r="V419" i="16"/>
  <c r="AF419" i="16"/>
  <c r="AJ419" i="16"/>
  <c r="AO419" i="16"/>
  <c r="AP419" i="16"/>
  <c r="AQ419" i="16"/>
  <c r="L420" i="16"/>
  <c r="N420" i="16"/>
  <c r="O420" i="16"/>
  <c r="P420" i="16"/>
  <c r="Q420" i="16"/>
  <c r="R420" i="16"/>
  <c r="U420" i="16"/>
  <c r="V420" i="16"/>
  <c r="AF420" i="16"/>
  <c r="AJ420" i="16"/>
  <c r="AO420" i="16"/>
  <c r="AP420" i="16"/>
  <c r="AQ420" i="16"/>
  <c r="L421" i="16"/>
  <c r="N421" i="16"/>
  <c r="O421" i="16"/>
  <c r="P421" i="16"/>
  <c r="Q421" i="16"/>
  <c r="R421" i="16"/>
  <c r="U421" i="16"/>
  <c r="Q34" i="13" s="1"/>
  <c r="V421" i="16"/>
  <c r="AF421" i="16"/>
  <c r="AJ421" i="16"/>
  <c r="AO421" i="16"/>
  <c r="AP421" i="16"/>
  <c r="AQ421" i="16"/>
  <c r="L422" i="16"/>
  <c r="N422" i="16"/>
  <c r="O422" i="16"/>
  <c r="P422" i="16"/>
  <c r="Q422" i="16"/>
  <c r="R422" i="16"/>
  <c r="U422" i="16"/>
  <c r="V422" i="16"/>
  <c r="AF422" i="16"/>
  <c r="AJ422" i="16"/>
  <c r="AO422" i="16"/>
  <c r="AP422" i="16"/>
  <c r="AQ422" i="16"/>
  <c r="L423" i="16"/>
  <c r="N423" i="16"/>
  <c r="O423" i="16"/>
  <c r="P423" i="16"/>
  <c r="Q423" i="16"/>
  <c r="R423" i="16"/>
  <c r="U423" i="16"/>
  <c r="V423" i="16"/>
  <c r="AF423" i="16"/>
  <c r="AJ423" i="16"/>
  <c r="AO423" i="16"/>
  <c r="AP423" i="16"/>
  <c r="AQ423" i="16"/>
  <c r="L424" i="16"/>
  <c r="N424" i="16"/>
  <c r="O424" i="16"/>
  <c r="P424" i="16"/>
  <c r="Q424" i="16"/>
  <c r="R424" i="16"/>
  <c r="U424" i="16"/>
  <c r="V424" i="16"/>
  <c r="AF424" i="16"/>
  <c r="AJ424" i="16"/>
  <c r="AO424" i="16"/>
  <c r="AP424" i="16"/>
  <c r="AQ424" i="16"/>
  <c r="L425" i="16"/>
  <c r="N425" i="16"/>
  <c r="O425" i="16"/>
  <c r="P425" i="16"/>
  <c r="Q425" i="16"/>
  <c r="R425" i="16"/>
  <c r="U425" i="16"/>
  <c r="V425" i="16"/>
  <c r="AF425" i="16"/>
  <c r="AJ425" i="16"/>
  <c r="AO425" i="16"/>
  <c r="AP425" i="16"/>
  <c r="AQ425" i="16"/>
  <c r="L426" i="16"/>
  <c r="N426" i="16"/>
  <c r="O426" i="16"/>
  <c r="P426" i="16"/>
  <c r="Q426" i="16"/>
  <c r="R426" i="16"/>
  <c r="U426" i="16"/>
  <c r="V426" i="16"/>
  <c r="AF426" i="16"/>
  <c r="AJ426" i="16"/>
  <c r="AO426" i="16"/>
  <c r="AP426" i="16"/>
  <c r="AQ426" i="16"/>
  <c r="L427" i="16"/>
  <c r="N427" i="16"/>
  <c r="O427" i="16"/>
  <c r="P427" i="16"/>
  <c r="Q427" i="16"/>
  <c r="R427" i="16"/>
  <c r="U427" i="16"/>
  <c r="V427" i="16"/>
  <c r="AF427" i="16"/>
  <c r="AJ427" i="16"/>
  <c r="AO427" i="16"/>
  <c r="AP427" i="16"/>
  <c r="AQ427" i="16"/>
  <c r="L428" i="16"/>
  <c r="N428" i="16"/>
  <c r="O428" i="16"/>
  <c r="P428" i="16"/>
  <c r="Q428" i="16"/>
  <c r="R428" i="16"/>
  <c r="U428" i="16"/>
  <c r="V428" i="16"/>
  <c r="AF428" i="16"/>
  <c r="AJ428" i="16"/>
  <c r="AO428" i="16"/>
  <c r="AP428" i="16"/>
  <c r="AQ428" i="16"/>
  <c r="L429" i="16"/>
  <c r="N429" i="16"/>
  <c r="O429" i="16"/>
  <c r="P429" i="16"/>
  <c r="Q429" i="16"/>
  <c r="R429" i="16"/>
  <c r="U429" i="16"/>
  <c r="V429" i="16"/>
  <c r="AF429" i="16"/>
  <c r="AJ429" i="16"/>
  <c r="AO429" i="16"/>
  <c r="AP429" i="16"/>
  <c r="AQ429" i="16"/>
  <c r="L430" i="16"/>
  <c r="N430" i="16"/>
  <c r="O430" i="16"/>
  <c r="P430" i="16"/>
  <c r="Q430" i="16"/>
  <c r="R430" i="16"/>
  <c r="U430" i="16"/>
  <c r="V430" i="16"/>
  <c r="AF430" i="16"/>
  <c r="AJ430" i="16"/>
  <c r="AO430" i="16"/>
  <c r="AP430" i="16"/>
  <c r="AQ430" i="16"/>
  <c r="L431" i="16"/>
  <c r="N431" i="16"/>
  <c r="O431" i="16"/>
  <c r="P431" i="16"/>
  <c r="Q431" i="16"/>
  <c r="R431" i="16"/>
  <c r="U431" i="16"/>
  <c r="Q38" i="13" s="1"/>
  <c r="V431" i="16"/>
  <c r="AF431" i="16"/>
  <c r="AJ431" i="16"/>
  <c r="AO431" i="16"/>
  <c r="AP431" i="16"/>
  <c r="AQ431" i="16"/>
  <c r="L432" i="16"/>
  <c r="N432" i="16"/>
  <c r="O432" i="16"/>
  <c r="P432" i="16"/>
  <c r="Q432" i="16"/>
  <c r="R432" i="16"/>
  <c r="U432" i="16"/>
  <c r="Q39" i="13" s="1"/>
  <c r="V432" i="16"/>
  <c r="AF432" i="16"/>
  <c r="AJ432" i="16"/>
  <c r="AO432" i="16"/>
  <c r="AP432" i="16"/>
  <c r="AQ432" i="16"/>
  <c r="N433" i="16"/>
  <c r="O433" i="16"/>
  <c r="P433" i="16"/>
  <c r="U433" i="16"/>
  <c r="AF433" i="16"/>
  <c r="AJ433" i="16"/>
  <c r="AO433" i="16"/>
  <c r="AP433" i="16"/>
  <c r="AQ433" i="16"/>
  <c r="N434" i="16"/>
  <c r="O434" i="16"/>
  <c r="P434" i="16"/>
  <c r="AF434" i="16"/>
  <c r="AJ434" i="16"/>
  <c r="AO434" i="16"/>
  <c r="AP434" i="16"/>
  <c r="AQ434" i="16"/>
  <c r="N435" i="16"/>
  <c r="O435" i="16"/>
  <c r="P435" i="16"/>
  <c r="U435" i="16"/>
  <c r="Q40" i="13" s="1"/>
  <c r="AF435" i="16"/>
  <c r="AJ435" i="16"/>
  <c r="AO435" i="16"/>
  <c r="AP435" i="16"/>
  <c r="AQ435" i="16"/>
  <c r="Q8" i="13" l="1"/>
  <c r="W357" i="16"/>
  <c r="T311" i="16"/>
  <c r="T277" i="16"/>
  <c r="T269" i="16"/>
  <c r="T261" i="16"/>
  <c r="Q28" i="13"/>
  <c r="W30" i="16"/>
  <c r="Q18" i="13"/>
  <c r="Q37" i="13"/>
  <c r="Q23" i="13"/>
  <c r="Q20" i="13"/>
  <c r="Q6" i="13"/>
  <c r="Q32" i="13"/>
  <c r="Q36" i="13"/>
  <c r="Q21" i="13"/>
  <c r="T98" i="16"/>
  <c r="S58" i="16"/>
  <c r="W47" i="16"/>
  <c r="W39" i="16"/>
  <c r="W54" i="16"/>
  <c r="W46" i="16"/>
  <c r="W38" i="16"/>
  <c r="Q9" i="13"/>
  <c r="Q22" i="13"/>
  <c r="Q19" i="13"/>
  <c r="W212" i="16"/>
  <c r="S204" i="16"/>
  <c r="S48" i="16"/>
  <c r="S40" i="16"/>
  <c r="T3" i="16"/>
  <c r="Q17" i="13"/>
  <c r="Q3" i="13"/>
  <c r="Q24" i="13"/>
  <c r="Q12" i="13"/>
  <c r="Q27" i="13"/>
  <c r="Q26" i="13"/>
  <c r="S274" i="16"/>
  <c r="Q25" i="13"/>
  <c r="Q16" i="13"/>
  <c r="Q13" i="13"/>
  <c r="Q7" i="13"/>
  <c r="Q4" i="13"/>
  <c r="Q35" i="13"/>
  <c r="Q33" i="13"/>
  <c r="Q11" i="13"/>
  <c r="W2" i="16"/>
  <c r="S216" i="16"/>
  <c r="S10" i="16"/>
  <c r="W113" i="16"/>
  <c r="W105" i="16"/>
  <c r="W97" i="16"/>
  <c r="W53" i="16"/>
  <c r="W45" i="16"/>
  <c r="T14" i="16"/>
  <c r="T6" i="16"/>
  <c r="W230" i="16"/>
  <c r="S50" i="16"/>
  <c r="S42" i="16"/>
  <c r="Q14" i="13"/>
  <c r="W110" i="16"/>
  <c r="W94" i="16"/>
  <c r="S288" i="16"/>
  <c r="S280" i="16"/>
  <c r="S264" i="16"/>
  <c r="S256" i="16"/>
  <c r="S117" i="16"/>
  <c r="S109" i="16"/>
  <c r="S101" i="16"/>
  <c r="T69" i="16"/>
  <c r="S61" i="16"/>
  <c r="W52" i="16"/>
  <c r="W44" i="16"/>
  <c r="W4" i="16"/>
  <c r="W399" i="16"/>
  <c r="W391" i="16"/>
  <c r="W383" i="16"/>
  <c r="W375" i="16"/>
  <c r="W49" i="16"/>
  <c r="W41" i="16"/>
  <c r="W323" i="16"/>
  <c r="W426" i="16"/>
  <c r="W313" i="16"/>
  <c r="T193" i="16"/>
  <c r="W164" i="16"/>
  <c r="S124" i="16"/>
  <c r="W120" i="16"/>
  <c r="S92" i="16"/>
  <c r="W88" i="16"/>
  <c r="S84" i="16"/>
  <c r="T80" i="16"/>
  <c r="W76" i="16"/>
  <c r="T72" i="16"/>
  <c r="W316" i="16"/>
  <c r="W300" i="16"/>
  <c r="W236" i="16"/>
  <c r="W371" i="16"/>
  <c r="W202" i="16"/>
  <c r="W194" i="16"/>
  <c r="S22" i="16"/>
  <c r="W184" i="16"/>
  <c r="W168" i="16"/>
  <c r="W368" i="16"/>
  <c r="W232" i="16"/>
  <c r="W374" i="16"/>
  <c r="W350" i="16"/>
  <c r="W180" i="16"/>
  <c r="T56" i="16"/>
  <c r="W340" i="16"/>
  <c r="W332" i="16"/>
  <c r="S321" i="16"/>
  <c r="T279" i="16"/>
  <c r="T145" i="16"/>
  <c r="S343" i="16"/>
  <c r="T226" i="16"/>
  <c r="S8" i="16"/>
  <c r="W160" i="16"/>
  <c r="W102" i="16"/>
  <c r="T215" i="16"/>
  <c r="W211" i="16"/>
  <c r="W203" i="16"/>
  <c r="W347" i="16"/>
  <c r="T299" i="16"/>
  <c r="T283" i="16"/>
  <c r="T275" i="16"/>
  <c r="T267" i="16"/>
  <c r="T259" i="16"/>
  <c r="W251" i="16"/>
  <c r="T243" i="16"/>
  <c r="S147" i="16"/>
  <c r="S139" i="16"/>
  <c r="S135" i="16"/>
  <c r="S91" i="16"/>
  <c r="W87" i="16"/>
  <c r="S83" i="16"/>
  <c r="S67" i="16"/>
  <c r="S59" i="16"/>
  <c r="W429" i="16"/>
  <c r="W425" i="16"/>
  <c r="W401" i="16"/>
  <c r="W393" i="16"/>
  <c r="W385" i="16"/>
  <c r="W377" i="16"/>
  <c r="T306" i="16"/>
  <c r="W210" i="16"/>
  <c r="W96" i="16"/>
  <c r="T84" i="16"/>
  <c r="S76" i="16"/>
  <c r="W418" i="16"/>
  <c r="W366" i="16"/>
  <c r="W309" i="16"/>
  <c r="W226" i="16"/>
  <c r="S207" i="16"/>
  <c r="T125" i="16"/>
  <c r="W93" i="16"/>
  <c r="S30" i="16"/>
  <c r="W26" i="16"/>
  <c r="T22" i="16"/>
  <c r="T16" i="16"/>
  <c r="T405" i="16"/>
  <c r="W372" i="16"/>
  <c r="T342" i="16"/>
  <c r="W410" i="16"/>
  <c r="W397" i="16"/>
  <c r="W389" i="16"/>
  <c r="W381" i="16"/>
  <c r="W359" i="16"/>
  <c r="W356" i="16"/>
  <c r="T302" i="16"/>
  <c r="S200" i="16"/>
  <c r="W196" i="16"/>
  <c r="W187" i="16"/>
  <c r="W126" i="16"/>
  <c r="W118" i="16"/>
  <c r="T82" i="16"/>
  <c r="T74" i="16"/>
  <c r="W70" i="16"/>
  <c r="T58" i="16"/>
  <c r="W343" i="16"/>
  <c r="W428" i="16"/>
  <c r="W420" i="16"/>
  <c r="T308" i="16"/>
  <c r="T236" i="16"/>
  <c r="T209" i="16"/>
  <c r="T161" i="16"/>
  <c r="W107" i="16"/>
  <c r="W103" i="16"/>
  <c r="S75" i="16"/>
  <c r="W33" i="16"/>
  <c r="W427" i="16"/>
  <c r="W404" i="16"/>
  <c r="W365" i="16"/>
  <c r="W324" i="16"/>
  <c r="T270" i="16"/>
  <c r="T262" i="16"/>
  <c r="T251" i="16"/>
  <c r="W215" i="16"/>
  <c r="S158" i="16"/>
  <c r="T150" i="16"/>
  <c r="S73" i="16"/>
  <c r="W15" i="16"/>
  <c r="T2" i="16"/>
  <c r="W172" i="16"/>
  <c r="W119" i="16"/>
  <c r="S82" i="16"/>
  <c r="W78" i="16"/>
  <c r="W35" i="16"/>
  <c r="W11" i="16"/>
  <c r="W333" i="16"/>
  <c r="W325" i="16"/>
  <c r="T244" i="16"/>
  <c r="W224" i="16"/>
  <c r="S220" i="16"/>
  <c r="W216" i="16"/>
  <c r="T212" i="16"/>
  <c r="T203" i="16"/>
  <c r="W167" i="16"/>
  <c r="W159" i="16"/>
  <c r="W151" i="16"/>
  <c r="W424" i="16"/>
  <c r="T271" i="16"/>
  <c r="T263" i="16"/>
  <c r="T255" i="16"/>
  <c r="T247" i="16"/>
  <c r="T239" i="16"/>
  <c r="S133" i="16"/>
  <c r="T129" i="16"/>
  <c r="W112" i="16"/>
  <c r="S108" i="16"/>
  <c r="S100" i="16"/>
  <c r="T75" i="16"/>
  <c r="S23" i="16"/>
  <c r="S413" i="16"/>
  <c r="W400" i="16"/>
  <c r="W392" i="16"/>
  <c r="W376" i="16"/>
  <c r="W339" i="16"/>
  <c r="W331" i="16"/>
  <c r="T320" i="16"/>
  <c r="W312" i="16"/>
  <c r="T309" i="16"/>
  <c r="T301" i="16"/>
  <c r="T282" i="16"/>
  <c r="T266" i="16"/>
  <c r="T258" i="16"/>
  <c r="T250" i="16"/>
  <c r="T242" i="16"/>
  <c r="W228" i="16"/>
  <c r="W200" i="16"/>
  <c r="W191" i="16"/>
  <c r="W181" i="16"/>
  <c r="W173" i="16"/>
  <c r="W165" i="16"/>
  <c r="W157" i="16"/>
  <c r="W149" i="16"/>
  <c r="W12" i="16"/>
  <c r="W37" i="16"/>
  <c r="W415" i="16"/>
  <c r="W403" i="16"/>
  <c r="S395" i="16"/>
  <c r="S387" i="16"/>
  <c r="T373" i="16"/>
  <c r="W367" i="16"/>
  <c r="T248" i="16"/>
  <c r="T240" i="16"/>
  <c r="S222" i="16"/>
  <c r="T201" i="16"/>
  <c r="S192" i="16"/>
  <c r="W188" i="16"/>
  <c r="S152" i="16"/>
  <c r="S122" i="16"/>
  <c r="S93" i="16"/>
  <c r="S89" i="16"/>
  <c r="S85" i="16"/>
  <c r="W34" i="16"/>
  <c r="S33" i="16"/>
  <c r="T281" i="16"/>
  <c r="T273" i="16"/>
  <c r="T265" i="16"/>
  <c r="T257" i="16"/>
  <c r="T246" i="16"/>
  <c r="T238" i="16"/>
  <c r="T235" i="16"/>
  <c r="T232" i="16"/>
  <c r="S208" i="16"/>
  <c r="W204" i="16"/>
  <c r="W183" i="16"/>
  <c r="W175" i="16"/>
  <c r="W125" i="16"/>
  <c r="W111" i="16"/>
  <c r="S107" i="16"/>
  <c r="T99" i="16"/>
  <c r="S90" i="16"/>
  <c r="S74" i="16"/>
  <c r="W24" i="16"/>
  <c r="S16" i="16"/>
  <c r="S417" i="16"/>
  <c r="W402" i="16"/>
  <c r="W394" i="16"/>
  <c r="W386" i="16"/>
  <c r="W378" i="16"/>
  <c r="W351" i="16"/>
  <c r="W348" i="16"/>
  <c r="T334" i="16"/>
  <c r="T326" i="16"/>
  <c r="W320" i="16"/>
  <c r="W317" i="16"/>
  <c r="W314" i="16"/>
  <c r="T303" i="16"/>
  <c r="T300" i="16"/>
  <c r="T284" i="16"/>
  <c r="T276" i="16"/>
  <c r="T268" i="16"/>
  <c r="T260" i="16"/>
  <c r="T252" i="16"/>
  <c r="T249" i="16"/>
  <c r="W227" i="16"/>
  <c r="S223" i="16"/>
  <c r="W199" i="16"/>
  <c r="W195" i="16"/>
  <c r="W186" i="16"/>
  <c r="W156" i="16"/>
  <c r="W150" i="16"/>
  <c r="S149" i="16"/>
  <c r="S146" i="16"/>
  <c r="S138" i="16"/>
  <c r="T121" i="16"/>
  <c r="S116" i="16"/>
  <c r="T77" i="16"/>
  <c r="S70" i="16"/>
  <c r="S66" i="16"/>
  <c r="W62" i="16"/>
  <c r="W25" i="16"/>
  <c r="S408" i="16"/>
  <c r="W384" i="16"/>
  <c r="T365" i="16"/>
  <c r="W360" i="16"/>
  <c r="S329" i="16"/>
  <c r="S279" i="16"/>
  <c r="T274" i="16"/>
  <c r="S271" i="16"/>
  <c r="S263" i="16"/>
  <c r="W108" i="16"/>
  <c r="W419" i="16"/>
  <c r="W395" i="16"/>
  <c r="W387" i="16"/>
  <c r="W379" i="16"/>
  <c r="W373" i="16"/>
  <c r="T366" i="16"/>
  <c r="W363" i="16"/>
  <c r="W352" i="16"/>
  <c r="W349" i="16"/>
  <c r="W335" i="16"/>
  <c r="W327" i="16"/>
  <c r="T318" i="16"/>
  <c r="T315" i="16"/>
  <c r="T304" i="16"/>
  <c r="S282" i="16"/>
  <c r="S258" i="16"/>
  <c r="S196" i="16"/>
  <c r="W83" i="16"/>
  <c r="W59" i="16"/>
  <c r="W16" i="16"/>
  <c r="S424" i="16"/>
  <c r="W414" i="16"/>
  <c r="W409" i="16"/>
  <c r="S405" i="16"/>
  <c r="W398" i="16"/>
  <c r="W390" i="16"/>
  <c r="W382" i="16"/>
  <c r="T358" i="16"/>
  <c r="W355" i="16"/>
  <c r="W344" i="16"/>
  <c r="W341" i="16"/>
  <c r="T310" i="16"/>
  <c r="T307" i="16"/>
  <c r="T280" i="16"/>
  <c r="T272" i="16"/>
  <c r="T264" i="16"/>
  <c r="T256" i="16"/>
  <c r="T234" i="16"/>
  <c r="W231" i="16"/>
  <c r="T221" i="16"/>
  <c r="T217" i="16"/>
  <c r="T211" i="16"/>
  <c r="W182" i="16"/>
  <c r="W174" i="16"/>
  <c r="W166" i="16"/>
  <c r="W158" i="16"/>
  <c r="T157" i="16"/>
  <c r="W152" i="16"/>
  <c r="S151" i="16"/>
  <c r="W148" i="16"/>
  <c r="T144" i="16"/>
  <c r="S140" i="16"/>
  <c r="T136" i="16"/>
  <c r="S132" i="16"/>
  <c r="S123" i="16"/>
  <c r="T83" i="16"/>
  <c r="S68" i="16"/>
  <c r="T64" i="16"/>
  <c r="S60" i="16"/>
  <c r="T59" i="16"/>
  <c r="W31" i="16"/>
  <c r="S9" i="16"/>
  <c r="S425" i="16"/>
  <c r="W421" i="16"/>
  <c r="S416" i="16"/>
  <c r="W406" i="16"/>
  <c r="W396" i="16"/>
  <c r="W388" i="16"/>
  <c r="W380" i="16"/>
  <c r="T374" i="16"/>
  <c r="W364" i="16"/>
  <c r="S361" i="16"/>
  <c r="T350" i="16"/>
  <c r="W336" i="16"/>
  <c r="W328" i="16"/>
  <c r="W319" i="16"/>
  <c r="T316" i="16"/>
  <c r="T305" i="16"/>
  <c r="T278" i="16"/>
  <c r="T254" i="16"/>
  <c r="S248" i="16"/>
  <c r="W75" i="16"/>
  <c r="S15" i="16"/>
  <c r="S421" i="16"/>
  <c r="S391" i="16"/>
  <c r="T364" i="16"/>
  <c r="S278" i="16"/>
  <c r="S270" i="16"/>
  <c r="S262" i="16"/>
  <c r="S165" i="16"/>
  <c r="T152" i="16"/>
  <c r="W139" i="16"/>
  <c r="T85" i="16"/>
  <c r="S77" i="16"/>
  <c r="T76" i="16"/>
  <c r="W60" i="16"/>
  <c r="T48" i="16"/>
  <c r="W40" i="16"/>
  <c r="T408" i="16"/>
  <c r="T368" i="16"/>
  <c r="T312" i="16"/>
  <c r="W220" i="16"/>
  <c r="T200" i="16"/>
  <c r="T60" i="16"/>
  <c r="T8" i="16"/>
  <c r="S3" i="16"/>
  <c r="T409" i="16"/>
  <c r="S319" i="16"/>
  <c r="W310" i="16"/>
  <c r="S252" i="16"/>
  <c r="S212" i="16"/>
  <c r="W192" i="16"/>
  <c r="T166" i="16"/>
  <c r="W140" i="16"/>
  <c r="W90" i="16"/>
  <c r="T61" i="16"/>
  <c r="T40" i="16"/>
  <c r="T9" i="16"/>
  <c r="S4" i="16"/>
  <c r="W423" i="16"/>
  <c r="S369" i="16"/>
  <c r="S183" i="16"/>
  <c r="S172" i="16"/>
  <c r="T70" i="16"/>
  <c r="W36" i="16"/>
  <c r="T10" i="16"/>
  <c r="S429" i="16"/>
  <c r="T413" i="16"/>
  <c r="S298" i="16"/>
  <c r="S290" i="16"/>
  <c r="S266" i="16"/>
  <c r="T223" i="16"/>
  <c r="T222" i="16"/>
  <c r="S221" i="16"/>
  <c r="T220" i="16"/>
  <c r="W208" i="16"/>
  <c r="T192" i="16"/>
  <c r="S188" i="16"/>
  <c r="T149" i="16"/>
  <c r="T133" i="16"/>
  <c r="T49" i="16"/>
  <c r="S11" i="16"/>
  <c r="S184" i="16"/>
  <c r="T124" i="16"/>
  <c r="W77" i="16"/>
  <c r="S47" i="16"/>
  <c r="S31" i="16"/>
  <c r="T30" i="16"/>
  <c r="S12" i="16"/>
  <c r="T352" i="16"/>
  <c r="W318" i="16"/>
  <c r="S311" i="16"/>
  <c r="W308" i="16"/>
  <c r="W305" i="16"/>
  <c r="S296" i="16"/>
  <c r="S272" i="16"/>
  <c r="W240" i="16"/>
  <c r="T216" i="16"/>
  <c r="T208" i="16"/>
  <c r="S164" i="16"/>
  <c r="T158" i="16"/>
  <c r="S157" i="16"/>
  <c r="S150" i="16"/>
  <c r="W84" i="16"/>
  <c r="S39" i="16"/>
  <c r="T33" i="16"/>
  <c r="S26" i="16"/>
  <c r="W431" i="16"/>
  <c r="W417" i="16"/>
  <c r="S409" i="16"/>
  <c r="S401" i="16"/>
  <c r="S397" i="16"/>
  <c r="S393" i="16"/>
  <c r="S389" i="16"/>
  <c r="S385" i="16"/>
  <c r="S381" i="16"/>
  <c r="S377" i="16"/>
  <c r="S359" i="16"/>
  <c r="S345" i="16"/>
  <c r="W342" i="16"/>
  <c r="T341" i="16"/>
  <c r="S327" i="16"/>
  <c r="S313" i="16"/>
  <c r="S283" i="16"/>
  <c r="S275" i="16"/>
  <c r="S267" i="16"/>
  <c r="S259" i="16"/>
  <c r="W254" i="16"/>
  <c r="W250" i="16"/>
  <c r="S246" i="16"/>
  <c r="S217" i="16"/>
  <c r="S215" i="16"/>
  <c r="W209" i="16"/>
  <c r="W207" i="16"/>
  <c r="W206" i="16"/>
  <c r="W201" i="16"/>
  <c r="W198" i="16"/>
  <c r="W193" i="16"/>
  <c r="W190" i="16"/>
  <c r="S166" i="16"/>
  <c r="W147" i="16"/>
  <c r="W132" i="16"/>
  <c r="S125" i="16"/>
  <c r="W117" i="16"/>
  <c r="W109" i="16"/>
  <c r="S105" i="16"/>
  <c r="W101" i="16"/>
  <c r="S97" i="16"/>
  <c r="S78" i="16"/>
  <c r="W69" i="16"/>
  <c r="W68" i="16"/>
  <c r="S52" i="16"/>
  <c r="W50" i="16"/>
  <c r="S49" i="16"/>
  <c r="S34" i="16"/>
  <c r="S2" i="16"/>
  <c r="T313" i="16"/>
  <c r="T207" i="16"/>
  <c r="T199" i="16"/>
  <c r="T191" i="16"/>
  <c r="S180" i="16"/>
  <c r="T173" i="16"/>
  <c r="T132" i="16"/>
  <c r="T88" i="16"/>
  <c r="T41" i="16"/>
  <c r="W432" i="16"/>
  <c r="T425" i="16"/>
  <c r="T424" i="16"/>
  <c r="W416" i="16"/>
  <c r="W405" i="16"/>
  <c r="S402" i="16"/>
  <c r="S398" i="16"/>
  <c r="S394" i="16"/>
  <c r="S390" i="16"/>
  <c r="S386" i="16"/>
  <c r="S382" i="16"/>
  <c r="S378" i="16"/>
  <c r="T360" i="16"/>
  <c r="T356" i="16"/>
  <c r="S353" i="16"/>
  <c r="T349" i="16"/>
  <c r="S335" i="16"/>
  <c r="T328" i="16"/>
  <c r="S297" i="16"/>
  <c r="S289" i="16"/>
  <c r="S281" i="16"/>
  <c r="S273" i="16"/>
  <c r="S265" i="16"/>
  <c r="S257" i="16"/>
  <c r="S254" i="16"/>
  <c r="S250" i="16"/>
  <c r="S199" i="16"/>
  <c r="S191" i="16"/>
  <c r="T181" i="16"/>
  <c r="T174" i="16"/>
  <c r="S173" i="16"/>
  <c r="W145" i="16"/>
  <c r="T140" i="16"/>
  <c r="T139" i="16"/>
  <c r="T138" i="16"/>
  <c r="W116" i="16"/>
  <c r="W115" i="16"/>
  <c r="T109" i="16"/>
  <c r="T108" i="16"/>
  <c r="T107" i="16"/>
  <c r="W100" i="16"/>
  <c r="W99" i="16"/>
  <c r="W92" i="16"/>
  <c r="W91" i="16"/>
  <c r="W67" i="16"/>
  <c r="W61" i="16"/>
  <c r="S44" i="16"/>
  <c r="W42" i="16"/>
  <c r="S41" i="16"/>
  <c r="W10" i="16"/>
  <c r="T417" i="16"/>
  <c r="T416" i="16"/>
  <c r="S367" i="16"/>
  <c r="T325" i="16"/>
  <c r="W315" i="16"/>
  <c r="W311" i="16"/>
  <c r="W304" i="16"/>
  <c r="W301" i="16"/>
  <c r="S300" i="16"/>
  <c r="S284" i="16"/>
  <c r="S276" i="16"/>
  <c r="S268" i="16"/>
  <c r="S260" i="16"/>
  <c r="W252" i="16"/>
  <c r="W248" i="16"/>
  <c r="W223" i="16"/>
  <c r="W222" i="16"/>
  <c r="S211" i="16"/>
  <c r="T182" i="16"/>
  <c r="S181" i="16"/>
  <c r="T175" i="16"/>
  <c r="S174" i="16"/>
  <c r="S156" i="16"/>
  <c r="S148" i="16"/>
  <c r="T147" i="16"/>
  <c r="T146" i="16"/>
  <c r="W121" i="16"/>
  <c r="T117" i="16"/>
  <c r="T116" i="16"/>
  <c r="T101" i="16"/>
  <c r="T100" i="16"/>
  <c r="T93" i="16"/>
  <c r="T92" i="16"/>
  <c r="W85" i="16"/>
  <c r="S69" i="16"/>
  <c r="T68" i="16"/>
  <c r="T67" i="16"/>
  <c r="T66" i="16"/>
  <c r="W48" i="16"/>
  <c r="W23" i="16"/>
  <c r="W22" i="16"/>
  <c r="S403" i="16"/>
  <c r="S399" i="16"/>
  <c r="S383" i="16"/>
  <c r="S379" i="16"/>
  <c r="S375" i="16"/>
  <c r="W358" i="16"/>
  <c r="T336" i="16"/>
  <c r="W326" i="16"/>
  <c r="S182" i="16"/>
  <c r="S175" i="16"/>
  <c r="T11" i="16"/>
  <c r="W9" i="16"/>
  <c r="W3" i="16"/>
  <c r="T23" i="16"/>
  <c r="W412" i="16"/>
  <c r="W408" i="16"/>
  <c r="W407" i="16"/>
  <c r="S400" i="16"/>
  <c r="S396" i="16"/>
  <c r="S392" i="16"/>
  <c r="S388" i="16"/>
  <c r="S384" i="16"/>
  <c r="S380" i="16"/>
  <c r="S376" i="16"/>
  <c r="S351" i="16"/>
  <c r="T344" i="16"/>
  <c r="S337" i="16"/>
  <c r="W334" i="16"/>
  <c r="S277" i="16"/>
  <c r="S269" i="16"/>
  <c r="S261" i="16"/>
  <c r="W246" i="16"/>
  <c r="W217" i="16"/>
  <c r="W214" i="16"/>
  <c r="T184" i="16"/>
  <c r="T165" i="16"/>
  <c r="W124" i="16"/>
  <c r="W123" i="16"/>
  <c r="W104" i="16"/>
  <c r="T31" i="16"/>
  <c r="W430" i="16"/>
  <c r="S370" i="16"/>
  <c r="T369" i="16"/>
  <c r="S362" i="16"/>
  <c r="T361" i="16"/>
  <c r="S354" i="16"/>
  <c r="T353" i="16"/>
  <c r="S346" i="16"/>
  <c r="T345" i="16"/>
  <c r="S338" i="16"/>
  <c r="T337" i="16"/>
  <c r="S330" i="16"/>
  <c r="T329" i="16"/>
  <c r="S322" i="16"/>
  <c r="T321" i="16"/>
  <c r="S314" i="16"/>
  <c r="S307" i="16"/>
  <c r="S303" i="16"/>
  <c r="S299" i="16"/>
  <c r="T294" i="16"/>
  <c r="W294" i="16"/>
  <c r="S291" i="16"/>
  <c r="T286" i="16"/>
  <c r="W286" i="16"/>
  <c r="T241" i="16"/>
  <c r="W241" i="16"/>
  <c r="W131" i="16"/>
  <c r="S131" i="16"/>
  <c r="T131" i="16"/>
  <c r="S127" i="16"/>
  <c r="T127" i="16"/>
  <c r="W127" i="16"/>
  <c r="S106" i="16"/>
  <c r="T106" i="16"/>
  <c r="S418" i="16"/>
  <c r="T418" i="16"/>
  <c r="S371" i="16"/>
  <c r="S363" i="16"/>
  <c r="T362" i="16"/>
  <c r="S355" i="16"/>
  <c r="T354" i="16"/>
  <c r="S347" i="16"/>
  <c r="T346" i="16"/>
  <c r="S339" i="16"/>
  <c r="T338" i="16"/>
  <c r="S331" i="16"/>
  <c r="T330" i="16"/>
  <c r="S323" i="16"/>
  <c r="T322" i="16"/>
  <c r="S315" i="16"/>
  <c r="T314" i="16"/>
  <c r="T297" i="16"/>
  <c r="W297" i="16"/>
  <c r="S294" i="16"/>
  <c r="T289" i="16"/>
  <c r="W289" i="16"/>
  <c r="S286" i="16"/>
  <c r="S218" i="16"/>
  <c r="T218" i="16"/>
  <c r="W218" i="16"/>
  <c r="W153" i="16"/>
  <c r="S153" i="16"/>
  <c r="T153" i="16"/>
  <c r="W137" i="16"/>
  <c r="S137" i="16"/>
  <c r="T137" i="16"/>
  <c r="T423" i="16"/>
  <c r="S420" i="16"/>
  <c r="S407" i="16"/>
  <c r="S348" i="16"/>
  <c r="S332" i="16"/>
  <c r="T331" i="16"/>
  <c r="S324" i="16"/>
  <c r="T323" i="16"/>
  <c r="S316" i="16"/>
  <c r="S308" i="16"/>
  <c r="S304" i="16"/>
  <c r="T292" i="16"/>
  <c r="W292" i="16"/>
  <c r="T233" i="16"/>
  <c r="W233" i="16"/>
  <c r="S134" i="16"/>
  <c r="W134" i="16"/>
  <c r="T134" i="16"/>
  <c r="T412" i="16"/>
  <c r="T407" i="16"/>
  <c r="T332" i="16"/>
  <c r="S317" i="16"/>
  <c r="S219" i="16"/>
  <c r="W219" i="16"/>
  <c r="T219" i="16"/>
  <c r="T141" i="16"/>
  <c r="W141" i="16"/>
  <c r="S141" i="16"/>
  <c r="T291" i="16"/>
  <c r="W291" i="16"/>
  <c r="W185" i="16"/>
  <c r="S185" i="16"/>
  <c r="T185" i="16"/>
  <c r="S426" i="16"/>
  <c r="T426" i="16"/>
  <c r="W422" i="16"/>
  <c r="T432" i="16"/>
  <c r="S412" i="16"/>
  <c r="S430" i="16"/>
  <c r="S428" i="16"/>
  <c r="S422" i="16"/>
  <c r="T421" i="16"/>
  <c r="S419" i="16"/>
  <c r="T419" i="16"/>
  <c r="S406" i="16"/>
  <c r="T406" i="16"/>
  <c r="S356" i="16"/>
  <c r="T347" i="16"/>
  <c r="S340" i="16"/>
  <c r="T339" i="16"/>
  <c r="S357" i="16"/>
  <c r="T340" i="16"/>
  <c r="S333" i="16"/>
  <c r="S309" i="16"/>
  <c r="T403" i="16"/>
  <c r="T402" i="16"/>
  <c r="T401" i="16"/>
  <c r="T400" i="16"/>
  <c r="T399" i="16"/>
  <c r="T398" i="16"/>
  <c r="T397" i="16"/>
  <c r="T396" i="16"/>
  <c r="T395" i="16"/>
  <c r="T394" i="16"/>
  <c r="T393" i="16"/>
  <c r="T392" i="16"/>
  <c r="T391" i="16"/>
  <c r="T390" i="16"/>
  <c r="T389" i="16"/>
  <c r="T388" i="16"/>
  <c r="T387" i="16"/>
  <c r="T386" i="16"/>
  <c r="T385" i="16"/>
  <c r="T384" i="16"/>
  <c r="T383" i="16"/>
  <c r="T382" i="16"/>
  <c r="T381" i="16"/>
  <c r="T380" i="16"/>
  <c r="T379" i="16"/>
  <c r="T378" i="16"/>
  <c r="T377" i="16"/>
  <c r="T376" i="16"/>
  <c r="T375" i="16"/>
  <c r="AX404" i="16"/>
  <c r="AX405" i="16" s="1"/>
  <c r="S374" i="16"/>
  <c r="S366" i="16"/>
  <c r="S358" i="16"/>
  <c r="T357" i="16"/>
  <c r="S350" i="16"/>
  <c r="S342" i="16"/>
  <c r="S334" i="16"/>
  <c r="T333" i="16"/>
  <c r="S326" i="16"/>
  <c r="S318" i="16"/>
  <c r="T317" i="16"/>
  <c r="S310" i="16"/>
  <c r="W306" i="16"/>
  <c r="S305" i="16"/>
  <c r="W302" i="16"/>
  <c r="S301" i="16"/>
  <c r="T298" i="16"/>
  <c r="W298" i="16"/>
  <c r="S295" i="16"/>
  <c r="T290" i="16"/>
  <c r="W290" i="16"/>
  <c r="S287" i="16"/>
  <c r="T245" i="16"/>
  <c r="W245" i="16"/>
  <c r="W176" i="16"/>
  <c r="S176" i="16"/>
  <c r="T176" i="16"/>
  <c r="S142" i="16"/>
  <c r="W142" i="16"/>
  <c r="T142" i="16"/>
  <c r="T431" i="16"/>
  <c r="S431" i="16"/>
  <c r="T429" i="16"/>
  <c r="S414" i="16"/>
  <c r="T404" i="16"/>
  <c r="T371" i="16"/>
  <c r="T420" i="16"/>
  <c r="T295" i="16"/>
  <c r="W295" i="16"/>
  <c r="W369" i="16"/>
  <c r="W361" i="16"/>
  <c r="W353" i="16"/>
  <c r="W345" i="16"/>
  <c r="W337" i="16"/>
  <c r="W329" i="16"/>
  <c r="W321" i="16"/>
  <c r="T293" i="16"/>
  <c r="W293" i="16"/>
  <c r="T285" i="16"/>
  <c r="W285" i="16"/>
  <c r="T237" i="16"/>
  <c r="W237" i="16"/>
  <c r="T225" i="16"/>
  <c r="W225" i="16"/>
  <c r="W179" i="16"/>
  <c r="S179" i="16"/>
  <c r="T179" i="16"/>
  <c r="T229" i="16"/>
  <c r="W229" i="16"/>
  <c r="T430" i="16"/>
  <c r="T422" i="16"/>
  <c r="T370" i="16"/>
  <c r="S432" i="16"/>
  <c r="S427" i="16"/>
  <c r="T427" i="16"/>
  <c r="S423" i="16"/>
  <c r="S372" i="16"/>
  <c r="S364" i="16"/>
  <c r="T363" i="16"/>
  <c r="T355" i="16"/>
  <c r="T428" i="16"/>
  <c r="T414" i="16"/>
  <c r="S404" i="16"/>
  <c r="S373" i="16"/>
  <c r="T372" i="16"/>
  <c r="S365" i="16"/>
  <c r="S349" i="16"/>
  <c r="T348" i="16"/>
  <c r="S341" i="16"/>
  <c r="S325" i="16"/>
  <c r="T324" i="16"/>
  <c r="S292" i="16"/>
  <c r="T287" i="16"/>
  <c r="W287" i="16"/>
  <c r="S415" i="16"/>
  <c r="T415" i="16"/>
  <c r="W413" i="16"/>
  <c r="S410" i="16"/>
  <c r="T410" i="16"/>
  <c r="W370" i="16"/>
  <c r="S368" i="16"/>
  <c r="T367" i="16"/>
  <c r="W362" i="16"/>
  <c r="S360" i="16"/>
  <c r="T359" i="16"/>
  <c r="W354" i="16"/>
  <c r="S352" i="16"/>
  <c r="T351" i="16"/>
  <c r="W346" i="16"/>
  <c r="S344" i="16"/>
  <c r="T343" i="16"/>
  <c r="W338" i="16"/>
  <c r="S336" i="16"/>
  <c r="T335" i="16"/>
  <c r="W330" i="16"/>
  <c r="S328" i="16"/>
  <c r="T327" i="16"/>
  <c r="W322" i="16"/>
  <c r="S320" i="16"/>
  <c r="T319" i="16"/>
  <c r="S312" i="16"/>
  <c r="W307" i="16"/>
  <c r="S306" i="16"/>
  <c r="W303" i="16"/>
  <c r="S302" i="16"/>
  <c r="W299" i="16"/>
  <c r="T296" i="16"/>
  <c r="W296" i="16"/>
  <c r="S293" i="16"/>
  <c r="T288" i="16"/>
  <c r="W288" i="16"/>
  <c r="S285" i="16"/>
  <c r="W253" i="16"/>
  <c r="T253" i="16"/>
  <c r="W130" i="16"/>
  <c r="S130" i="16"/>
  <c r="T130" i="16"/>
  <c r="W284" i="16"/>
  <c r="W283" i="16"/>
  <c r="W282" i="16"/>
  <c r="W281" i="16"/>
  <c r="W280" i="16"/>
  <c r="W279" i="16"/>
  <c r="W278" i="16"/>
  <c r="W277" i="16"/>
  <c r="W276" i="16"/>
  <c r="W275" i="16"/>
  <c r="W274" i="16"/>
  <c r="W273" i="16"/>
  <c r="W272" i="16"/>
  <c r="W271" i="16"/>
  <c r="W270" i="16"/>
  <c r="W269" i="16"/>
  <c r="W268" i="16"/>
  <c r="W267" i="16"/>
  <c r="W266" i="16"/>
  <c r="W265" i="16"/>
  <c r="W264" i="16"/>
  <c r="W263" i="16"/>
  <c r="W262" i="16"/>
  <c r="W261" i="16"/>
  <c r="W260" i="16"/>
  <c r="W259" i="16"/>
  <c r="W258" i="16"/>
  <c r="W257" i="16"/>
  <c r="W256" i="16"/>
  <c r="W255" i="16"/>
  <c r="S253" i="16"/>
  <c r="W247" i="16"/>
  <c r="S245" i="16"/>
  <c r="W242" i="16"/>
  <c r="S241" i="16"/>
  <c r="W238" i="16"/>
  <c r="S237" i="16"/>
  <c r="W234" i="16"/>
  <c r="S233" i="16"/>
  <c r="S229" i="16"/>
  <c r="S225" i="16"/>
  <c r="W162" i="16"/>
  <c r="S162" i="16"/>
  <c r="T162" i="16"/>
  <c r="S136" i="16"/>
  <c r="T135" i="16"/>
  <c r="S129" i="16"/>
  <c r="S128" i="16"/>
  <c r="T128" i="16"/>
  <c r="W106" i="16"/>
  <c r="S102" i="16"/>
  <c r="T102" i="16"/>
  <c r="W98" i="16"/>
  <c r="S95" i="16"/>
  <c r="T95" i="16"/>
  <c r="S230" i="16"/>
  <c r="T230" i="16"/>
  <c r="W189" i="16"/>
  <c r="W177" i="16"/>
  <c r="S177" i="16"/>
  <c r="W171" i="16"/>
  <c r="S171" i="16"/>
  <c r="T171" i="16"/>
  <c r="T143" i="16"/>
  <c r="W143" i="16"/>
  <c r="S96" i="16"/>
  <c r="T96" i="16"/>
  <c r="S27" i="16"/>
  <c r="T27" i="16"/>
  <c r="S255" i="16"/>
  <c r="W249" i="16"/>
  <c r="S247" i="16"/>
  <c r="W243" i="16"/>
  <c r="S242" i="16"/>
  <c r="W239" i="16"/>
  <c r="S238" i="16"/>
  <c r="W235" i="16"/>
  <c r="S234" i="16"/>
  <c r="S226" i="16"/>
  <c r="W197" i="16"/>
  <c r="T190" i="16"/>
  <c r="T189" i="16"/>
  <c r="S186" i="16"/>
  <c r="T186" i="16"/>
  <c r="T167" i="16"/>
  <c r="W154" i="16"/>
  <c r="S154" i="16"/>
  <c r="T154" i="16"/>
  <c r="S144" i="16"/>
  <c r="W144" i="16"/>
  <c r="S143" i="16"/>
  <c r="S110" i="16"/>
  <c r="T105" i="16"/>
  <c r="S104" i="16"/>
  <c r="S103" i="16"/>
  <c r="T103" i="16"/>
  <c r="S99" i="16"/>
  <c r="S98" i="16"/>
  <c r="T97" i="16"/>
  <c r="W81" i="16"/>
  <c r="T81" i="16"/>
  <c r="W65" i="16"/>
  <c r="S65" i="16"/>
  <c r="T65" i="16"/>
  <c r="W27" i="16"/>
  <c r="S231" i="16"/>
  <c r="T231" i="16"/>
  <c r="S227" i="16"/>
  <c r="T227" i="16"/>
  <c r="W205" i="16"/>
  <c r="T198" i="16"/>
  <c r="T197" i="16"/>
  <c r="S193" i="16"/>
  <c r="S190" i="16"/>
  <c r="S189" i="16"/>
  <c r="T188" i="16"/>
  <c r="S187" i="16"/>
  <c r="T177" i="16"/>
  <c r="W169" i="16"/>
  <c r="S169" i="16"/>
  <c r="T168" i="16"/>
  <c r="S167" i="16"/>
  <c r="W163" i="16"/>
  <c r="S163" i="16"/>
  <c r="T163" i="16"/>
  <c r="S118" i="16"/>
  <c r="T118" i="16"/>
  <c r="W114" i="16"/>
  <c r="S111" i="16"/>
  <c r="T111" i="16"/>
  <c r="T104" i="16"/>
  <c r="S86" i="16"/>
  <c r="T86" i="16"/>
  <c r="W86" i="16"/>
  <c r="S81" i="16"/>
  <c r="W20" i="16"/>
  <c r="S20" i="16"/>
  <c r="T20" i="16"/>
  <c r="S249" i="16"/>
  <c r="W244" i="16"/>
  <c r="S243" i="16"/>
  <c r="S239" i="16"/>
  <c r="S235" i="16"/>
  <c r="W213" i="16"/>
  <c r="T206" i="16"/>
  <c r="T205" i="16"/>
  <c r="S201" i="16"/>
  <c r="S198" i="16"/>
  <c r="S197" i="16"/>
  <c r="T196" i="16"/>
  <c r="S195" i="16"/>
  <c r="S194" i="16"/>
  <c r="T194" i="16"/>
  <c r="T187" i="16"/>
  <c r="W178" i="16"/>
  <c r="S178" i="16"/>
  <c r="T178" i="16"/>
  <c r="S168" i="16"/>
  <c r="T159" i="16"/>
  <c r="S145" i="16"/>
  <c r="T115" i="16"/>
  <c r="T114" i="16"/>
  <c r="S113" i="16"/>
  <c r="S112" i="16"/>
  <c r="T112" i="16"/>
  <c r="W57" i="16"/>
  <c r="S57" i="16"/>
  <c r="T57" i="16"/>
  <c r="W51" i="16"/>
  <c r="S51" i="16"/>
  <c r="T51" i="16"/>
  <c r="W28" i="16"/>
  <c r="S28" i="16"/>
  <c r="T28" i="16"/>
  <c r="W7" i="16"/>
  <c r="S7" i="16"/>
  <c r="T7" i="16"/>
  <c r="S228" i="16"/>
  <c r="T228" i="16"/>
  <c r="S224" i="16"/>
  <c r="T224" i="16"/>
  <c r="W221" i="16"/>
  <c r="T214" i="16"/>
  <c r="T213" i="16"/>
  <c r="S209" i="16"/>
  <c r="S206" i="16"/>
  <c r="S205" i="16"/>
  <c r="T204" i="16"/>
  <c r="S203" i="16"/>
  <c r="S202" i="16"/>
  <c r="T202" i="16"/>
  <c r="T195" i="16"/>
  <c r="T169" i="16"/>
  <c r="W161" i="16"/>
  <c r="S161" i="16"/>
  <c r="T160" i="16"/>
  <c r="S159" i="16"/>
  <c r="W155" i="16"/>
  <c r="S155" i="16"/>
  <c r="T155" i="16"/>
  <c r="S126" i="16"/>
  <c r="T126" i="16"/>
  <c r="W122" i="16"/>
  <c r="S119" i="16"/>
  <c r="T119" i="16"/>
  <c r="S115" i="16"/>
  <c r="S114" i="16"/>
  <c r="T113" i="16"/>
  <c r="W89" i="16"/>
  <c r="W21" i="16"/>
  <c r="S21" i="16"/>
  <c r="T21" i="16"/>
  <c r="S251" i="16"/>
  <c r="S244" i="16"/>
  <c r="S240" i="16"/>
  <c r="S236" i="16"/>
  <c r="S232" i="16"/>
  <c r="S214" i="16"/>
  <c r="S213" i="16"/>
  <c r="S210" i="16"/>
  <c r="T210" i="16"/>
  <c r="T183" i="16"/>
  <c r="W170" i="16"/>
  <c r="S170" i="16"/>
  <c r="T170" i="16"/>
  <c r="S160" i="16"/>
  <c r="T151" i="16"/>
  <c r="W138" i="16"/>
  <c r="W136" i="16"/>
  <c r="W135" i="16"/>
  <c r="W133" i="16"/>
  <c r="W129" i="16"/>
  <c r="W128" i="16"/>
  <c r="T123" i="16"/>
  <c r="T122" i="16"/>
  <c r="S121" i="16"/>
  <c r="S120" i="16"/>
  <c r="T120" i="16"/>
  <c r="W95" i="16"/>
  <c r="S94" i="16"/>
  <c r="T94" i="16"/>
  <c r="T91" i="16"/>
  <c r="T90" i="16"/>
  <c r="T89" i="16"/>
  <c r="S88" i="16"/>
  <c r="S87" i="16"/>
  <c r="T87" i="16"/>
  <c r="W73" i="16"/>
  <c r="T73" i="16"/>
  <c r="W43" i="16"/>
  <c r="S43" i="16"/>
  <c r="T43" i="16"/>
  <c r="W29" i="16"/>
  <c r="S29" i="16"/>
  <c r="T29" i="16"/>
  <c r="S80" i="16"/>
  <c r="S79" i="16"/>
  <c r="T79" i="16"/>
  <c r="S72" i="16"/>
  <c r="S71" i="16"/>
  <c r="T71" i="16"/>
  <c r="S64" i="16"/>
  <c r="S63" i="16"/>
  <c r="T63" i="16"/>
  <c r="S56" i="16"/>
  <c r="S55" i="16"/>
  <c r="T55" i="16"/>
  <c r="S24" i="16"/>
  <c r="S14" i="16"/>
  <c r="S13" i="16"/>
  <c r="T13" i="16"/>
  <c r="S6" i="16"/>
  <c r="S5" i="16"/>
  <c r="T5" i="16"/>
  <c r="S25" i="16"/>
  <c r="T25" i="16"/>
  <c r="T52" i="16"/>
  <c r="T44" i="16"/>
  <c r="S36" i="16"/>
  <c r="S35" i="16"/>
  <c r="T35" i="16"/>
  <c r="T26" i="16"/>
  <c r="S53" i="16"/>
  <c r="S45" i="16"/>
  <c r="S37" i="16"/>
  <c r="T36" i="16"/>
  <c r="T53" i="16"/>
  <c r="T45" i="16"/>
  <c r="T37" i="16"/>
  <c r="T180" i="16"/>
  <c r="T172" i="16"/>
  <c r="T164" i="16"/>
  <c r="T156" i="16"/>
  <c r="T148" i="16"/>
  <c r="W146" i="16"/>
  <c r="W82" i="16"/>
  <c r="W80" i="16"/>
  <c r="W79" i="16"/>
  <c r="W74" i="16"/>
  <c r="W72" i="16"/>
  <c r="W71" i="16"/>
  <c r="W66" i="16"/>
  <c r="W64" i="16"/>
  <c r="W63" i="16"/>
  <c r="S62" i="16"/>
  <c r="T62" i="16"/>
  <c r="W58" i="16"/>
  <c r="W56" i="16"/>
  <c r="W55" i="16"/>
  <c r="S54" i="16"/>
  <c r="T54" i="16"/>
  <c r="T50" i="16"/>
  <c r="S46" i="16"/>
  <c r="T46" i="16"/>
  <c r="T42" i="16"/>
  <c r="S38" i="16"/>
  <c r="T38" i="16"/>
  <c r="T15" i="16"/>
  <c r="W14" i="16"/>
  <c r="W13" i="16"/>
  <c r="W8" i="16"/>
  <c r="W6" i="16"/>
  <c r="W5" i="16"/>
  <c r="T110" i="16"/>
  <c r="T78" i="16"/>
  <c r="T47" i="16"/>
  <c r="T39" i="16"/>
  <c r="T34" i="16"/>
  <c r="T24" i="16"/>
  <c r="T12" i="16"/>
  <c r="T4" i="16"/>
  <c r="AX406" i="16" l="1"/>
  <c r="AX407" i="16" l="1"/>
  <c r="AX408" i="16" s="1"/>
  <c r="K32" i="13" l="1"/>
  <c r="L32" i="13" s="1"/>
  <c r="K12" i="13"/>
  <c r="L12" i="13" s="1"/>
  <c r="K3" i="13"/>
  <c r="L3" i="13" s="1"/>
  <c r="K5" i="13"/>
  <c r="L5" i="13" s="1"/>
  <c r="K4" i="13"/>
  <c r="L4" i="13" s="1"/>
  <c r="K6" i="13"/>
  <c r="L6" i="13" s="1"/>
  <c r="K9" i="13"/>
  <c r="L9" i="13" s="1"/>
  <c r="K10" i="13"/>
  <c r="L10" i="13" s="1"/>
  <c r="K11" i="13"/>
  <c r="L11" i="13" s="1"/>
  <c r="K13" i="13"/>
  <c r="L13" i="13" s="1"/>
  <c r="K14" i="13"/>
  <c r="L14" i="13" s="1"/>
  <c r="K15" i="13"/>
  <c r="L15" i="13" s="1"/>
  <c r="K17" i="13"/>
  <c r="L17" i="13" s="1"/>
  <c r="K18" i="13"/>
  <c r="L18" i="13" s="1"/>
  <c r="K19" i="13"/>
  <c r="L19" i="13" s="1"/>
  <c r="K20" i="13"/>
  <c r="L20" i="13" s="1"/>
  <c r="K21" i="13"/>
  <c r="L21" i="13" s="1"/>
  <c r="K22" i="13"/>
  <c r="L22" i="13" s="1"/>
  <c r="K23" i="13"/>
  <c r="L23" i="13" s="1"/>
  <c r="K24" i="13"/>
  <c r="L24" i="13" s="1"/>
  <c r="K25" i="13"/>
  <c r="L25" i="13" s="1"/>
  <c r="K26" i="13"/>
  <c r="L26" i="13" s="1"/>
  <c r="K27" i="13"/>
  <c r="L27" i="13" s="1"/>
  <c r="K28" i="13"/>
  <c r="L28" i="13" s="1"/>
  <c r="K29" i="13"/>
  <c r="L29" i="13" s="1"/>
  <c r="K30" i="13"/>
  <c r="L30" i="13" s="1"/>
  <c r="K31" i="13"/>
  <c r="L31" i="13" s="1"/>
  <c r="K33" i="13"/>
  <c r="L33" i="13" s="1"/>
  <c r="K34" i="13"/>
  <c r="L34" i="13" s="1"/>
  <c r="K35" i="13"/>
  <c r="L35" i="13" s="1"/>
  <c r="K36" i="13"/>
  <c r="L36" i="13" s="1"/>
  <c r="K37" i="13"/>
  <c r="L37" i="13" s="1"/>
  <c r="K38" i="13"/>
  <c r="L38" i="13" s="1"/>
  <c r="K39" i="13"/>
  <c r="L39" i="13" s="1"/>
  <c r="K40" i="13"/>
  <c r="L40" i="13" s="1"/>
  <c r="K7" i="13"/>
  <c r="L7" i="13" s="1"/>
  <c r="K8" i="13"/>
  <c r="L8" i="13" s="1"/>
  <c r="K16" i="13"/>
  <c r="L16" i="13" s="1"/>
  <c r="S434" i="16" l="1"/>
  <c r="T434" i="16"/>
  <c r="V434" i="16"/>
  <c r="W434" i="16"/>
  <c r="R411" i="16"/>
  <c r="Q411" i="16"/>
  <c r="T435" i="16"/>
  <c r="W435" i="16"/>
  <c r="V435" i="16"/>
  <c r="S435" i="16"/>
  <c r="W433" i="16"/>
  <c r="T433" i="16"/>
  <c r="V433" i="16"/>
  <c r="S433" i="16"/>
  <c r="R435" i="16"/>
  <c r="L435" i="16"/>
  <c r="K435" i="16"/>
  <c r="Q435" i="16"/>
  <c r="W411" i="16"/>
  <c r="T411" i="16"/>
  <c r="L411" i="16"/>
  <c r="K411" i="16"/>
  <c r="V411" i="16"/>
  <c r="S411" i="16"/>
  <c r="Q434" i="16"/>
  <c r="L434" i="16"/>
  <c r="K434" i="16"/>
  <c r="R434" i="16"/>
  <c r="Q433" i="16"/>
  <c r="L433" i="16"/>
  <c r="K433" i="16"/>
  <c r="R433"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Tomas Havranek</author>
  </authors>
  <commentList>
    <comment ref="C23" authorId="0" shapeId="0" xr:uid="{E3C3447D-171A-4AC5-A65D-67E1857F9B62}">
      <text>
        <r>
          <rPr>
            <b/>
            <sz val="9"/>
            <color indexed="81"/>
            <rFont val="Tahoma"/>
            <family val="2"/>
          </rPr>
          <t>for 95%CI, standard error = (upperCI-lowerCI)/(2*1.96)</t>
        </r>
        <r>
          <rPr>
            <sz val="9"/>
            <color indexed="81"/>
            <rFont val="Tahoma"/>
            <family val="2"/>
          </rPr>
          <t xml:space="preserve">
</t>
        </r>
      </text>
    </comment>
  </commentList>
</comments>
</file>

<file path=xl/sharedStrings.xml><?xml version="1.0" encoding="utf-8"?>
<sst xmlns="http://schemas.openxmlformats.org/spreadsheetml/2006/main" count="3759" uniqueCount="552">
  <si>
    <t>publication_year</t>
  </si>
  <si>
    <t>effect_original</t>
  </si>
  <si>
    <t>effect</t>
  </si>
  <si>
    <t>95%_lower</t>
  </si>
  <si>
    <t>95%_upper</t>
  </si>
  <si>
    <t>method</t>
  </si>
  <si>
    <t>standard error of the effect (recalculated to a standardized measure, if necessary)</t>
  </si>
  <si>
    <t>number of observations used to estimate the effect</t>
  </si>
  <si>
    <t>Keyword</t>
  </si>
  <si>
    <t>95%_lower_original</t>
  </si>
  <si>
    <t>95%_upper_original</t>
  </si>
  <si>
    <t>upper 95% confidence interval of the original estimate</t>
  </si>
  <si>
    <t>lower 95% confidence interval of the original estimate</t>
  </si>
  <si>
    <t>UK</t>
  </si>
  <si>
    <t>USA</t>
  </si>
  <si>
    <t>SE_original</t>
  </si>
  <si>
    <t>effect_include</t>
  </si>
  <si>
    <t>problem</t>
  </si>
  <si>
    <t>discipline</t>
  </si>
  <si>
    <t>Soc/Ec/PS</t>
  </si>
  <si>
    <t>average student age</t>
  </si>
  <si>
    <t xml:space="preserve"> =1 if study attempts to overcome omitted vars bias</t>
  </si>
  <si>
    <t xml:space="preserve"> =1 if a study controls for prior attainment - it includes it as a covariate</t>
  </si>
  <si>
    <t xml:space="preserve"> = 1 if &gt;1 average SES-var. in one model</t>
  </si>
  <si>
    <t>country</t>
  </si>
  <si>
    <t>author (year)</t>
  </si>
  <si>
    <t>bibtex</t>
  </si>
  <si>
    <t>zimmer</t>
  </si>
  <si>
    <t>article</t>
  </si>
  <si>
    <t>type</t>
  </si>
  <si>
    <t>impact factor</t>
  </si>
  <si>
    <t>1 = we decided to include the study</t>
  </si>
  <si>
    <t>number of estimates contributed</t>
  </si>
  <si>
    <t>Belgium, USA, Canada, New Zelands, France (pooled)</t>
  </si>
  <si>
    <t>Denmark</t>
  </si>
  <si>
    <t>rangvid</t>
  </si>
  <si>
    <t xml:space="preserve"> @article{rangvid2003educational,
  title={Educational peer effects: quantile regression evidence from Denmark with PISA 2000 data},
  author={Rangvid, Beatrice Schindler},
  journal={European Society for Population Economics},
  year={2003},
  publisher={Citeseer}
}</t>
  </si>
  <si>
    <t>PISA data</t>
  </si>
  <si>
    <t>říct že někdo dělal quanitile regresiion ale že my použijeme mean protože na to jsou data</t>
  </si>
  <si>
    <t>OLS</t>
  </si>
  <si>
    <r>
      <t xml:space="preserve">standardized - original estimates were regression coefficients of average SES on test scores, we linearly transform those, so that they now refer to the </t>
    </r>
    <r>
      <rPr>
        <u/>
        <sz val="11"/>
        <rFont val="Calibri"/>
        <family val="2"/>
        <charset val="238"/>
        <scheme val="minor"/>
      </rPr>
      <t xml:space="preserve">effect on </t>
    </r>
    <r>
      <rPr>
        <b/>
        <u/>
        <sz val="11"/>
        <rFont val="Calibri"/>
        <family val="2"/>
        <charset val="238"/>
        <scheme val="minor"/>
      </rPr>
      <t>standardized test scores of increasing the average peer froup SES by one individual-level standard deviation</t>
    </r>
    <r>
      <rPr>
        <b/>
        <sz val="11"/>
        <rFont val="Calibri"/>
        <family val="2"/>
        <charset val="238"/>
        <scheme val="minor"/>
      </rPr>
      <t xml:space="preserve"> ( NOT effect of going up one standard deviation in the school average SES</t>
    </r>
    <r>
      <rPr>
        <sz val="11"/>
        <rFont val="Calibri"/>
        <family val="2"/>
        <scheme val="minor"/>
      </rPr>
      <t xml:space="preserve"> distibution. Because standard deviation of school average SES depends on degree of segregation and thus result would be hardly imcomparable). SE underwent the same linear transformation.</t>
    </r>
  </si>
  <si>
    <t>havrnek in study on social cost of carbon / because most studies provide more than one estimate of the SCC, it is important to take into account that estimates reported in one study are likely to be correlated. One way of addressing this issue is to employ the so-called mixed-effects multilevel model</t>
  </si>
  <si>
    <t>lack of VARIABLE TO MEASURE INNER ABILITY OF THE STUDENT (1979 Hanusek - in Zimmer and Tom a 2000 -&gt; to způsobuje apward bias towards effects of family background and achievement</t>
  </si>
  <si>
    <t>fraine</t>
  </si>
  <si>
    <t xml:space="preserve">Belgium </t>
  </si>
  <si>
    <t>De fraine píše o educational effectiveness ve svém úvodu, z této perspetvy bych o tom mohla v úvodu psát i já</t>
  </si>
  <si>
    <t>Soc</t>
  </si>
  <si>
    <t>rivkin</t>
  </si>
  <si>
    <t>GAA</t>
  </si>
  <si>
    <t xml:space="preserve">original effect reported in a study </t>
  </si>
  <si>
    <t>type of method:  production function model/OLS/tbd</t>
  </si>
  <si>
    <t>stamdard error of the reported variable</t>
  </si>
  <si>
    <t>reported t stat for studied variable</t>
  </si>
  <si>
    <t>SES_SD</t>
  </si>
  <si>
    <t>Standard deviation  of SES variable - important as we need to recalc results</t>
  </si>
  <si>
    <t>SES_combined</t>
  </si>
  <si>
    <t>fatheduc</t>
  </si>
  <si>
    <t>fathoc</t>
  </si>
  <si>
    <t>motheduc</t>
  </si>
  <si>
    <t>1 if study uses PISA data as source of information</t>
  </si>
  <si>
    <t xml:space="preserve">Rangvid - Pisa 2000 se zaměřuje i na to, zda se rodiče zajímají o studium a zda se zapojují , pomáhá tedy získat podorobnější data, ale taky je tu hrozba zkreslení viz rangvid p 13 - zanést do textu </t>
  </si>
  <si>
    <t>title</t>
  </si>
  <si>
    <t>outlet</t>
  </si>
  <si>
    <t>parenteduc</t>
  </si>
  <si>
    <t>suggestion for standardisation</t>
  </si>
  <si>
    <t>composite</t>
  </si>
  <si>
    <t>whether SES variable includes parental income 1 if yes, 0 otherwise</t>
  </si>
  <si>
    <t>whether SES variable captures occupation of parents 1- if yes, 0 otherwise</t>
  </si>
  <si>
    <t>bankston</t>
  </si>
  <si>
    <t>Majority African American schools and social injustice: The influence of de facto segregation on academic achievement</t>
  </si>
  <si>
    <t xml:space="preserve">article </t>
  </si>
  <si>
    <t>mcevan</t>
  </si>
  <si>
    <t>Peer effects on student achievement: evidence from Chile</t>
  </si>
  <si>
    <t>Type of average SES-variable(s) (Dich/ composite/occup) - -fatheduc, motheduc, f athoc, mother ocupation,  home resources</t>
  </si>
  <si>
    <t>fixed_effects</t>
  </si>
  <si>
    <t>primary</t>
  </si>
  <si>
    <t>1 if study of peer effects is a primary concern - if it is so, we would expect authors to account more for potential biases</t>
  </si>
  <si>
    <t>Mc Évan 2003 v poznamnce 13 píše o tom jak se tento efekt měří jako blackbox - třeba okomentovat v textu</t>
  </si>
  <si>
    <t>journal publication</t>
  </si>
  <si>
    <t>1 if authors accoun for school fixed effects (this should decrase the effect significantly)</t>
  </si>
  <si>
    <t>Chile</t>
  </si>
  <si>
    <t>income</t>
  </si>
  <si>
    <t>Socio‐economic status and educational attainment: A multi‐dimensional and multi‐level study</t>
  </si>
  <si>
    <t xml:space="preserve"> @article{mcewan2003peer,
  title={Peer effects on student achievement: Evidence from Chile},
  author={McEwan, Patrick J},
  journal={Economics of education review},
  volume={22},
  number={2},
  pages={131--141},
  year={2003},
  publisher={Elsevier}
}</t>
  </si>
  <si>
    <t xml:space="preserve"> @article{paterson1991socio,
  title={Socio-economic status and educational attainment: a multi-dimensional and multi-level study},
  author={Paterson, Lindsay},
  journal={Evaluation \&amp; Research in Education},
  volume={5},
  number={3},
  pages={97--121},
  year={1991},
  publisher={Taylor \&amp; Francis}
}</t>
  </si>
  <si>
    <t xml:space="preserve"> @article{bankston1996majority,
  title={Majority African American schools and social injustice: The influence of de facto segregation on academic achievement},
  author={Bankston III, Carl and Caldas, Stephen J},
  journal={Social Forces},
  volume={75},
  number={2},
  pages={535--555},
  year={1996},
  publisher={The University of North Carolina Press}
}</t>
  </si>
  <si>
    <t>lower 95% confidence interval</t>
  </si>
  <si>
    <t xml:space="preserve">upper 95% confidence interval </t>
  </si>
  <si>
    <t>Peer effects in private and public schools across countries</t>
  </si>
  <si>
    <t xml:space="preserve"> @article{zimmer2000peer,
  title={Peer effects in private and public schools across countries},
  author={Zimmer, Ron W and Toma, Eugenia F},
  journal={Journal of Policy Analysis and Management: The Journal of the Association for Public Policy Analysis and Management},
  volume={19},
  number={1},
  pages={75--92},
  year={2000},
  publisher={Wiley Online Library}
}</t>
  </si>
  <si>
    <t>Educational peer effects: quantile regression evidence from Denmark with PISA 2000 data</t>
  </si>
  <si>
    <t xml:space="preserve"> @article{de2003effect,
  title={The effect of schools and classes on language achievement},
  author={De Fraine, Bieke and Van Damme, Jan and Van Landeghem, Georges and Opdenakker, Marie-Christine and Onghena, Patrick},
  journal={British educational research journal},
  volume={29},
  number={6},
  pages={841--859},
  year={2003},
  publisher={Taylor \&amp; Francis}
}</t>
  </si>
  <si>
    <t>The effect of schools and classes on language achievement</t>
  </si>
  <si>
    <t>Tiebout sorting, aggregation and the estimation of peer group effects</t>
  </si>
  <si>
    <t xml:space="preserve"> @article{rivkin2001tiebout,
  title={Tiebout sorting, aggregation and the estimation of peer group effects},
  author={Rivkin, Steven G},
  journal={Economics of Education Review},
  volume={20},
  number={3},
  pages={201--209},
  year={2001},
  publisher={Elsevier}
}</t>
  </si>
  <si>
    <t>Economics of Education Review</t>
  </si>
  <si>
    <t>Journal of Policy Analysis and Management</t>
  </si>
  <si>
    <t>European Society for Population Economics</t>
  </si>
  <si>
    <t>British Educational Research Journal</t>
  </si>
  <si>
    <t>Social Forces</t>
  </si>
  <si>
    <t>Evaluation &amp; Research in Education</t>
  </si>
  <si>
    <t>paterson</t>
  </si>
  <si>
    <t>opdenakker</t>
  </si>
  <si>
    <t>Belgium</t>
  </si>
  <si>
    <t>The Effect of Schools and Classes on Mathematics Achievement</t>
  </si>
  <si>
    <t>ma</t>
  </si>
  <si>
    <t>Canada</t>
  </si>
  <si>
    <t>home_resources</t>
  </si>
  <si>
    <t>math</t>
  </si>
  <si>
    <t>science</t>
  </si>
  <si>
    <t>AA_SD</t>
  </si>
  <si>
    <t xml:space="preserve">mcevan2 </t>
  </si>
  <si>
    <t>mcevan2</t>
  </si>
  <si>
    <t>Econ</t>
  </si>
  <si>
    <t>The Indigenous Test Score Gap in Bolivia and Chile</t>
  </si>
  <si>
    <t>year</t>
  </si>
  <si>
    <t>avg_age</t>
  </si>
  <si>
    <t>Bolivia</t>
  </si>
  <si>
    <t xml:space="preserve">Chile </t>
  </si>
  <si>
    <t>SES_dichotmous</t>
  </si>
  <si>
    <t>SES_variable_type</t>
  </si>
  <si>
    <t>1 if the measure is dichotmous</t>
  </si>
  <si>
    <t>schneewis</t>
  </si>
  <si>
    <t>Austria</t>
  </si>
  <si>
    <t>at which level is average SES measured 1 if class, if 0 - cohort/school</t>
  </si>
  <si>
    <t>Peer effects in Austrian schools</t>
  </si>
  <si>
    <t>OECD average</t>
  </si>
  <si>
    <t>classlevel_avgSES</t>
  </si>
  <si>
    <t>bankston2</t>
  </si>
  <si>
    <t xml:space="preserve">Family Structure, Schoolmates, and Racial Inequalities in School Achievement </t>
  </si>
  <si>
    <t>Journal of Marriage and Family</t>
  </si>
  <si>
    <t>PISA01</t>
  </si>
  <si>
    <t>HLM</t>
  </si>
  <si>
    <t>reason</t>
  </si>
  <si>
    <t>OECD (2001)</t>
  </si>
  <si>
    <t>The inequality of separation: racial composition of schools and academic achievement</t>
  </si>
  <si>
    <t>caldas2</t>
  </si>
  <si>
    <t>ho</t>
  </si>
  <si>
    <t xml:space="preserve"> Effects of Parental Involvement on  Eighth-Grade Achievement</t>
  </si>
  <si>
    <t>lee</t>
  </si>
  <si>
    <t>A Multilevel Model of the Social Distribution of High School Achievement</t>
  </si>
  <si>
    <t>PISA03</t>
  </si>
  <si>
    <t>OECD (2003)</t>
  </si>
  <si>
    <t>PISA04</t>
  </si>
  <si>
    <t>PISA05</t>
  </si>
  <si>
    <t xml:space="preserve">Albania </t>
  </si>
  <si>
    <t xml:space="preserve">Argentina </t>
  </si>
  <si>
    <t xml:space="preserve">Australia </t>
  </si>
  <si>
    <t xml:space="preserve">Austria </t>
  </si>
  <si>
    <t>Brazil</t>
  </si>
  <si>
    <t xml:space="preserve">Bulgaria </t>
  </si>
  <si>
    <t>Czech republic</t>
  </si>
  <si>
    <t>Finland</t>
  </si>
  <si>
    <t>France</t>
  </si>
  <si>
    <t>Germany</t>
  </si>
  <si>
    <t>Greece</t>
  </si>
  <si>
    <t>Hungary</t>
  </si>
  <si>
    <t>Iceland</t>
  </si>
  <si>
    <t>Indonesia</t>
  </si>
  <si>
    <t>Ireland</t>
  </si>
  <si>
    <t>Israel</t>
  </si>
  <si>
    <t>Italy</t>
  </si>
  <si>
    <t>Korea</t>
  </si>
  <si>
    <t>South Korea</t>
  </si>
  <si>
    <t>Latvia</t>
  </si>
  <si>
    <t>Luxemburg</t>
  </si>
  <si>
    <t>Macedonia</t>
  </si>
  <si>
    <t>New Zeland</t>
  </si>
  <si>
    <t>Norway</t>
  </si>
  <si>
    <t>Peru</t>
  </si>
  <si>
    <t>Poland</t>
  </si>
  <si>
    <t>Mexico</t>
  </si>
  <si>
    <t>Portugal</t>
  </si>
  <si>
    <t>Russian Federation</t>
  </si>
  <si>
    <t>Spain</t>
  </si>
  <si>
    <t>Sweden</t>
  </si>
  <si>
    <t>Switzerland</t>
  </si>
  <si>
    <t>Thailand</t>
  </si>
  <si>
    <t>Netherlands</t>
  </si>
  <si>
    <t>occupational</t>
  </si>
  <si>
    <t>OECD (2004)</t>
  </si>
  <si>
    <t>Literacy skills for the world tomorrow: Further results from PISA 2000</t>
  </si>
  <si>
    <t xml:space="preserve"> Learning for tomorrow’s world ﬁrst results from PISA 2003 </t>
  </si>
  <si>
    <t>Knowledge and skills for life: First results from the OECD programme for International Student Assessment (PISA)</t>
  </si>
  <si>
    <t>Hierarchical Linear Modeling of Student and School Effects on Academic Achievement</t>
  </si>
  <si>
    <t>Australia</t>
  </si>
  <si>
    <t>Czech Republic</t>
  </si>
  <si>
    <t>Japan</t>
  </si>
  <si>
    <t>Luxembourg</t>
  </si>
  <si>
    <t>New Zealand</t>
  </si>
  <si>
    <t>Slovak Republic</t>
  </si>
  <si>
    <t>Turkey</t>
  </si>
  <si>
    <t>Hong Kong-China</t>
  </si>
  <si>
    <t>Serbia</t>
  </si>
  <si>
    <t>Tunisia</t>
  </si>
  <si>
    <t>Uruguay</t>
  </si>
  <si>
    <t>lang</t>
  </si>
  <si>
    <t>OECD (2005)</t>
  </si>
  <si>
    <t>School factors related to quality and equity: Results from PISA 2000</t>
  </si>
  <si>
    <t xml:space="preserve">Denmark </t>
  </si>
  <si>
    <t xml:space="preserve">Greece </t>
  </si>
  <si>
    <t xml:space="preserve">Iceland </t>
  </si>
  <si>
    <t xml:space="preserve">Ireland </t>
  </si>
  <si>
    <t xml:space="preserve">Spain </t>
  </si>
  <si>
    <t xml:space="preserve">Sweden </t>
  </si>
  <si>
    <t xml:space="preserve">Brazil </t>
  </si>
  <si>
    <t>Bulgaria</t>
  </si>
  <si>
    <t xml:space="preserve">Indonesia </t>
  </si>
  <si>
    <t xml:space="preserve">Latvia </t>
  </si>
  <si>
    <t xml:space="preserve">FYR Macedonia </t>
  </si>
  <si>
    <t>Average of countries participating in PISA</t>
  </si>
  <si>
    <t>Argentina</t>
  </si>
  <si>
    <t>Azerbaijan</t>
  </si>
  <si>
    <t>Colombia</t>
  </si>
  <si>
    <t>Croatia</t>
  </si>
  <si>
    <t>Estonia</t>
  </si>
  <si>
    <t>Jordan</t>
  </si>
  <si>
    <t>Kyrgyzstan</t>
  </si>
  <si>
    <t>Lithuania</t>
  </si>
  <si>
    <t>Macao-China</t>
  </si>
  <si>
    <t>Montenegro</t>
  </si>
  <si>
    <t>Romania</t>
  </si>
  <si>
    <t>Slovenia</t>
  </si>
  <si>
    <t>Chinese Taipei</t>
  </si>
  <si>
    <t>PISA 2006: Science Competencies for Tomorrow's World</t>
  </si>
  <si>
    <t>OECD (2007)</t>
  </si>
  <si>
    <t>PISA07</t>
  </si>
  <si>
    <t>over_omited_var</t>
  </si>
  <si>
    <t>&gt;1_avgSESvar</t>
  </si>
  <si>
    <t>prior_AA_control</t>
  </si>
  <si>
    <t>Albania</t>
  </si>
  <si>
    <t>Dubai (UAE)</t>
  </si>
  <si>
    <t>Kazakhstan</t>
  </si>
  <si>
    <t>Panama</t>
  </si>
  <si>
    <t>Shanghai-China</t>
  </si>
  <si>
    <t>Singapore</t>
  </si>
  <si>
    <t>OECD (2010)</t>
  </si>
  <si>
    <t xml:space="preserve">PISA 2009 Results: What Students Know and Can Do: Student Performance in Reading, Mathematics and Science (Volume I) </t>
  </si>
  <si>
    <t>PISA10</t>
  </si>
  <si>
    <t>PISA 2012 Results: What Students Know and Can Do (Volume I, Revised edition, February 2014): - © OECD 2014</t>
  </si>
  <si>
    <t>PISA14</t>
  </si>
  <si>
    <t>OECD (2014)</t>
  </si>
  <si>
    <t>Costa Rica</t>
  </si>
  <si>
    <t>Malaysia</t>
  </si>
  <si>
    <t>United Arab Emirates</t>
  </si>
  <si>
    <t>Vietnam</t>
  </si>
  <si>
    <t>School Effectiveness and School Improvement</t>
  </si>
  <si>
    <t>peer effects = Variously described as “contextual effects” (Kreft &amp; De Leeuw, 1998:8-9; Snyders &amp;
Bosker, 1999; Willms, 1992:41; 2000:10), “compositional effects” (Bryk &amp; Raudenbush,
1993:126) or “school-mix effects” (Lauder &amp; Hughes, 1999; Thrupp, 1999), the potential for</t>
  </si>
  <si>
    <t>Willms</t>
  </si>
  <si>
    <t xml:space="preserve">Social Class Segregation and Its Relationship to Pupils' Examination Results in Scotland </t>
  </si>
  <si>
    <t>Young</t>
  </si>
  <si>
    <t>Young2</t>
  </si>
  <si>
    <t>School Effectiveness and Science Achievement: Are there any Sex Differences?</t>
  </si>
  <si>
    <t>Socioeconomic and gender effects on science achievement: An Australian perspective.</t>
  </si>
  <si>
    <t>School Effectiveness and School Improvement </t>
  </si>
  <si>
    <t xml:space="preserve"> @article{willms1986social,
  title={Social class segregation and its relationship to pupils' examination results in Scotland},
  author={Willms, J Douglas},
  journal={American sociological review},
  pages={224--241},
  year={1986},
  publisher={JSTOR}
}</t>
  </si>
  <si>
    <t xml:space="preserve"> @article{young1993socioeconomic,
  title={Socioeconomic and gender effects on science achievement: An Australian perspective},
  author={Young, Deidra J and Fraser, Barry J},
  journal={School Effectiveness and School Improvement},
  volume={4},
  number={4},
  pages={265--289},
  year={1993},
  publisher={Taylor \&amp; Francis}
}</t>
  </si>
  <si>
    <t xml:space="preserve"> @article{young1992school,
  title={School Effectiveness and Science Achievement: Are There Any Sex Differences?.},
  author={Young, Deidra J and Fraser, Barry J},
  year={1992},
  publisher={ERIC}</t>
  </si>
  <si>
    <t xml:space="preserve"> @article{ma2000hierarchical,
  title={Hierarchical linear modelling of student and school effects on academic achievement},
  author={Ma, Xin and Klinger, Don A},
  journal={Canadian Journal of Education/Revue canadienne de l'education},
  pages={41--55},
  year={2000},
  publisher={JSTOR}
}</t>
  </si>
  <si>
    <t>Canadian Journal of Education/Revue canadienne de l'education</t>
  </si>
  <si>
    <t xml:space="preserve"> @article{opdenakker2002effect,
  title={The effect of schools and classes on mathematics achievement},
  author={Opdenakker, Marie-Christine and Van Damme, Jan and De Fraine, De Fraine and Van Landeghem, Georges and Onghena, Patrick},
  journal={School effectiveness and school improvement},
  volume={13},
  number={4},
  pages={399--427},
  year={2002},
  publisher={Taylor \&amp; Francis}
}</t>
  </si>
  <si>
    <t xml:space="preserve"> @article{mcewan2004indigenous,
  title={The indigenous test score gap in Bolivia and Chile},
  author={McEwan, Patrick J},
  journal={Economic development and cultural change},
  volume={53},
  number={1},
  pages={157--190},
  year={2004},
  publisher={The University of Chicago Press}
}</t>
  </si>
  <si>
    <t>Empirical economics</t>
  </si>
  <si>
    <t xml:space="preserve"> @article{schneeweis2007peer,
  title={Peer effects in Austrian schools},
  author={Schneeweis, Nicole and Winter-Ebmer, Rudolf},
  journal={Empirical economics},
  volume={32},
  pages={387--409},
  year={2007},
  publisher={Springer}
}</t>
  </si>
  <si>
    <t xml:space="preserve"> @article{bankston1998family,
  title={Family structure, schoolmates, and racial inequalities in school achievement},
  author={Bankston III, Carl L and Caldas, Stephen J},
  journal={Journal of Marriage and the Family},
  pages={715--723},
  year={1998},
  publisher={JSTOR}
}</t>
  </si>
  <si>
    <t xml:space="preserve"> @article{caldas1998inequality,
  title={The inequality of separation: Racial composition of schools and academic achievement},
  author={Caldas, Stephen J and Bankston III, Carl},
  journal={Educational Administration Quarterly},
  volume={34},
  number={4},
  pages={533--557},
  year={1998},
  publisher={Sage Publications Sage CA: Thousand Oaks, CA}
} </t>
  </si>
  <si>
    <t>Educational administration</t>
  </si>
  <si>
    <t xml:space="preserve"> @article{sui1996effects,
  title={Effects of parental involvement on eighth-grade achievement},
  author={Sui-Chu, Esther Ho and Willms, J Douglas},
  journal={Sociology of education},
  pages={126--141},
  year={1996},
  publisher={JSTOR}
}</t>
  </si>
  <si>
    <t>Sociology of education</t>
  </si>
  <si>
    <t xml:space="preserve"> @article{lee1989multilevel,
  title={A multilevel model of the social distribution of high school achievement},
  author={Lee, Valerie E and Bryk, Anthony S},
  journal={Sociology of education},
  pages={172--192},
  year={1989},
  publisher={JSTOR}
}</t>
  </si>
  <si>
    <t>American sociological review</t>
  </si>
  <si>
    <t>Malaysian Students’ Performance in Mathematics Literacy in PISA from Gender and Socioeconomic Status Perspectives</t>
  </si>
  <si>
    <t xml:space="preserve"> @article{thien2016malaysian,
  title={Malaysian students’ performance in mathematics literacy in PISA from gender and socioeconomic status perspectives},
  author={Thien, Lei Mee},
  journal={The Asia-Pacific Education Researcher},
  volume={25},
  number={4},
  pages={657--666},
  year={2016},
  publisher={Springer}
}</t>
  </si>
  <si>
    <t>The Asia-Pacific Education Researcher</t>
  </si>
  <si>
    <t>Thien</t>
  </si>
  <si>
    <t xml:space="preserve">What ‘s Wrong with the Asian and African Students’ Mathematics Learning Achievement? The Multilevel PISA 2015 Data Analysis for Indonesia, Japan,  and Algeria </t>
  </si>
  <si>
    <t>Kartianom</t>
  </si>
  <si>
    <t xml:space="preserve">Journal of Research in Mathematics Education </t>
  </si>
  <si>
    <t>A Multilevel Modelling Approach to Investigating Factors Impacting Science Achievement for Secondary School Students: PISA Hong Kong Sample</t>
  </si>
  <si>
    <t>Sun</t>
  </si>
  <si>
    <t>Peer effects in European primary schools: Evidence from the progress in international reading literacy study</t>
  </si>
  <si>
    <t>some EUR coutries</t>
  </si>
  <si>
    <t>type of achievement test</t>
  </si>
  <si>
    <t>SES_resources</t>
  </si>
  <si>
    <t>if SES variable reflects home resources</t>
  </si>
  <si>
    <t>Classroom peer effects and academic achievement: Quasi-randomization evidence from South Korea</t>
  </si>
  <si>
    <t>Journal of Urban Economics</t>
  </si>
  <si>
    <t>Kang</t>
  </si>
  <si>
    <t>Journal of Labor Economics</t>
  </si>
  <si>
    <t>International Journal of Science Education</t>
  </si>
  <si>
    <t>Economics of education review,</t>
  </si>
  <si>
    <t>mtoheduc</t>
  </si>
  <si>
    <t>Accounting for Variation in Science and Mathematics Achievement: A Multilevel Analysis of Australian Data Third International Mathematics and Science Study (Timss)</t>
  </si>
  <si>
    <t>Webster</t>
  </si>
  <si>
    <t xml:space="preserve">School Effectiveness and School Improvement </t>
  </si>
  <si>
    <t>Compensating, Mediating, and Moderating Effects of School Climate on Academic Achievement Gaps in Israel</t>
  </si>
  <si>
    <t>Berkowicz</t>
  </si>
  <si>
    <t>Teachers College Record</t>
  </si>
  <si>
    <t>Maxwell</t>
  </si>
  <si>
    <t>The Impact of School Climate and School Identiﬁcation on Academic Achievement: Multilevel Modeling with Student and Teacher Data</t>
  </si>
  <si>
    <t>Frontiers in psychology</t>
  </si>
  <si>
    <t>Psychology</t>
  </si>
  <si>
    <t>GINI</t>
  </si>
  <si>
    <t xml:space="preserve">School climate and the socioeconomic literacy achievement gap: Multilevel analysis of compensation, mediation, and moderation models </t>
  </si>
  <si>
    <t>Children and Youth Services Review,</t>
  </si>
  <si>
    <t>Berkowicz 2</t>
  </si>
  <si>
    <t>School Matters: The Contribution of Positive School Climate to Equal Educational Opportunities among Ethnocultural Minority Students</t>
  </si>
  <si>
    <t>Berkowicz 3</t>
  </si>
  <si>
    <t> Youth &amp; Society</t>
  </si>
  <si>
    <t>Berkowicz 4</t>
  </si>
  <si>
    <t>The contributions of school and classroom climate to mathematics test scores: a three-level analysis</t>
  </si>
  <si>
    <t>Lopez</t>
  </si>
  <si>
    <t>Ammermueller</t>
  </si>
  <si>
    <t>SES_composite</t>
  </si>
  <si>
    <t>whether SES variable captures more variables at the same time</t>
  </si>
  <si>
    <t>GINI - world bank data</t>
  </si>
  <si>
    <t>Algeria</t>
  </si>
  <si>
    <t>Cyprus</t>
  </si>
  <si>
    <t>Europe</t>
  </si>
  <si>
    <t>1 if country in in Europe</t>
  </si>
  <si>
    <t>gini coefficient of the country / taken from world bank database, % OECD estimates excluded because of lack of avalabilitz of gini coefficient</t>
  </si>
  <si>
    <t>discipline_econ</t>
  </si>
  <si>
    <t>discipline_social_science</t>
  </si>
  <si>
    <t>discipline_psychology</t>
  </si>
  <si>
    <t>SS</t>
  </si>
  <si>
    <t>1 if study comes from field of economics</t>
  </si>
  <si>
    <t>1 if study comes from field of social science</t>
  </si>
  <si>
    <t>1 if study comes from field of psychology</t>
  </si>
  <si>
    <t>whether SES is measured as composite</t>
  </si>
  <si>
    <t>study uses OLS</t>
  </si>
  <si>
    <t>country_level</t>
  </si>
  <si>
    <t>1 if data is agregated on a 1 country level</t>
  </si>
  <si>
    <t>SES_pareduc</t>
  </si>
  <si>
    <t>SES_paroccup</t>
  </si>
  <si>
    <t>citation yearly</t>
  </si>
  <si>
    <t>log_citation</t>
  </si>
  <si>
    <t>included</t>
  </si>
  <si>
    <t>Izaguirre</t>
  </si>
  <si>
    <t>Latin america</t>
  </si>
  <si>
    <t>Exploring peer effects in education in Latin America and the Caribbean</t>
  </si>
  <si>
    <t>CML</t>
  </si>
  <si>
    <t>B2SLS</t>
  </si>
  <si>
    <t>Research in Economics</t>
  </si>
  <si>
    <t>Ammermueller &amp; Pischke, 2009</t>
  </si>
  <si>
    <t>III &amp; Caldas, 1996</t>
  </si>
  <si>
    <t>III &amp; Caldas, 1998</t>
  </si>
  <si>
    <t>Berkowitz et al., 2015</t>
  </si>
  <si>
    <t>Berkowitz, 2021</t>
  </si>
  <si>
    <t>Berkowitz, 2022</t>
  </si>
  <si>
    <t>Caldas &amp; Bankston, 1998</t>
  </si>
  <si>
    <t>De Fraine et al., 2003</t>
  </si>
  <si>
    <t>Sui-Chu &amp; Willms, 1996</t>
  </si>
  <si>
    <t>Izaguirre &amp; Di Capua, 2020</t>
  </si>
  <si>
    <t>Kang, 2007</t>
  </si>
  <si>
    <t>Kartianom &amp; Ndayizeye, 2017</t>
  </si>
  <si>
    <t>Lee &amp; Bryk, 1989</t>
  </si>
  <si>
    <t>López et al., 2022</t>
  </si>
  <si>
    <t>Ma &amp; Klinger, 2000</t>
  </si>
  <si>
    <t>Maxwell et al., 2017</t>
  </si>
  <si>
    <t>McEwan, 2003</t>
  </si>
  <si>
    <t>McEwan, 2004</t>
  </si>
  <si>
    <t>Opdenakker et al., 2002</t>
  </si>
  <si>
    <t>Paterson, 1991</t>
  </si>
  <si>
    <t>Rivkin, 2001</t>
  </si>
  <si>
    <t>Rangvid, 2003</t>
  </si>
  <si>
    <t>Rangvid, 2007</t>
  </si>
  <si>
    <t>Empirical Economics</t>
  </si>
  <si>
    <t>School composition effects in Denmark: quantile regression evidence from PISA 2000</t>
  </si>
  <si>
    <t>rangvid2</t>
  </si>
  <si>
    <t>Schneeweis &amp; Winter-Ebmer, 2006</t>
  </si>
  <si>
    <t>Sun et al., 2012</t>
  </si>
  <si>
    <t>Thien, 2016</t>
  </si>
  <si>
    <t>Willms, 1986</t>
  </si>
  <si>
    <t>Webster &amp; Fisher, 2000</t>
  </si>
  <si>
    <t>Young &amp; Fraser, 1992</t>
  </si>
  <si>
    <t>Young &amp; Fraser, 1993</t>
  </si>
  <si>
    <t>Zimmer &amp; Toma, 2000</t>
  </si>
  <si>
    <t>citations</t>
  </si>
  <si>
    <t>citation_yearly</t>
  </si>
  <si>
    <t>type of journal</t>
  </si>
  <si>
    <t>OECD</t>
  </si>
  <si>
    <t>whether study is published by OECD</t>
  </si>
  <si>
    <t>ano</t>
  </si>
  <si>
    <t>Asia</t>
  </si>
  <si>
    <t>south_AM</t>
  </si>
  <si>
    <t>north_AM</t>
  </si>
  <si>
    <t>publication_year_log</t>
  </si>
  <si>
    <t>(year when the study was published - publication year, maybe transformation such as ln(publication year of a study - sample minimum + 1) would be convenient</t>
  </si>
  <si>
    <t>year when the study was published -</t>
  </si>
  <si>
    <t xml:space="preserve"> @article{berkowitz2015compensating,
  title={Compensating, mediating, and moderating effects of school climate on academic achievement gaps in Israel},
  author={Berkowitz, Ruth and Glickman, Hagit and Benbenishty, Rami and Ben-Artzi, Elisheva and Raz, Tal and Lipshtat, Nurit and Astor, Ron Avi},
  journal={Teachers College Record},
  volume={117},
  number={7},
  pages={1--34},
  year={2015},
  publisher={SAGE Publications Sage CA: Los Angeles, CA}
}</t>
  </si>
  <si>
    <t xml:space="preserve"> @article{ammermueller2009peer,
  title={Peer effects in European primary schools: Evidence from the progress in international reading literacy study},
  author={Ammermueller, Andreas and Pischke, J{\"o}rn-Steffen},
  journal={Journal of Labor Economics},
  volume={27},
  number={3},
  pages={315--348},
  year={2009},
  publisher={The University of Chicago Press}
}</t>
  </si>
  <si>
    <t xml:space="preserve"> @article{berkowitz2021school,
  title={School climate and the socioeconomic literacy achievement gap: Multilevel analysis of compensation, mediation, and moderation models},
  author={Berkowitz, Ruth},
  journal={Children and Youth Services Review},
  volume={130},
  pages={106238},
  year={2021},
  publisher={Elsevier}
}</t>
  </si>
  <si>
    <t xml:space="preserve"> @article{berkowitz2022school,
  title={School matters: The contribution of positive school climate to equal educational opportunities among ethnocultural minority students},
  author={Berkowitz, Ruth},
  journal={Youth \&amp; Society},
  volume={54},
  number={3},
  pages={372--396},
  year={2022},
  publisher={SAGE Publications Sage CA: Los Angeles, CA}
}</t>
  </si>
  <si>
    <t xml:space="preserve"> @article{izaguirre2020exploring,
  title={Exploring peer effects in education in Latin America and the Caribbean},
  author={Izaguirre, Alejandro and Di Capua, Laura},
  journal={Research in Economics},
  volume={74},
  number={1},
  pages={73--86},
  year={2020},
  publisher={Elsevier}
}</t>
  </si>
  <si>
    <t xml:space="preserve"> @article{kang2007classroom,
  title={Classroom peer effects and academic achievement: Quasi-randomization evidence from South Korea},
  author={Kang, Changhui},
  journal={Journal of Urban Economics},
  volume={61},
  number={3},
  pages={458--495},
  year={2007},
  publisher={Elsevier}
}</t>
  </si>
  <si>
    <t xml:space="preserve"> @article{kartianom2017s,
  title={What‘s wrong with the Asian and African Students’ mathematics learning achievement? The multilevel PISA 2015 data analysis for Indonesia, Japan, and Algeria},
  author={Kartianom, Kartianom and Ndayizeye, Oscar},
  journal={Jurnal Riset Pendidikan Matematika},
  volume={4},
  number={2},
  pages={200--210},
  year={2017}
}</t>
  </si>
  <si>
    <t xml:space="preserve"> @article{lopez2023contributions,
  title={The contributions of school and classroom climate to mathematics test scores: a three-level analysis},
  author={L{\'o}pez, Ver{\'o}nica and Salgado, Mauricio and Berkowitz, Ruth},
  journal={School Effectiveness and School Improvement},
  volume={34},
  number={1},
  pages={43--64},
  year={2023},
  publisher={Taylor \&amp; Francis}
}</t>
  </si>
  <si>
    <t xml:space="preserve"> @article{maxwell2017impact,
  title={The impact of school climate and school identification on academic achievement: Multilevel modeling with student and teacher data},
  author={Maxwell, Sophie and Reynolds, Katherine J and Lee, Eunro and Subasic, Emina and Bromhead, David},
  journal={Frontiers in psychology},
  volume={8},
  pages={2069},
  year={2017},
  publisher={Frontiers Media SA}
} </t>
  </si>
  <si>
    <t xml:space="preserve"> @article{rangvid2008school,
  title={School composition effects in Denmark: quantile regression evidence from PISA 2000},
  author={Rangvid, Beatrice Schindler},
  journal={The Economics of Education and Training},
  pages={179--208},
  year={2008},
  publisher={Springer}
}</t>
  </si>
  <si>
    <t xml:space="preserve"> @article{sun2012multilevel,
  title={A multilevel modelling approach to investigating factors impacting science achievement for secondary school students: PISA Hong Kong sample},
  author={Sun, Letao and Bradley, Kelly D and Akers, Kathryn},
  journal={International Journal of Science Education},
  volume={34},
  number={14},
  pages={2107--2125},
  year={2012},
  publisher={Taylor \&amp; Francis}
})</t>
  </si>
  <si>
    <t xml:space="preserve"> @article{webster2000accounting,
  title={Accounting for variation in science and mathematics achievement: A multilevel analysis of Australian data Third International Mathematics and Science Study (TIMSS)},
  author={Webster, Beverley J and Fisher, Darrell L},
  journal={School Effectiveness and School Improvement},
  volume={11},
  number={3},
  pages={339--360},
  year={2000},
  publisher={Taylor \&amp; Francis}
</t>
  </si>
  <si>
    <t xml:space="preserve"> @book{oecd2001knowledge,
  title={Knowledge and skills for life: First results from the OECD programme for International Student Assessment (PISA)},
  author={{OECD}},
  year={2001},
  publisher={{OECD Publishing}},
  address={{Paris, France}},
  url={https://doi.org/10.1787/9789264181551-en},
  doi={10.1787/9789264181551-en}
}</t>
  </si>
  <si>
    <t xml:space="preserve"> @book{oecd2002literacy,
  title={Literacy skills for the world tomorrow: Further results from PISA 2000},
  author={{OECD}},
  year={2002},
  publisher={{OECD Publishing}},
  address={{Paris, France}},
  url={https://doi.org/10.1787/9789264193073-en},
  doi={10.1787/9789264193073-en}
}</t>
  </si>
  <si>
    <t xml:space="preserve"> @book{oecd2004learning,
  title={Learning for tomorrow’s world ﬁrst results from PISA 2003},
  author={{OECD}},
  year={2004},
  publisher={{OECD Publishing}},
  address={{Paris, France}},
  url={https://doi.org/10.1787/9789264006412-en},
  doi={10.1787/9789264006412-en}
}</t>
  </si>
  <si>
    <t>book</t>
  </si>
  <si>
    <t xml:space="preserve"> @book{oecd2004school,
  title={School factors related to quality and equity: Results from PISA 2000},
  author={{OECD}},
  year={2004},
  publisher={{OECD Publishing}},
  address={{Paris, France}},
  url={https://doi.org/10.1787/9789264103586-en},
  doi={10.1787/9789264103586-en}
}</t>
  </si>
  <si>
    <t xml:space="preserve"> @book{oecd2007pisa,
  title={PISA 2006: Science competencies for tomorrow's world},
  author={{OECD}},
  year={2007},
  publisher={{OECD Publishing}},
  address={{Paris, France}},
  url={https://doi.org/10.1787/9789264040011-en},
  doi={10.1787/9789264040011-en}
}</t>
  </si>
  <si>
    <t xml:space="preserve"> @book{oecd2010pisa,
  title={PISA 2009 results: What students know and can do: Student performance in reading, mathematics and science (volume I)},
  author={{OECD}},
  year={2010},
  publisher={{OECD Publishing}},
  address={{Paris, France}},
  url={https://doi.org/10.1787/9789264091450-en},
  doi={10.1787/9789264091450-en}
}</t>
  </si>
  <si>
    <t xml:space="preserve"> @book{pisa2012results,
  title={PISA 2012 Results: What Students Know and Can Do (Volume I, Revised edition, February 2014)},
  author={{OECD}},
  year={2014},
  publisher={{OECD Publishing}},
  note={© OECD 2014},
  url={https://doi.org/10.1787/9789264201118-en}
}</t>
  </si>
  <si>
    <t>Economic development and cultural change</t>
  </si>
  <si>
    <t>citovat studie Havranka</t>
  </si>
  <si>
    <t>study_name</t>
  </si>
  <si>
    <t>study_id</t>
  </si>
  <si>
    <t>se</t>
  </si>
  <si>
    <t>t_stat</t>
  </si>
  <si>
    <t>n_obs</t>
  </si>
  <si>
    <t>study _size</t>
  </si>
  <si>
    <t>study_size</t>
  </si>
  <si>
    <t>number of citations according to google scholar</t>
  </si>
  <si>
    <t>type of outlet</t>
  </si>
  <si>
    <t>avg estimate per study</t>
  </si>
  <si>
    <t>var_name</t>
  </si>
  <si>
    <t>data_type</t>
  </si>
  <si>
    <t>cetgory</t>
  </si>
  <si>
    <t>int</t>
  </si>
  <si>
    <t>category</t>
  </si>
  <si>
    <t>float</t>
  </si>
  <si>
    <t>dummy</t>
  </si>
  <si>
    <t>tstat_original</t>
  </si>
  <si>
    <t>1 if journal publication</t>
  </si>
  <si>
    <t>other_method</t>
  </si>
  <si>
    <t>group_category</t>
  </si>
  <si>
    <t>var_name_verbose</t>
  </si>
  <si>
    <t>Name of study</t>
  </si>
  <si>
    <t>na_handling</t>
  </si>
  <si>
    <t>allow</t>
  </si>
  <si>
    <t>stop</t>
  </si>
  <si>
    <t>variable_summary</t>
  </si>
  <si>
    <t>effect_sum_stats</t>
  </si>
  <si>
    <t>avg_estimate</t>
  </si>
  <si>
    <t>dohledat impakt</t>
  </si>
  <si>
    <t>equal</t>
  </si>
  <si>
    <t>bma</t>
  </si>
  <si>
    <t>mean</t>
  </si>
  <si>
    <t>bma_reference_var</t>
  </si>
  <si>
    <t>to_log_for_bma</t>
  </si>
  <si>
    <t>bpe</t>
  </si>
  <si>
    <t>study uses HLM - Hierarchical linaer modelling</t>
  </si>
  <si>
    <t>study uses  CML/ B2SLS</t>
  </si>
  <si>
    <t>unique ID of an observation</t>
  </si>
  <si>
    <t>unique ID of astudy</t>
  </si>
  <si>
    <t>country located in Asia</t>
  </si>
  <si>
    <t>country located in South America</t>
  </si>
  <si>
    <t>country located in North America</t>
  </si>
  <si>
    <t>to latex</t>
  </si>
  <si>
    <t>study title</t>
  </si>
  <si>
    <t>Ammermueller &amp; Pischke (2009)</t>
  </si>
  <si>
    <t>III &amp; Caldas (1996)</t>
  </si>
  <si>
    <t>Zimmer &amp; Toma (2000)</t>
  </si>
  <si>
    <t>Young &amp; Fraser (1993)</t>
  </si>
  <si>
    <t>Young &amp; Fraser (1992)</t>
  </si>
  <si>
    <t>Willms (1986)</t>
  </si>
  <si>
    <t>Webster &amp; Fisher (2000)</t>
  </si>
  <si>
    <t>Thien (2016)</t>
  </si>
  <si>
    <t>Sun et al. (2012)</t>
  </si>
  <si>
    <t>ui-Chu &amp; Willms (1996)</t>
  </si>
  <si>
    <t>Schneeweis &amp; Winter-Ebmer (2007)</t>
  </si>
  <si>
    <t>Rivkin (2001)</t>
  </si>
  <si>
    <t>Rangvid (2008)</t>
  </si>
  <si>
    <t>Paterson (1991)</t>
  </si>
  <si>
    <t>Opdenakker et al. (2002)</t>
  </si>
  <si>
    <t>McEwan (2004)</t>
  </si>
  <si>
    <t>McEwan (2003)</t>
  </si>
  <si>
    <t>Maxwell et al. (2017)</t>
  </si>
  <si>
    <t>Ma &amp; Klinger (2000)</t>
  </si>
  <si>
    <t>López et al. (2023)</t>
  </si>
  <si>
    <t>Lee &amp; Bryk (1989)</t>
  </si>
  <si>
    <t>Kartianom &amp; Ndayizeye (2017)</t>
  </si>
  <si>
    <t>Kang (2007)</t>
  </si>
  <si>
    <t>Izaguirre &amp; Di Capua (2020)</t>
  </si>
  <si>
    <t>De Fraine et al. (2003)</t>
  </si>
  <si>
    <t>Caldas &amp; Bankston III (1998)</t>
  </si>
  <si>
    <t>Berkowitz et al. (2015)</t>
  </si>
  <si>
    <t>Berkowitz (2022)</t>
  </si>
  <si>
    <t>Berkowitz (2021)</t>
  </si>
  <si>
    <t>III &amp; Caldas (1998)</t>
  </si>
  <si>
    <t>study</t>
  </si>
  <si>
    <t>author</t>
  </si>
  <si>
    <t>var_name_desc</t>
  </si>
  <si>
    <t>journal_publication</t>
  </si>
  <si>
    <t>Observation ID</t>
  </si>
  <si>
    <t>Effect Inclusion Status</t>
  </si>
  <si>
    <t>Study ID</t>
  </si>
  <si>
    <t>Study Name</t>
  </si>
  <si>
    <t>Publication Year</t>
  </si>
  <si>
    <t>Log-transformed Publication Year</t>
  </si>
  <si>
    <t>Original Reported Effect</t>
  </si>
  <si>
    <t>Original Standard Error</t>
  </si>
  <si>
    <t>Original T-statistic</t>
  </si>
  <si>
    <t>Method Type</t>
  </si>
  <si>
    <t>Other Method Used</t>
  </si>
  <si>
    <t>Ordinary Least Squares Method</t>
  </si>
  <si>
    <t>Hierarchical Linear Modelling Method</t>
  </si>
  <si>
    <t>Original Lower 95% Confidence Interval</t>
  </si>
  <si>
    <t>Original Upper 95% Confidence Interval</t>
  </si>
  <si>
    <t>Lower 95% Confidence Interval</t>
  </si>
  <si>
    <t>Upper 95% Confidence Interval</t>
  </si>
  <si>
    <t>Standardized Effect</t>
  </si>
  <si>
    <t>Standard Error of the Effect</t>
  </si>
  <si>
    <t>T-statistic</t>
  </si>
  <si>
    <t>Suggested Standardization</t>
  </si>
  <si>
    <t>Language Achievement Test Type</t>
  </si>
  <si>
    <t>Math Achievement Test Type</t>
  </si>
  <si>
    <t>Science Achievement Test Type</t>
  </si>
  <si>
    <t>General Academic Achievement Test Type</t>
  </si>
  <si>
    <t>Standard Deviation of SES</t>
  </si>
  <si>
    <t>Level of Average SES Measurement</t>
  </si>
  <si>
    <t>Type of Average SES Variable</t>
  </si>
  <si>
    <t>SES Variable Reflecting Home Resources</t>
  </si>
  <si>
    <t>SES Variable Including Parental Income</t>
  </si>
  <si>
    <t>SES Variable Capturing Parental Occupation</t>
  </si>
  <si>
    <t>Dichotomous SES Measure</t>
  </si>
  <si>
    <t>Composite SES Measure</t>
  </si>
  <si>
    <t>Combined SES Variable</t>
  </si>
  <si>
    <t>Number of Observations</t>
  </si>
  <si>
    <t>Average Student Age</t>
  </si>
  <si>
    <t>Discipline</t>
  </si>
  <si>
    <t>Discipline: Economics</t>
  </si>
  <si>
    <t>Discipline: Social Science</t>
  </si>
  <si>
    <t>Discipline: Psychology</t>
  </si>
  <si>
    <t>Country-level Data</t>
  </si>
  <si>
    <t>Country</t>
  </si>
  <si>
    <t>Country: Asia</t>
  </si>
  <si>
    <t>Country: South AM</t>
  </si>
  <si>
    <t>Coutry: North AM</t>
  </si>
  <si>
    <t>Country: Europe</t>
  </si>
  <si>
    <t>GINI coefficient</t>
  </si>
  <si>
    <t>Overcome omitted var bias</t>
  </si>
  <si>
    <t>Prior attainment control</t>
  </si>
  <si>
    <t>Average SES &gt; 1</t>
  </si>
  <si>
    <t>Fixed effects</t>
  </si>
  <si>
    <t>Primary concern</t>
  </si>
  <si>
    <t>PISA_data</t>
  </si>
  <si>
    <t>median</t>
  </si>
  <si>
    <t>bma_potential_var</t>
  </si>
  <si>
    <t>ratio of effect to standard error</t>
  </si>
  <si>
    <t>gtlt</t>
  </si>
  <si>
    <t>Study Name - source</t>
  </si>
  <si>
    <t>Source name of the study</t>
  </si>
  <si>
    <t>Study size</t>
  </si>
  <si>
    <t>Size of the study</t>
  </si>
  <si>
    <t>obs_n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</si>
</sst>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8"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b/>
      <sz val="11"/>
      <name val="Calibri"/>
      <family val="2"/>
      <charset val="238"/>
      <scheme val="minor"/>
    </font>
    <font>
      <sz val="11"/>
      <name val="Calibri"/>
      <family val="2"/>
      <scheme val="minor"/>
    </font>
    <font>
      <sz val="9"/>
      <color indexed="81"/>
      <name val="Tahoma"/>
      <family val="2"/>
    </font>
    <font>
      <b/>
      <sz val="9"/>
      <color indexed="81"/>
      <name val="Tahoma"/>
      <family val="2"/>
    </font>
    <font>
      <sz val="8"/>
      <name val="Calibri"/>
      <family val="2"/>
      <scheme val="minor"/>
    </font>
    <font>
      <sz val="10"/>
      <color rgb="FF222222"/>
      <name val="Arial"/>
      <family val="2"/>
      <charset val="238"/>
    </font>
    <font>
      <b/>
      <sz val="11"/>
      <color theme="1"/>
      <name val="Calibri"/>
      <family val="2"/>
      <charset val="238"/>
      <scheme val="minor"/>
    </font>
    <font>
      <sz val="18"/>
      <color theme="1"/>
      <name val="Calibri"/>
      <family val="2"/>
      <scheme val="minor"/>
    </font>
    <font>
      <u/>
      <sz val="11"/>
      <name val="Calibri"/>
      <family val="2"/>
      <charset val="238"/>
      <scheme val="minor"/>
    </font>
    <font>
      <b/>
      <u/>
      <sz val="11"/>
      <name val="Calibri"/>
      <family val="2"/>
      <charset val="238"/>
      <scheme val="minor"/>
    </font>
    <font>
      <sz val="10"/>
      <name val="MS Sans Serif"/>
      <family val="2"/>
    </font>
    <font>
      <sz val="10"/>
      <name val="Arial"/>
      <family val="2"/>
    </font>
  </fonts>
  <fills count="27">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59999389629810485"/>
        <bgColor theme="4"/>
      </patternFill>
    </fill>
    <fill>
      <patternFill patternType="solid">
        <fgColor theme="9" tint="0.59999389629810485"/>
        <bgColor indexed="64"/>
      </patternFill>
    </fill>
    <fill>
      <patternFill patternType="solid">
        <fgColor theme="9" tint="0.59999389629810485"/>
        <bgColor theme="4"/>
      </patternFill>
    </fill>
    <fill>
      <patternFill patternType="solid">
        <fgColor theme="2"/>
        <bgColor indexed="64"/>
      </patternFill>
    </fill>
    <fill>
      <patternFill patternType="solid">
        <fgColor theme="8" tint="0.39997558519241921"/>
        <bgColor theme="4"/>
      </patternFill>
    </fill>
    <fill>
      <patternFill patternType="solid">
        <fgColor theme="7" tint="0.39997558519241921"/>
        <bgColor theme="4"/>
      </patternFill>
    </fill>
    <fill>
      <patternFill patternType="solid">
        <fgColor theme="8" tint="0.59999389629810485"/>
        <bgColor indexed="64"/>
      </patternFill>
    </fill>
    <fill>
      <patternFill patternType="solid">
        <fgColor rgb="FFD4BEDA"/>
        <bgColor theme="4"/>
      </patternFill>
    </fill>
    <fill>
      <patternFill patternType="solid">
        <fgColor rgb="FFC5DDA5"/>
        <bgColor theme="4"/>
      </patternFill>
    </fill>
    <fill>
      <patternFill patternType="solid">
        <fgColor theme="7" tint="0.79998168889431442"/>
        <bgColor indexed="64"/>
      </patternFill>
    </fill>
    <fill>
      <patternFill patternType="solid">
        <fgColor rgb="FFEBDDED"/>
        <bgColor indexed="64"/>
      </patternFill>
    </fill>
    <fill>
      <patternFill patternType="solid">
        <fgColor rgb="FFDECBB6"/>
        <bgColor indexed="64"/>
      </patternFill>
    </fill>
    <fill>
      <patternFill patternType="solid">
        <fgColor theme="3" tint="0.59999389629810485"/>
        <bgColor indexed="64"/>
      </patternFill>
    </fill>
    <fill>
      <patternFill patternType="solid">
        <fgColor rgb="FFF0D4EE"/>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CC99FF"/>
        <bgColor indexed="64"/>
      </patternFill>
    </fill>
    <fill>
      <patternFill patternType="solid">
        <fgColor theme="4" tint="-0.249977111117893"/>
        <bgColor indexed="64"/>
      </patternFill>
    </fill>
    <fill>
      <patternFill patternType="solid">
        <fgColor theme="6" tint="0.59999389629810485"/>
        <bgColor indexed="64"/>
      </patternFill>
    </fill>
  </fills>
  <borders count="14">
    <border>
      <left/>
      <right/>
      <top/>
      <bottom/>
      <diagonal/>
    </border>
    <border>
      <left/>
      <right/>
      <top style="thin">
        <color theme="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theme="4"/>
      </top>
      <bottom/>
      <diagonal/>
    </border>
    <border>
      <left/>
      <right style="double">
        <color auto="1"/>
      </right>
      <top/>
      <bottom/>
      <diagonal/>
    </border>
    <border>
      <left/>
      <right/>
      <top/>
      <bottom style="medium">
        <color indexed="64"/>
      </bottom>
      <diagonal/>
    </border>
    <border>
      <left/>
      <right style="double">
        <color auto="1"/>
      </right>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4">
    <xf numFmtId="0" fontId="0" fillId="0" borderId="0"/>
    <xf numFmtId="0" fontId="5" fillId="0" borderId="0"/>
    <xf numFmtId="0" fontId="16" fillId="0" borderId="0"/>
    <xf numFmtId="0" fontId="17" fillId="0" borderId="0"/>
  </cellStyleXfs>
  <cellXfs count="131">
    <xf numFmtId="0" fontId="0" fillId="0" borderId="0" xfId="0"/>
    <xf numFmtId="2" fontId="0" fillId="0" borderId="0" xfId="0" applyNumberFormat="1"/>
    <xf numFmtId="0" fontId="11" fillId="0" borderId="0" xfId="0" applyFont="1"/>
    <xf numFmtId="0" fontId="0" fillId="2" borderId="0" xfId="0" applyFill="1"/>
    <xf numFmtId="0" fontId="0" fillId="3" borderId="0" xfId="0" applyFill="1"/>
    <xf numFmtId="0" fontId="6" fillId="4" borderId="1" xfId="1" applyFont="1" applyFill="1" applyBorder="1"/>
    <xf numFmtId="0" fontId="13" fillId="0" borderId="0" xfId="0" applyFont="1"/>
    <xf numFmtId="0" fontId="0" fillId="7" borderId="0" xfId="0" applyFill="1"/>
    <xf numFmtId="0" fontId="7" fillId="7" borderId="0" xfId="1" applyFont="1" applyFill="1"/>
    <xf numFmtId="0" fontId="12" fillId="5" borderId="3" xfId="0" applyFont="1" applyFill="1" applyBorder="1"/>
    <xf numFmtId="0" fontId="6" fillId="6" borderId="3" xfId="1" applyFont="1" applyFill="1" applyBorder="1"/>
    <xf numFmtId="0" fontId="6" fillId="8" borderId="3" xfId="1" applyFont="1" applyFill="1" applyBorder="1"/>
    <xf numFmtId="0" fontId="6" fillId="8" borderId="4" xfId="1" applyFont="1" applyFill="1" applyBorder="1"/>
    <xf numFmtId="0" fontId="6" fillId="8" borderId="2" xfId="1" applyFont="1" applyFill="1" applyBorder="1"/>
    <xf numFmtId="0" fontId="6" fillId="9" borderId="3" xfId="1" applyFont="1" applyFill="1" applyBorder="1"/>
    <xf numFmtId="0" fontId="6" fillId="9" borderId="4" xfId="1" applyFont="1" applyFill="1" applyBorder="1"/>
    <xf numFmtId="1" fontId="6" fillId="8" borderId="2" xfId="1" applyNumberFormat="1" applyFont="1" applyFill="1" applyBorder="1"/>
    <xf numFmtId="0" fontId="6" fillId="6" borderId="2" xfId="1" applyFont="1" applyFill="1" applyBorder="1"/>
    <xf numFmtId="0" fontId="12" fillId="5" borderId="4" xfId="0" applyFont="1" applyFill="1" applyBorder="1"/>
    <xf numFmtId="0" fontId="0" fillId="5" borderId="0" xfId="0" applyFill="1"/>
    <xf numFmtId="0" fontId="0" fillId="10" borderId="0" xfId="0" applyFill="1"/>
    <xf numFmtId="0" fontId="6" fillId="11" borderId="2" xfId="1" applyFont="1" applyFill="1" applyBorder="1"/>
    <xf numFmtId="0" fontId="6" fillId="11" borderId="3" xfId="1" applyFont="1" applyFill="1" applyBorder="1"/>
    <xf numFmtId="0" fontId="6" fillId="11" borderId="4" xfId="1" applyFont="1" applyFill="1" applyBorder="1"/>
    <xf numFmtId="0" fontId="6" fillId="12" borderId="3" xfId="1" applyFont="1" applyFill="1" applyBorder="1"/>
    <xf numFmtId="0" fontId="13" fillId="5" borderId="0" xfId="0" applyFont="1"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4" fillId="0" borderId="0" xfId="0" applyFont="1"/>
    <xf numFmtId="0" fontId="3" fillId="0" borderId="0" xfId="0" applyFont="1"/>
    <xf numFmtId="0" fontId="6" fillId="8" borderId="0" xfId="1" applyFont="1"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1" fontId="0" fillId="0" borderId="0" xfId="0" applyNumberFormat="1"/>
    <xf numFmtId="1" fontId="0" fillId="13" borderId="0" xfId="0" applyNumberFormat="1" applyFill="1"/>
    <xf numFmtId="1" fontId="0" fillId="22" borderId="0" xfId="0" applyNumberFormat="1" applyFill="1"/>
    <xf numFmtId="1" fontId="0" fillId="23" borderId="0" xfId="0" applyNumberFormat="1" applyFill="1"/>
    <xf numFmtId="1" fontId="0" fillId="10" borderId="0" xfId="0" applyNumberFormat="1" applyFill="1"/>
    <xf numFmtId="1" fontId="0" fillId="18" borderId="0" xfId="0" applyNumberFormat="1" applyFill="1"/>
    <xf numFmtId="1" fontId="0" fillId="16" borderId="0" xfId="0" applyNumberFormat="1" applyFill="1"/>
    <xf numFmtId="1" fontId="0" fillId="21" borderId="0" xfId="0" applyNumberFormat="1" applyFill="1"/>
    <xf numFmtId="1" fontId="0" fillId="14" borderId="0" xfId="0" applyNumberFormat="1" applyFill="1"/>
    <xf numFmtId="1" fontId="0" fillId="15" borderId="0" xfId="0" applyNumberFormat="1" applyFill="1"/>
    <xf numFmtId="1" fontId="0" fillId="17" borderId="0" xfId="0" applyNumberFormat="1" applyFill="1"/>
    <xf numFmtId="1" fontId="0" fillId="19" borderId="0" xfId="0" applyNumberFormat="1" applyFill="1"/>
    <xf numFmtId="1" fontId="0" fillId="20" borderId="0" xfId="0" applyNumberFormat="1" applyFill="1"/>
    <xf numFmtId="1" fontId="0" fillId="5" borderId="0" xfId="0" applyNumberFormat="1" applyFill="1"/>
    <xf numFmtId="0" fontId="12" fillId="24" borderId="0" xfId="0" applyFont="1" applyFill="1"/>
    <xf numFmtId="0" fontId="2" fillId="0" borderId="0" xfId="0" applyFont="1"/>
    <xf numFmtId="0" fontId="0" fillId="24" borderId="0" xfId="0" applyFill="1"/>
    <xf numFmtId="164" fontId="0" fillId="0" borderId="0" xfId="0" applyNumberFormat="1"/>
    <xf numFmtId="165" fontId="0" fillId="0" borderId="0" xfId="0" applyNumberFormat="1"/>
    <xf numFmtId="0" fontId="12" fillId="7" borderId="0" xfId="0" applyFont="1" applyFill="1"/>
    <xf numFmtId="0" fontId="0" fillId="25" borderId="0" xfId="0" applyFill="1"/>
    <xf numFmtId="165" fontId="0" fillId="13" borderId="0" xfId="0" applyNumberFormat="1" applyFill="1"/>
    <xf numFmtId="165" fontId="0" fillId="22" borderId="0" xfId="0" applyNumberFormat="1" applyFill="1"/>
    <xf numFmtId="165" fontId="0" fillId="23" borderId="0" xfId="0" applyNumberFormat="1" applyFill="1"/>
    <xf numFmtId="165" fontId="0" fillId="10" borderId="0" xfId="0" applyNumberFormat="1" applyFill="1"/>
    <xf numFmtId="165" fontId="0" fillId="17" borderId="0" xfId="0" applyNumberFormat="1" applyFill="1"/>
    <xf numFmtId="165" fontId="0" fillId="18" borderId="0" xfId="0" applyNumberFormat="1" applyFill="1"/>
    <xf numFmtId="165" fontId="0" fillId="16" borderId="0" xfId="0" applyNumberFormat="1" applyFill="1"/>
    <xf numFmtId="165" fontId="0" fillId="21" borderId="0" xfId="0" applyNumberFormat="1" applyFill="1"/>
    <xf numFmtId="165" fontId="0" fillId="14" borderId="0" xfId="0" applyNumberFormat="1" applyFill="1"/>
    <xf numFmtId="165" fontId="0" fillId="15" borderId="0" xfId="0" applyNumberFormat="1" applyFill="1"/>
    <xf numFmtId="165" fontId="0" fillId="19" borderId="0" xfId="0" applyNumberFormat="1" applyFill="1"/>
    <xf numFmtId="165" fontId="0" fillId="20" borderId="0" xfId="0" applyNumberFormat="1" applyFill="1"/>
    <xf numFmtId="165" fontId="0" fillId="24" borderId="0" xfId="0" applyNumberFormat="1" applyFill="1"/>
    <xf numFmtId="165" fontId="0" fillId="5" borderId="0" xfId="0" applyNumberFormat="1" applyFill="1"/>
    <xf numFmtId="1" fontId="0" fillId="24" borderId="0" xfId="0" applyNumberFormat="1" applyFill="1"/>
    <xf numFmtId="164" fontId="0" fillId="2" borderId="0" xfId="0" applyNumberFormat="1" applyFill="1"/>
    <xf numFmtId="164" fontId="0" fillId="13" borderId="0" xfId="0" applyNumberFormat="1" applyFill="1"/>
    <xf numFmtId="164" fontId="0" fillId="22" borderId="0" xfId="0" applyNumberFormat="1" applyFill="1"/>
    <xf numFmtId="164" fontId="0" fillId="23" borderId="0" xfId="0" applyNumberFormat="1" applyFill="1"/>
    <xf numFmtId="164" fontId="0" fillId="10" borderId="0" xfId="0" applyNumberFormat="1" applyFill="1"/>
    <xf numFmtId="164" fontId="0" fillId="17" borderId="0" xfId="0" applyNumberFormat="1" applyFill="1"/>
    <xf numFmtId="164" fontId="0" fillId="18" borderId="0" xfId="0" applyNumberFormat="1" applyFill="1"/>
    <xf numFmtId="164" fontId="0" fillId="16" borderId="0" xfId="0" applyNumberFormat="1" applyFill="1"/>
    <xf numFmtId="164" fontId="0" fillId="21" borderId="0" xfId="0" applyNumberFormat="1" applyFill="1"/>
    <xf numFmtId="164" fontId="0" fillId="14" borderId="0" xfId="0" applyNumberFormat="1" applyFill="1"/>
    <xf numFmtId="164" fontId="0" fillId="15" borderId="0" xfId="0" applyNumberFormat="1" applyFill="1"/>
    <xf numFmtId="164" fontId="0" fillId="19" borderId="0" xfId="0" applyNumberFormat="1" applyFill="1"/>
    <xf numFmtId="164" fontId="0" fillId="20" borderId="0" xfId="0" applyNumberFormat="1" applyFill="1"/>
    <xf numFmtId="164" fontId="0" fillId="24" borderId="0" xfId="0" applyNumberFormat="1" applyFill="1"/>
    <xf numFmtId="164" fontId="0" fillId="5" borderId="0" xfId="0" applyNumberFormat="1" applyFill="1"/>
    <xf numFmtId="2" fontId="0" fillId="13" borderId="0" xfId="0" applyNumberFormat="1" applyFill="1"/>
    <xf numFmtId="2" fontId="0" fillId="22" borderId="0" xfId="0" applyNumberFormat="1" applyFill="1"/>
    <xf numFmtId="2" fontId="0" fillId="23" borderId="0" xfId="0" applyNumberFormat="1" applyFill="1"/>
    <xf numFmtId="2" fontId="0" fillId="10" borderId="0" xfId="0" applyNumberFormat="1" applyFill="1"/>
    <xf numFmtId="2" fontId="0" fillId="17" borderId="0" xfId="0" applyNumberFormat="1" applyFill="1"/>
    <xf numFmtId="2" fontId="0" fillId="18" borderId="0" xfId="0" applyNumberFormat="1" applyFill="1"/>
    <xf numFmtId="2" fontId="0" fillId="16" borderId="0" xfId="0" applyNumberFormat="1" applyFill="1"/>
    <xf numFmtId="2" fontId="0" fillId="21" borderId="0" xfId="0" applyNumberFormat="1" applyFill="1"/>
    <xf numFmtId="2" fontId="0" fillId="14" borderId="0" xfId="0" applyNumberFormat="1" applyFill="1"/>
    <xf numFmtId="2" fontId="0" fillId="15" borderId="0" xfId="0" applyNumberFormat="1" applyFill="1"/>
    <xf numFmtId="2" fontId="0" fillId="19" borderId="0" xfId="0" applyNumberFormat="1" applyFill="1"/>
    <xf numFmtId="2" fontId="0" fillId="20" borderId="0" xfId="0" applyNumberFormat="1" applyFill="1"/>
    <xf numFmtId="2" fontId="0" fillId="24" borderId="0" xfId="0" applyNumberFormat="1" applyFill="1"/>
    <xf numFmtId="2" fontId="0" fillId="5" borderId="0" xfId="0" applyNumberFormat="1" applyFill="1"/>
    <xf numFmtId="0" fontId="1" fillId="0" borderId="0" xfId="0" applyFont="1"/>
    <xf numFmtId="0" fontId="4" fillId="26" borderId="0" xfId="0" applyFont="1" applyFill="1"/>
    <xf numFmtId="0" fontId="12" fillId="24" borderId="5" xfId="0" applyFont="1" applyFill="1" applyBorder="1"/>
    <xf numFmtId="0" fontId="12" fillId="5" borderId="6" xfId="0" applyFont="1" applyFill="1" applyBorder="1"/>
    <xf numFmtId="0" fontId="6" fillId="11" borderId="7" xfId="1" applyFont="1" applyFill="1" applyBorder="1"/>
    <xf numFmtId="0" fontId="6" fillId="11" borderId="6" xfId="1" applyFont="1" applyFill="1" applyBorder="1"/>
    <xf numFmtId="0" fontId="6" fillId="8" borderId="7" xfId="1" applyFont="1" applyFill="1" applyBorder="1"/>
    <xf numFmtId="0" fontId="6" fillId="8" borderId="6" xfId="1" applyFont="1" applyFill="1" applyBorder="1"/>
    <xf numFmtId="0" fontId="6" fillId="12" borderId="6" xfId="1" applyFont="1" applyFill="1" applyBorder="1"/>
    <xf numFmtId="0" fontId="6" fillId="9" borderId="6" xfId="1" applyFont="1" applyFill="1" applyBorder="1"/>
    <xf numFmtId="1" fontId="6" fillId="8" borderId="7" xfId="1" applyNumberFormat="1" applyFont="1" applyFill="1" applyBorder="1"/>
    <xf numFmtId="0" fontId="6" fillId="8" borderId="5" xfId="1" applyFont="1" applyFill="1" applyBorder="1"/>
    <xf numFmtId="0" fontId="6" fillId="4" borderId="8" xfId="1" applyFont="1" applyFill="1" applyBorder="1"/>
    <xf numFmtId="0" fontId="6" fillId="6" borderId="7" xfId="1" applyFont="1" applyFill="1" applyBorder="1"/>
    <xf numFmtId="0" fontId="6" fillId="6" borderId="6" xfId="1" applyFont="1" applyFill="1" applyBorder="1"/>
    <xf numFmtId="0" fontId="0" fillId="0" borderId="5" xfId="0" applyBorder="1"/>
    <xf numFmtId="0" fontId="12" fillId="24" borderId="9" xfId="0" applyFont="1" applyFill="1" applyBorder="1"/>
    <xf numFmtId="0" fontId="0" fillId="7" borderId="9" xfId="0" applyFill="1" applyBorder="1"/>
    <xf numFmtId="0" fontId="7" fillId="7" borderId="9" xfId="1" applyFont="1" applyFill="1" applyBorder="1"/>
    <xf numFmtId="1" fontId="7" fillId="7" borderId="9" xfId="1" applyNumberFormat="1" applyFont="1" applyFill="1" applyBorder="1"/>
    <xf numFmtId="0" fontId="0" fillId="0" borderId="9" xfId="0" applyBorder="1"/>
    <xf numFmtId="0" fontId="0" fillId="0" borderId="10" xfId="0" applyBorder="1"/>
    <xf numFmtId="0" fontId="7" fillId="7" borderId="11" xfId="1" applyFont="1" applyFill="1" applyBorder="1"/>
    <xf numFmtId="0" fontId="12" fillId="24" borderId="13" xfId="0" applyFont="1" applyFill="1" applyBorder="1"/>
    <xf numFmtId="0" fontId="0" fillId="0" borderId="13" xfId="0" applyBorder="1"/>
    <xf numFmtId="0" fontId="0" fillId="0" borderId="12" xfId="0" applyBorder="1"/>
  </cellXfs>
  <cellStyles count="4">
    <cellStyle name="Normal" xfId="0" builtinId="0"/>
    <cellStyle name="Normal 2" xfId="3" xr:uid="{5BD92327-D2B0-42F2-ACFC-AC70396C8C20}"/>
    <cellStyle name="Normal 8 10" xfId="2" xr:uid="{D320F6C0-D8CE-4C69-860D-69F7CAC02738}"/>
    <cellStyle name="Standard 2" xfId="1" xr:uid="{0A967529-7B22-469B-9773-224844091965}"/>
  </cellStyles>
  <dxfs count="123">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gradientFill degree="90">
          <stop position="0">
            <color theme="9" tint="0.80001220740379042"/>
          </stop>
          <stop position="0.5">
            <color theme="9" tint="0.59999389629810485"/>
          </stop>
          <stop position="1">
            <color theme="9" tint="0.80001220740379042"/>
          </stop>
        </gradientFill>
      </fill>
    </dxf>
    <dxf>
      <fill>
        <gradientFill degree="90">
          <stop position="0">
            <color rgb="FFFFCDCD"/>
          </stop>
          <stop position="0.5">
            <color rgb="FFFF9797"/>
          </stop>
          <stop position="1">
            <color rgb="FFFFCDCD"/>
          </stop>
        </gradientFill>
      </fill>
      <border>
        <vertical/>
        <horizontal/>
      </border>
    </dxf>
    <dxf>
      <fill>
        <gradientFill degree="90">
          <stop position="0">
            <color theme="9" tint="0.80001220740379042"/>
          </stop>
          <stop position="0.5">
            <color theme="9" tint="0.59999389629810485"/>
          </stop>
          <stop position="1">
            <color theme="9" tint="0.80001220740379042"/>
          </stop>
        </gradientFill>
      </fill>
    </dxf>
    <dxf>
      <fill>
        <gradientFill degree="90">
          <stop position="0">
            <color rgb="FFFFCDCD"/>
          </stop>
          <stop position="0.5">
            <color rgb="FFFF9797"/>
          </stop>
          <stop position="1">
            <color rgb="FFFFCDCD"/>
          </stop>
        </gradient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s>
  <tableStyles count="0" defaultTableStyle="TableStyleMedium2" defaultPivotStyle="PivotStyleLight16"/>
  <colors>
    <mruColors>
      <color rgb="FFFFCDCD"/>
      <color rgb="FFFF9797"/>
      <color rgb="FFCC99FF"/>
      <color rgb="FFD4BEDA"/>
      <color rgb="FFF0D4EE"/>
      <color rgb="FFDC98D7"/>
      <color rgb="FFFF9B9B"/>
      <color rgb="FFEBDDED"/>
      <color rgb="FFE9E1E9"/>
      <color rgb="FFC5DD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sciencedirect.com/science/article/pii/S1747938X10000175?casa_token=qxB1CoY3TqsAAAAA:ttEzeFZJVNFKxwhvorO4B-fsO713sHAEhu7LI0tf11zw7o8_fNDtgc6xjvQwSOfCEf43AL_fTsTq" TargetMode="External"/><Relationship Id="rId1" Type="http://schemas.openxmlformats.org/officeDocument/2006/relationships/hyperlink" Target="https://www.sciencedirect.com/science/article/pii/S1747938X10000175?casa_token=qxB1CoY3TqsAAAAA:ttEzeFZJVNFKxwhvorO4B-fsO713sHAEhu7LI0tf11zw7o8_fNDtgc6xjvQwSOfCEf43AL_fTsTq"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www.sciencedirect.com/science/article/pii/S1747938X10000175?casa_token=qxB1CoY3TqsAAAAA:ttEzeFZJVNFKxwhvorO4B-fsO713sHAEhu7LI0tf11zw7o8_fNDtgc6xjvQwSOfCEf43AL_fTsTq" TargetMode="External"/><Relationship Id="rId2" Type="http://schemas.openxmlformats.org/officeDocument/2006/relationships/hyperlink" Target="https://www.sciencedirect.com/science/article/pii/S1747938X10000175?casa_token=qxB1CoY3TqsAAAAA:ttEzeFZJVNFKxwhvorO4B-fsO713sHAEhu7LI0tf11zw7o8_fNDtgc6xjvQwSOfCEf43AL_fTsTq" TargetMode="External"/><Relationship Id="rId1" Type="http://schemas.openxmlformats.org/officeDocument/2006/relationships/hyperlink" Target="https://www.sciencedirect.com/science/article/pii/S1747938X10000175?casa_token=qxB1CoY3TqsAAAAA:ttEzeFZJVNFKxwhvorO4B-fsO713sHAEhu7LI0tf11zw7o8_fNDtgc6xjvQwSOfCEf43AL_fTsTq" TargetMode="External"/><Relationship Id="rId6" Type="http://schemas.openxmlformats.org/officeDocument/2006/relationships/hyperlink" Target="https://www.sciencedirect.com/science/article/pii/S1747938X10000175?casa_token=qxB1CoY3TqsAAAAA:ttEzeFZJVNFKxwhvorO4B-fsO713sHAEhu7LI0tf11zw7o8_fNDtgc6xjvQwSOfCEf43AL_fTsTq" TargetMode="External"/><Relationship Id="rId5" Type="http://schemas.openxmlformats.org/officeDocument/2006/relationships/hyperlink" Target="https://www.sciencedirect.com/science/article/pii/S1747938X10000175?casa_token=qxB1CoY3TqsAAAAA:ttEzeFZJVNFKxwhvorO4B-fsO713sHAEhu7LI0tf11zw7o8_fNDtgc6xjvQwSOfCEf43AL_fTsTq" TargetMode="External"/><Relationship Id="rId4" Type="http://schemas.openxmlformats.org/officeDocument/2006/relationships/hyperlink" Target="https://www.sciencedirect.com/science/article/pii/S1747938X10000175?casa_token=qxB1CoY3TqsAAAAA:ttEzeFZJVNFKxwhvorO4B-fsO713sHAEhu7LI0tf11zw7o8_fNDtgc6xjvQwSOfCEf43AL_fTsT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6F1BD-DE8F-4A21-8BB8-914DAD5C9B95}">
  <sheetPr>
    <tabColor rgb="FFDC98D7"/>
  </sheetPr>
  <dimension ref="A1:EE441"/>
  <sheetViews>
    <sheetView topLeftCell="I1" zoomScale="90" zoomScaleNormal="90" workbookViewId="0">
      <pane ySplit="1" topLeftCell="A2" activePane="bottomLeft" state="frozen"/>
      <selection pane="bottomLeft" activeCell="W3" sqref="W3"/>
    </sheetView>
  </sheetViews>
  <sheetFormatPr defaultRowHeight="15" x14ac:dyDescent="0.25"/>
  <cols>
    <col min="5" max="6" width="37.28515625" customWidth="1"/>
    <col min="10" max="10" width="12.7109375" customWidth="1"/>
    <col min="11" max="11" width="11" customWidth="1"/>
    <col min="12" max="12" width="6.85546875" customWidth="1"/>
    <col min="13" max="16" width="7.140625" customWidth="1"/>
    <col min="17" max="17" width="9.5703125" customWidth="1"/>
    <col min="18" max="18" width="10.5703125" customWidth="1"/>
    <col min="19" max="19" width="12" customWidth="1"/>
    <col min="20" max="20" width="11" customWidth="1"/>
    <col min="22" max="22" width="14.7109375" customWidth="1"/>
    <col min="23" max="23" width="11.85546875" customWidth="1"/>
    <col min="24" max="28" width="7" customWidth="1"/>
    <col min="29" max="29" width="8.85546875" customWidth="1"/>
    <col min="30" max="30" width="10.7109375" customWidth="1"/>
    <col min="31" max="31" width="15.140625" customWidth="1"/>
    <col min="32" max="32" width="13.28515625" customWidth="1"/>
    <col min="33" max="33" width="11.42578125" customWidth="1"/>
    <col min="34" max="34" width="12.5703125" customWidth="1"/>
    <col min="35" max="35" width="12" customWidth="1"/>
    <col min="36" max="36" width="14.85546875" customWidth="1"/>
    <col min="37" max="37" width="13.5703125" customWidth="1"/>
    <col min="38" max="38" width="12.5703125" style="40" customWidth="1"/>
    <col min="43" max="49" width="8.7109375" customWidth="1"/>
    <col min="50" max="50" width="9.85546875" customWidth="1"/>
    <col min="51" max="51" width="10.140625" customWidth="1"/>
    <col min="52" max="52" width="8.7109375" customWidth="1"/>
    <col min="53" max="53" width="8.42578125" customWidth="1"/>
    <col min="54" max="54" width="10" customWidth="1"/>
    <col min="55" max="55" width="6.140625" customWidth="1"/>
    <col min="56" max="57" width="5.85546875" customWidth="1"/>
    <col min="58" max="58" width="11.42578125" customWidth="1"/>
  </cols>
  <sheetData>
    <row r="1" spans="1:135" s="4" customFormat="1" ht="18" customHeight="1" thickBot="1" x14ac:dyDescent="0.3">
      <c r="A1" s="9" t="s">
        <v>8</v>
      </c>
      <c r="B1" s="9" t="s">
        <v>551</v>
      </c>
      <c r="C1" s="9" t="s">
        <v>16</v>
      </c>
      <c r="D1" s="9" t="s">
        <v>412</v>
      </c>
      <c r="E1" s="9" t="s">
        <v>486</v>
      </c>
      <c r="F1" s="9" t="s">
        <v>411</v>
      </c>
      <c r="G1" s="9" t="s">
        <v>417</v>
      </c>
      <c r="H1" s="9" t="s">
        <v>0</v>
      </c>
      <c r="I1" s="9" t="s">
        <v>386</v>
      </c>
      <c r="J1" s="21" t="s">
        <v>1</v>
      </c>
      <c r="K1" s="22" t="s">
        <v>15</v>
      </c>
      <c r="L1" s="22" t="s">
        <v>428</v>
      </c>
      <c r="M1" s="22" t="s">
        <v>5</v>
      </c>
      <c r="N1" s="22" t="s">
        <v>430</v>
      </c>
      <c r="O1" s="22" t="s">
        <v>39</v>
      </c>
      <c r="P1" s="22" t="s">
        <v>132</v>
      </c>
      <c r="Q1" s="21" t="s">
        <v>9</v>
      </c>
      <c r="R1" s="23" t="s">
        <v>10</v>
      </c>
      <c r="S1" s="13" t="s">
        <v>3</v>
      </c>
      <c r="T1" s="13" t="s">
        <v>4</v>
      </c>
      <c r="U1" s="13" t="s">
        <v>2</v>
      </c>
      <c r="V1" s="11" t="s">
        <v>413</v>
      </c>
      <c r="W1" s="12" t="s">
        <v>414</v>
      </c>
      <c r="X1" s="24" t="s">
        <v>110</v>
      </c>
      <c r="Y1" s="24" t="s">
        <v>196</v>
      </c>
      <c r="Z1" s="24" t="s">
        <v>108</v>
      </c>
      <c r="AA1" s="24" t="s">
        <v>109</v>
      </c>
      <c r="AB1" s="24" t="s">
        <v>48</v>
      </c>
      <c r="AC1" s="14" t="s">
        <v>53</v>
      </c>
      <c r="AD1" s="14" t="s">
        <v>127</v>
      </c>
      <c r="AE1" s="14" t="s">
        <v>120</v>
      </c>
      <c r="AF1" s="14" t="s">
        <v>283</v>
      </c>
      <c r="AG1" s="14" t="s">
        <v>332</v>
      </c>
      <c r="AH1" s="14" t="s">
        <v>333</v>
      </c>
      <c r="AI1" s="14" t="s">
        <v>119</v>
      </c>
      <c r="AJ1" s="14" t="s">
        <v>313</v>
      </c>
      <c r="AK1" s="15" t="s">
        <v>55</v>
      </c>
      <c r="AL1" s="16" t="s">
        <v>415</v>
      </c>
      <c r="AM1" s="11" t="s">
        <v>116</v>
      </c>
      <c r="AN1" s="11" t="s">
        <v>18</v>
      </c>
      <c r="AO1" s="11" t="s">
        <v>321</v>
      </c>
      <c r="AP1" s="11" t="s">
        <v>322</v>
      </c>
      <c r="AQ1" s="11" t="s">
        <v>323</v>
      </c>
      <c r="AR1" s="34" t="s">
        <v>330</v>
      </c>
      <c r="AS1" s="11" t="s">
        <v>24</v>
      </c>
      <c r="AT1" s="34" t="s">
        <v>383</v>
      </c>
      <c r="AU1" s="34" t="s">
        <v>384</v>
      </c>
      <c r="AV1" s="34" t="s">
        <v>385</v>
      </c>
      <c r="AW1" s="34" t="s">
        <v>318</v>
      </c>
      <c r="AX1" s="5" t="s">
        <v>302</v>
      </c>
      <c r="AY1" s="17" t="s">
        <v>227</v>
      </c>
      <c r="AZ1" s="10" t="s">
        <v>229</v>
      </c>
      <c r="BA1" s="10" t="s">
        <v>228</v>
      </c>
      <c r="BB1" s="10" t="s">
        <v>74</v>
      </c>
      <c r="BC1" s="10" t="s">
        <v>75</v>
      </c>
      <c r="BD1" s="18" t="s">
        <v>542</v>
      </c>
      <c r="BE1" s="18" t="s">
        <v>380</v>
      </c>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row>
    <row r="2" spans="1:135" x14ac:dyDescent="0.25">
      <c r="A2" t="s">
        <v>312</v>
      </c>
      <c r="B2">
        <v>1</v>
      </c>
      <c r="C2">
        <v>1</v>
      </c>
      <c r="D2">
        <f>VLOOKUP(E2,Studies!$C$3:$F$40,4,FALSE)</f>
        <v>1</v>
      </c>
      <c r="E2" t="s">
        <v>343</v>
      </c>
      <c r="F2" t="s">
        <v>456</v>
      </c>
      <c r="G2">
        <f t="shared" ref="G2:G65" si="0">COUNTIF(E:E,E2)</f>
        <v>13</v>
      </c>
      <c r="H2">
        <v>2009</v>
      </c>
      <c r="I2">
        <f>LOG((H2-1986)+1)</f>
        <v>1.3802112417116059</v>
      </c>
      <c r="J2" s="76">
        <v>18.829999999999998</v>
      </c>
      <c r="K2" s="76">
        <v>3.83</v>
      </c>
      <c r="L2" s="76">
        <f t="shared" ref="L2:L65" si="1">ABS(J2)/K2</f>
        <v>4.9164490861618795</v>
      </c>
      <c r="M2" t="s">
        <v>39</v>
      </c>
      <c r="N2" s="40">
        <f t="shared" ref="N2:N65" si="2">IF(M2="CML",1,0)</f>
        <v>0</v>
      </c>
      <c r="O2" s="40">
        <f t="shared" ref="O2:O65" si="3">IF(M2="OLS",1,0)</f>
        <v>1</v>
      </c>
      <c r="P2" s="40">
        <f t="shared" ref="P2:P65" si="4">IF(M2="HLM",1,0)</f>
        <v>0</v>
      </c>
      <c r="Q2" s="57">
        <f t="shared" ref="Q2:Q65" si="5">J2-1.96*K2</f>
        <v>11.323199999999998</v>
      </c>
      <c r="R2" s="57">
        <f t="shared" ref="R2:R65" si="6">J2+1.96*K2</f>
        <v>26.336799999999997</v>
      </c>
      <c r="S2" s="57">
        <f t="shared" ref="S2:S65" si="7">U2-1.96*V2</f>
        <v>8.6622480000000002E-2</v>
      </c>
      <c r="T2" s="57">
        <f t="shared" ref="T2:T65" si="8">U2+1.96*V2</f>
        <v>0.20147651999999999</v>
      </c>
      <c r="U2" s="76">
        <f t="shared" ref="U2:U16" si="9">(J2/X2)*AC2</f>
        <v>0.1440495</v>
      </c>
      <c r="V2" s="76">
        <f t="shared" ref="V2:V16" si="10">(K2/X2)*AC2</f>
        <v>2.9299500000000003E-2</v>
      </c>
      <c r="W2" s="76">
        <f t="shared" ref="W2:W31" si="11">ABS(U2)/V2</f>
        <v>4.9164490861618795</v>
      </c>
      <c r="X2" s="1">
        <v>60</v>
      </c>
      <c r="Y2" s="40">
        <v>1</v>
      </c>
      <c r="Z2" s="40">
        <v>0</v>
      </c>
      <c r="AA2" s="40">
        <v>0</v>
      </c>
      <c r="AB2" s="40">
        <v>0</v>
      </c>
      <c r="AC2" s="1">
        <v>0.45900000000000002</v>
      </c>
      <c r="AD2">
        <v>1</v>
      </c>
      <c r="AE2" t="s">
        <v>107</v>
      </c>
      <c r="AF2" s="40">
        <f t="shared" ref="AF2:AF36" si="12">IF(AE2="home_resources",1,0)</f>
        <v>1</v>
      </c>
      <c r="AG2" s="40">
        <v>0</v>
      </c>
      <c r="AH2" s="40">
        <v>0</v>
      </c>
      <c r="AI2" s="40">
        <v>0</v>
      </c>
      <c r="AJ2" s="40">
        <f t="shared" ref="AJ2:AJ65" si="13">IF(AE2="composite",1,0)</f>
        <v>0</v>
      </c>
      <c r="AK2" s="40">
        <v>0</v>
      </c>
      <c r="AL2" s="40">
        <v>7633</v>
      </c>
      <c r="AM2">
        <v>10</v>
      </c>
      <c r="AN2" t="s">
        <v>113</v>
      </c>
      <c r="AO2" s="58">
        <f t="shared" ref="AO2:AO65" si="14">IF(AN2="Econ",1,0)</f>
        <v>1</v>
      </c>
      <c r="AP2" s="58">
        <f t="shared" ref="AP2:AP65" si="15">IF(AN2="SS",1,0)</f>
        <v>0</v>
      </c>
      <c r="AQ2" s="58">
        <f t="shared" ref="AQ2:AQ65" si="16">IF(AN2="Psychology",1,0)</f>
        <v>0</v>
      </c>
      <c r="AR2" s="58">
        <v>1</v>
      </c>
      <c r="AS2" t="s">
        <v>154</v>
      </c>
      <c r="AT2" s="58">
        <v>0</v>
      </c>
      <c r="AU2" s="58">
        <v>0</v>
      </c>
      <c r="AV2" s="58">
        <v>0</v>
      </c>
      <c r="AW2" s="58">
        <v>1</v>
      </c>
      <c r="AX2" s="58">
        <v>31.7</v>
      </c>
      <c r="AY2" s="58">
        <v>1</v>
      </c>
      <c r="AZ2" s="58">
        <v>0</v>
      </c>
      <c r="BA2" s="58">
        <v>0</v>
      </c>
      <c r="BB2" s="58">
        <v>0</v>
      </c>
      <c r="BC2" s="58">
        <v>1</v>
      </c>
      <c r="BD2" s="58">
        <v>0</v>
      </c>
      <c r="BE2" s="58">
        <v>0</v>
      </c>
    </row>
    <row r="3" spans="1:135" s="7" customFormat="1" x14ac:dyDescent="0.25">
      <c r="A3" t="s">
        <v>312</v>
      </c>
      <c r="B3">
        <v>2</v>
      </c>
      <c r="C3">
        <v>1</v>
      </c>
      <c r="D3">
        <f>VLOOKUP(E3,Studies!$C$3:$F$40,4,FALSE)</f>
        <v>1</v>
      </c>
      <c r="E3" t="s">
        <v>343</v>
      </c>
      <c r="F3" t="s">
        <v>456</v>
      </c>
      <c r="G3">
        <f t="shared" si="0"/>
        <v>13</v>
      </c>
      <c r="H3">
        <v>2009</v>
      </c>
      <c r="I3">
        <f t="shared" ref="I3:I66" si="17">LOG((H3-1986)+1)</f>
        <v>1.3802112417116059</v>
      </c>
      <c r="J3" s="76">
        <v>25.67</v>
      </c>
      <c r="K3" s="76">
        <v>3.94</v>
      </c>
      <c r="L3" s="76">
        <f t="shared" si="1"/>
        <v>6.5152284263959395</v>
      </c>
      <c r="M3" t="s">
        <v>39</v>
      </c>
      <c r="N3" s="40">
        <f t="shared" si="2"/>
        <v>0</v>
      </c>
      <c r="O3" s="40">
        <f t="shared" si="3"/>
        <v>1</v>
      </c>
      <c r="P3" s="40">
        <f t="shared" si="4"/>
        <v>0</v>
      </c>
      <c r="Q3" s="57">
        <f t="shared" si="5"/>
        <v>17.947600000000001</v>
      </c>
      <c r="R3" s="57">
        <f t="shared" si="6"/>
        <v>33.392400000000002</v>
      </c>
      <c r="S3" s="57">
        <f t="shared" si="7"/>
        <v>0.17714514285714289</v>
      </c>
      <c r="T3" s="57">
        <f t="shared" si="8"/>
        <v>0.3295873246753247</v>
      </c>
      <c r="U3" s="76">
        <f t="shared" si="9"/>
        <v>0.25336623376623379</v>
      </c>
      <c r="V3" s="76">
        <f t="shared" si="10"/>
        <v>3.8888311688311687E-2</v>
      </c>
      <c r="W3" s="76">
        <f t="shared" si="11"/>
        <v>6.5152284263959404</v>
      </c>
      <c r="X3" s="1">
        <v>65.45</v>
      </c>
      <c r="Y3" s="40">
        <v>1</v>
      </c>
      <c r="Z3" s="40">
        <v>0</v>
      </c>
      <c r="AA3" s="40">
        <v>0</v>
      </c>
      <c r="AB3" s="40">
        <v>0</v>
      </c>
      <c r="AC3" s="1">
        <v>0.64600000000000002</v>
      </c>
      <c r="AD3">
        <v>1</v>
      </c>
      <c r="AE3" t="s">
        <v>107</v>
      </c>
      <c r="AF3" s="40">
        <f t="shared" si="12"/>
        <v>1</v>
      </c>
      <c r="AG3" s="40">
        <v>0</v>
      </c>
      <c r="AH3" s="40">
        <v>0</v>
      </c>
      <c r="AI3" s="40">
        <v>0</v>
      </c>
      <c r="AJ3" s="40">
        <f t="shared" si="13"/>
        <v>0</v>
      </c>
      <c r="AK3" s="40">
        <v>0</v>
      </c>
      <c r="AL3" s="40">
        <v>3538</v>
      </c>
      <c r="AM3">
        <v>10</v>
      </c>
      <c r="AN3" t="s">
        <v>113</v>
      </c>
      <c r="AO3" s="58">
        <f t="shared" si="14"/>
        <v>1</v>
      </c>
      <c r="AP3" s="58">
        <f t="shared" si="15"/>
        <v>0</v>
      </c>
      <c r="AQ3" s="58">
        <f t="shared" si="16"/>
        <v>0</v>
      </c>
      <c r="AR3" s="58">
        <v>1</v>
      </c>
      <c r="AS3" t="s">
        <v>153</v>
      </c>
      <c r="AT3" s="58">
        <v>0</v>
      </c>
      <c r="AU3" s="58">
        <v>0</v>
      </c>
      <c r="AV3" s="58">
        <v>0</v>
      </c>
      <c r="AW3" s="58">
        <v>1</v>
      </c>
      <c r="AX3" s="58">
        <v>30.7</v>
      </c>
      <c r="AY3" s="58">
        <v>1</v>
      </c>
      <c r="AZ3" s="58">
        <v>0</v>
      </c>
      <c r="BA3" s="58">
        <v>0</v>
      </c>
      <c r="BB3" s="58">
        <v>0</v>
      </c>
      <c r="BC3" s="58">
        <v>1</v>
      </c>
      <c r="BD3" s="58">
        <v>0</v>
      </c>
      <c r="BE3" s="58">
        <v>0</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row>
    <row r="4" spans="1:135" x14ac:dyDescent="0.25">
      <c r="A4" t="s">
        <v>312</v>
      </c>
      <c r="B4">
        <v>3</v>
      </c>
      <c r="C4">
        <v>1</v>
      </c>
      <c r="D4">
        <f>VLOOKUP(E4,Studies!$C$3:$F$40,4,FALSE)</f>
        <v>1</v>
      </c>
      <c r="E4" t="s">
        <v>343</v>
      </c>
      <c r="F4" t="s">
        <v>456</v>
      </c>
      <c r="G4">
        <f t="shared" si="0"/>
        <v>13</v>
      </c>
      <c r="H4">
        <v>2009</v>
      </c>
      <c r="I4">
        <f t="shared" si="17"/>
        <v>1.3802112417116059</v>
      </c>
      <c r="J4" s="76">
        <v>22.75</v>
      </c>
      <c r="K4" s="76">
        <v>5.58</v>
      </c>
      <c r="L4" s="76">
        <f t="shared" si="1"/>
        <v>4.0770609318996414</v>
      </c>
      <c r="M4" t="s">
        <v>39</v>
      </c>
      <c r="N4" s="40">
        <f t="shared" si="2"/>
        <v>0</v>
      </c>
      <c r="O4" s="40">
        <f t="shared" si="3"/>
        <v>1</v>
      </c>
      <c r="P4" s="40">
        <f t="shared" si="4"/>
        <v>0</v>
      </c>
      <c r="Q4" s="57">
        <f t="shared" si="5"/>
        <v>11.8132</v>
      </c>
      <c r="R4" s="57">
        <f t="shared" si="6"/>
        <v>33.686799999999998</v>
      </c>
      <c r="S4" s="57">
        <f t="shared" si="7"/>
        <v>6.712442734536847E-2</v>
      </c>
      <c r="T4" s="57">
        <f t="shared" si="8"/>
        <v>0.19141360165729507</v>
      </c>
      <c r="U4" s="76">
        <f t="shared" si="9"/>
        <v>0.12926901450133177</v>
      </c>
      <c r="V4" s="76">
        <f t="shared" si="10"/>
        <v>3.1706422018348626E-2</v>
      </c>
      <c r="W4" s="76">
        <f t="shared" si="11"/>
        <v>4.0770609318996414</v>
      </c>
      <c r="X4" s="1">
        <v>67.58</v>
      </c>
      <c r="Y4" s="40">
        <v>1</v>
      </c>
      <c r="Z4" s="40">
        <v>0</v>
      </c>
      <c r="AA4" s="40">
        <v>0</v>
      </c>
      <c r="AB4" s="40">
        <v>0</v>
      </c>
      <c r="AC4" s="1">
        <v>0.38400000000000001</v>
      </c>
      <c r="AD4">
        <v>1</v>
      </c>
      <c r="AE4" t="s">
        <v>107</v>
      </c>
      <c r="AF4" s="40">
        <f t="shared" si="12"/>
        <v>1</v>
      </c>
      <c r="AG4" s="40">
        <v>0</v>
      </c>
      <c r="AH4" s="40">
        <v>0</v>
      </c>
      <c r="AI4" s="40">
        <v>0</v>
      </c>
      <c r="AJ4" s="40">
        <f t="shared" si="13"/>
        <v>0</v>
      </c>
      <c r="AK4" s="40">
        <v>0</v>
      </c>
      <c r="AL4" s="40">
        <v>3676</v>
      </c>
      <c r="AM4">
        <v>10</v>
      </c>
      <c r="AN4" t="s">
        <v>113</v>
      </c>
      <c r="AO4" s="58">
        <f t="shared" si="14"/>
        <v>1</v>
      </c>
      <c r="AP4" s="58">
        <f t="shared" si="15"/>
        <v>0</v>
      </c>
      <c r="AQ4" s="58">
        <f t="shared" si="16"/>
        <v>0</v>
      </c>
      <c r="AR4" s="58">
        <v>1</v>
      </c>
      <c r="AS4" t="s">
        <v>157</v>
      </c>
      <c r="AT4" s="58">
        <v>0</v>
      </c>
      <c r="AU4" s="58">
        <v>0</v>
      </c>
      <c r="AV4" s="58">
        <v>0</v>
      </c>
      <c r="AW4" s="58">
        <v>1</v>
      </c>
      <c r="AX4" s="58">
        <v>26.1</v>
      </c>
      <c r="AY4" s="58">
        <v>1</v>
      </c>
      <c r="AZ4" s="58">
        <v>0</v>
      </c>
      <c r="BA4" s="58">
        <v>0</v>
      </c>
      <c r="BB4" s="58">
        <v>0</v>
      </c>
      <c r="BC4" s="58">
        <v>1</v>
      </c>
      <c r="BD4" s="58">
        <v>0</v>
      </c>
      <c r="BE4" s="58">
        <v>0</v>
      </c>
    </row>
    <row r="5" spans="1:135" x14ac:dyDescent="0.25">
      <c r="A5" t="s">
        <v>312</v>
      </c>
      <c r="B5">
        <v>4</v>
      </c>
      <c r="C5">
        <v>1</v>
      </c>
      <c r="D5">
        <f>VLOOKUP(E5,Studies!$C$3:$F$40,4,FALSE)</f>
        <v>1</v>
      </c>
      <c r="E5" t="s">
        <v>343</v>
      </c>
      <c r="F5" t="s">
        <v>456</v>
      </c>
      <c r="G5">
        <f t="shared" si="0"/>
        <v>13</v>
      </c>
      <c r="H5">
        <v>2009</v>
      </c>
      <c r="I5">
        <f t="shared" si="17"/>
        <v>1.3802112417116059</v>
      </c>
      <c r="J5" s="76">
        <v>22.72</v>
      </c>
      <c r="K5" s="76">
        <v>6.99</v>
      </c>
      <c r="L5" s="76">
        <f t="shared" si="1"/>
        <v>3.2503576537911298</v>
      </c>
      <c r="M5" t="s">
        <v>39</v>
      </c>
      <c r="N5" s="40">
        <f t="shared" si="2"/>
        <v>0</v>
      </c>
      <c r="O5" s="40">
        <f t="shared" si="3"/>
        <v>1</v>
      </c>
      <c r="P5" s="40">
        <f t="shared" si="4"/>
        <v>0</v>
      </c>
      <c r="Q5" s="57">
        <f t="shared" si="5"/>
        <v>9.0195999999999987</v>
      </c>
      <c r="R5" s="57">
        <f t="shared" si="6"/>
        <v>36.420400000000001</v>
      </c>
      <c r="S5" s="57">
        <f t="shared" si="7"/>
        <v>0.10831188097768324</v>
      </c>
      <c r="T5" s="57">
        <f t="shared" si="8"/>
        <v>0.43735443145589797</v>
      </c>
      <c r="U5" s="76">
        <f t="shared" si="9"/>
        <v>0.27283315621679061</v>
      </c>
      <c r="V5" s="76">
        <f t="shared" si="10"/>
        <v>8.3939426142401713E-2</v>
      </c>
      <c r="W5" s="76">
        <f t="shared" si="11"/>
        <v>3.2503576537911294</v>
      </c>
      <c r="X5" s="1">
        <v>56.46</v>
      </c>
      <c r="Y5" s="40">
        <v>1</v>
      </c>
      <c r="Z5" s="40">
        <v>0</v>
      </c>
      <c r="AA5" s="40">
        <v>0</v>
      </c>
      <c r="AB5" s="40">
        <v>0</v>
      </c>
      <c r="AC5" s="1">
        <v>0.67800000000000005</v>
      </c>
      <c r="AD5">
        <v>1</v>
      </c>
      <c r="AE5" t="s">
        <v>107</v>
      </c>
      <c r="AF5" s="40">
        <f t="shared" si="12"/>
        <v>1</v>
      </c>
      <c r="AG5" s="40">
        <v>0</v>
      </c>
      <c r="AH5" s="40">
        <v>0</v>
      </c>
      <c r="AI5" s="40">
        <v>0</v>
      </c>
      <c r="AJ5" s="40">
        <f t="shared" si="13"/>
        <v>0</v>
      </c>
      <c r="AK5" s="40">
        <v>0</v>
      </c>
      <c r="AL5" s="40">
        <v>4112</v>
      </c>
      <c r="AM5">
        <v>10</v>
      </c>
      <c r="AN5" t="s">
        <v>113</v>
      </c>
      <c r="AO5" s="58">
        <f t="shared" si="14"/>
        <v>1</v>
      </c>
      <c r="AP5" s="58">
        <f t="shared" si="15"/>
        <v>0</v>
      </c>
      <c r="AQ5" s="58">
        <f t="shared" si="16"/>
        <v>0</v>
      </c>
      <c r="AR5" s="58">
        <v>1</v>
      </c>
      <c r="AS5" t="s">
        <v>178</v>
      </c>
      <c r="AT5" s="58">
        <v>0</v>
      </c>
      <c r="AU5" s="58">
        <v>0</v>
      </c>
      <c r="AV5" s="58">
        <v>0</v>
      </c>
      <c r="AW5" s="58">
        <v>1</v>
      </c>
      <c r="AX5" s="58">
        <v>26</v>
      </c>
      <c r="AY5" s="58">
        <v>1</v>
      </c>
      <c r="AZ5" s="58">
        <v>0</v>
      </c>
      <c r="BA5" s="58">
        <v>0</v>
      </c>
      <c r="BB5" s="58">
        <v>0</v>
      </c>
      <c r="BC5" s="58">
        <v>1</v>
      </c>
      <c r="BD5" s="58">
        <v>0</v>
      </c>
      <c r="BE5" s="58">
        <v>0</v>
      </c>
    </row>
    <row r="6" spans="1:135" x14ac:dyDescent="0.25">
      <c r="A6" t="s">
        <v>312</v>
      </c>
      <c r="B6">
        <v>5</v>
      </c>
      <c r="C6">
        <v>1</v>
      </c>
      <c r="D6">
        <f>VLOOKUP(E6,Studies!$C$3:$F$40,4,FALSE)</f>
        <v>1</v>
      </c>
      <c r="E6" t="s">
        <v>343</v>
      </c>
      <c r="F6" t="s">
        <v>456</v>
      </c>
      <c r="G6">
        <f t="shared" si="0"/>
        <v>13</v>
      </c>
      <c r="H6">
        <v>2009</v>
      </c>
      <c r="I6">
        <f t="shared" si="17"/>
        <v>1.3802112417116059</v>
      </c>
      <c r="J6" s="76">
        <v>12.73</v>
      </c>
      <c r="K6" s="76">
        <v>7.85</v>
      </c>
      <c r="L6" s="76">
        <f t="shared" si="1"/>
        <v>1.6216560509554141</v>
      </c>
      <c r="M6" t="s">
        <v>39</v>
      </c>
      <c r="N6" s="40">
        <f t="shared" si="2"/>
        <v>0</v>
      </c>
      <c r="O6" s="40">
        <f t="shared" si="3"/>
        <v>1</v>
      </c>
      <c r="P6" s="40">
        <f t="shared" si="4"/>
        <v>0</v>
      </c>
      <c r="Q6" s="57">
        <f t="shared" si="5"/>
        <v>-2.6559999999999988</v>
      </c>
      <c r="R6" s="57">
        <f t="shared" si="6"/>
        <v>28.116</v>
      </c>
      <c r="S6" s="57">
        <f t="shared" si="7"/>
        <v>-1.2811618257261397E-2</v>
      </c>
      <c r="T6" s="57">
        <f t="shared" si="8"/>
        <v>0.13562178423236512</v>
      </c>
      <c r="U6" s="76">
        <f t="shared" si="9"/>
        <v>6.1405082987551866E-2</v>
      </c>
      <c r="V6" s="76">
        <f t="shared" si="10"/>
        <v>3.7865663900414931E-2</v>
      </c>
      <c r="W6" s="76">
        <f t="shared" si="11"/>
        <v>1.6216560509554143</v>
      </c>
      <c r="X6" s="1">
        <v>77.12</v>
      </c>
      <c r="Y6" s="40">
        <v>1</v>
      </c>
      <c r="Z6" s="40">
        <v>0</v>
      </c>
      <c r="AA6" s="40">
        <v>0</v>
      </c>
      <c r="AB6" s="40">
        <v>0</v>
      </c>
      <c r="AC6" s="1">
        <v>0.372</v>
      </c>
      <c r="AD6">
        <v>1</v>
      </c>
      <c r="AE6" t="s">
        <v>107</v>
      </c>
      <c r="AF6" s="40">
        <f t="shared" si="12"/>
        <v>1</v>
      </c>
      <c r="AG6" s="40">
        <v>0</v>
      </c>
      <c r="AH6" s="40">
        <v>0</v>
      </c>
      <c r="AI6" s="40">
        <v>0</v>
      </c>
      <c r="AJ6" s="40">
        <f t="shared" si="13"/>
        <v>0</v>
      </c>
      <c r="AK6" s="40">
        <v>0</v>
      </c>
      <c r="AL6" s="40">
        <v>3459</v>
      </c>
      <c r="AM6">
        <v>10</v>
      </c>
      <c r="AN6" t="s">
        <v>113</v>
      </c>
      <c r="AO6" s="58">
        <f t="shared" si="14"/>
        <v>1</v>
      </c>
      <c r="AP6" s="58">
        <f t="shared" si="15"/>
        <v>0</v>
      </c>
      <c r="AQ6" s="58">
        <f t="shared" si="16"/>
        <v>0</v>
      </c>
      <c r="AR6" s="58">
        <v>1</v>
      </c>
      <c r="AS6" t="s">
        <v>168</v>
      </c>
      <c r="AT6" s="58">
        <v>0</v>
      </c>
      <c r="AU6" s="58">
        <v>0</v>
      </c>
      <c r="AV6" s="58">
        <v>0</v>
      </c>
      <c r="AW6" s="58">
        <v>1</v>
      </c>
      <c r="AX6" s="58">
        <v>27.7</v>
      </c>
      <c r="AY6" s="58">
        <v>1</v>
      </c>
      <c r="AZ6" s="58">
        <v>0</v>
      </c>
      <c r="BA6" s="58">
        <v>0</v>
      </c>
      <c r="BB6" s="58">
        <v>0</v>
      </c>
      <c r="BC6" s="58">
        <v>1</v>
      </c>
      <c r="BD6" s="58">
        <v>0</v>
      </c>
      <c r="BE6" s="58">
        <v>0</v>
      </c>
    </row>
    <row r="7" spans="1:135" x14ac:dyDescent="0.25">
      <c r="A7" t="s">
        <v>312</v>
      </c>
      <c r="B7">
        <v>6</v>
      </c>
      <c r="C7">
        <v>1</v>
      </c>
      <c r="D7">
        <f>VLOOKUP(E7,Studies!$C$3:$F$40,4,FALSE)</f>
        <v>1</v>
      </c>
      <c r="E7" t="s">
        <v>343</v>
      </c>
      <c r="F7" t="s">
        <v>456</v>
      </c>
      <c r="G7">
        <f t="shared" si="0"/>
        <v>13</v>
      </c>
      <c r="H7">
        <v>2009</v>
      </c>
      <c r="I7">
        <f t="shared" si="17"/>
        <v>1.3802112417116059</v>
      </c>
      <c r="J7" s="76">
        <v>21.94</v>
      </c>
      <c r="K7" s="76">
        <v>3.75</v>
      </c>
      <c r="L7" s="76">
        <f t="shared" si="1"/>
        <v>5.8506666666666671</v>
      </c>
      <c r="M7" t="s">
        <v>39</v>
      </c>
      <c r="N7" s="40">
        <f t="shared" si="2"/>
        <v>0</v>
      </c>
      <c r="O7" s="40">
        <f t="shared" si="3"/>
        <v>1</v>
      </c>
      <c r="P7" s="40">
        <f t="shared" si="4"/>
        <v>0</v>
      </c>
      <c r="Q7" s="57">
        <f t="shared" si="5"/>
        <v>14.590000000000002</v>
      </c>
      <c r="R7" s="57">
        <f t="shared" si="6"/>
        <v>29.29</v>
      </c>
      <c r="S7" s="57">
        <f t="shared" si="7"/>
        <v>0.10936569105691057</v>
      </c>
      <c r="T7" s="57">
        <f t="shared" si="8"/>
        <v>0.21955593495934961</v>
      </c>
      <c r="U7" s="76">
        <f t="shared" si="9"/>
        <v>0.16446081300813009</v>
      </c>
      <c r="V7" s="76">
        <f t="shared" si="10"/>
        <v>2.8109756097560976E-2</v>
      </c>
      <c r="W7" s="76">
        <f t="shared" si="11"/>
        <v>5.8506666666666671</v>
      </c>
      <c r="X7" s="1">
        <v>61.5</v>
      </c>
      <c r="Y7" s="40">
        <v>1</v>
      </c>
      <c r="Z7" s="40">
        <v>0</v>
      </c>
      <c r="AA7" s="40">
        <v>0</v>
      </c>
      <c r="AB7" s="40">
        <v>0</v>
      </c>
      <c r="AC7" s="1">
        <v>0.46100000000000002</v>
      </c>
      <c r="AD7">
        <v>1</v>
      </c>
      <c r="AE7" t="s">
        <v>107</v>
      </c>
      <c r="AF7" s="40">
        <f t="shared" si="12"/>
        <v>1</v>
      </c>
      <c r="AG7" s="40">
        <v>0</v>
      </c>
      <c r="AH7" s="40">
        <v>0</v>
      </c>
      <c r="AI7" s="40">
        <v>0</v>
      </c>
      <c r="AJ7" s="40">
        <f t="shared" si="13"/>
        <v>0</v>
      </c>
      <c r="AK7" s="40">
        <v>0</v>
      </c>
      <c r="AL7" s="40">
        <v>6044</v>
      </c>
      <c r="AM7">
        <v>10</v>
      </c>
      <c r="AN7" t="s">
        <v>113</v>
      </c>
      <c r="AO7" s="58">
        <f t="shared" si="14"/>
        <v>1</v>
      </c>
      <c r="AP7" s="58">
        <f t="shared" si="15"/>
        <v>0</v>
      </c>
      <c r="AQ7" s="58">
        <f t="shared" si="16"/>
        <v>0</v>
      </c>
      <c r="AR7" s="58">
        <v>1</v>
      </c>
      <c r="AS7" t="s">
        <v>175</v>
      </c>
      <c r="AT7" s="58">
        <v>0</v>
      </c>
      <c r="AU7" s="58">
        <v>0</v>
      </c>
      <c r="AV7" s="58">
        <v>0</v>
      </c>
      <c r="AW7" s="58">
        <v>1</v>
      </c>
      <c r="AX7" s="58">
        <v>28.9</v>
      </c>
      <c r="AY7" s="58">
        <v>1</v>
      </c>
      <c r="AZ7" s="58">
        <v>0</v>
      </c>
      <c r="BA7" s="58">
        <v>0</v>
      </c>
      <c r="BB7" s="58">
        <v>0</v>
      </c>
      <c r="BC7" s="58">
        <v>1</v>
      </c>
      <c r="BD7" s="58">
        <v>0</v>
      </c>
      <c r="BE7" s="58">
        <v>0</v>
      </c>
    </row>
    <row r="8" spans="1:135" x14ac:dyDescent="0.25">
      <c r="A8" t="s">
        <v>312</v>
      </c>
      <c r="B8">
        <v>7</v>
      </c>
      <c r="C8">
        <v>1</v>
      </c>
      <c r="D8">
        <f>VLOOKUP(E8,Studies!$C$3:$F$40,4,FALSE)</f>
        <v>1</v>
      </c>
      <c r="E8" t="s">
        <v>343</v>
      </c>
      <c r="F8" t="s">
        <v>456</v>
      </c>
      <c r="G8">
        <f t="shared" si="0"/>
        <v>13</v>
      </c>
      <c r="H8">
        <v>2009</v>
      </c>
      <c r="I8">
        <f t="shared" si="17"/>
        <v>1.3802112417116059</v>
      </c>
      <c r="J8" s="76">
        <v>7.22</v>
      </c>
      <c r="K8" s="76">
        <v>6.4</v>
      </c>
      <c r="L8" s="76">
        <f t="shared" si="1"/>
        <v>1.1281249999999998</v>
      </c>
      <c r="M8" t="s">
        <v>39</v>
      </c>
      <c r="N8" s="40">
        <f t="shared" si="2"/>
        <v>0</v>
      </c>
      <c r="O8" s="40">
        <f t="shared" si="3"/>
        <v>1</v>
      </c>
      <c r="P8" s="40">
        <f t="shared" si="4"/>
        <v>0</v>
      </c>
      <c r="Q8" s="57">
        <f t="shared" si="5"/>
        <v>-5.3240000000000007</v>
      </c>
      <c r="R8" s="57">
        <f t="shared" si="6"/>
        <v>19.763999999999999</v>
      </c>
      <c r="S8" s="57">
        <f t="shared" si="7"/>
        <v>-4.0728600000000004E-2</v>
      </c>
      <c r="T8" s="57">
        <f t="shared" si="8"/>
        <v>0.15119460000000001</v>
      </c>
      <c r="U8" s="76">
        <f t="shared" si="9"/>
        <v>5.5233000000000004E-2</v>
      </c>
      <c r="V8" s="76">
        <f t="shared" si="10"/>
        <v>4.8960000000000004E-2</v>
      </c>
      <c r="W8" s="76">
        <f t="shared" si="11"/>
        <v>1.128125</v>
      </c>
      <c r="X8" s="1">
        <v>60</v>
      </c>
      <c r="Y8" s="40">
        <v>1</v>
      </c>
      <c r="Z8" s="40">
        <v>0</v>
      </c>
      <c r="AA8" s="40">
        <v>0</v>
      </c>
      <c r="AB8" s="40">
        <v>0</v>
      </c>
      <c r="AC8" s="1">
        <v>0.45900000000000002</v>
      </c>
      <c r="AD8">
        <v>1</v>
      </c>
      <c r="AE8" t="s">
        <v>107</v>
      </c>
      <c r="AF8" s="40">
        <f t="shared" si="12"/>
        <v>1</v>
      </c>
      <c r="AG8" s="40">
        <v>0</v>
      </c>
      <c r="AH8" s="40">
        <v>0</v>
      </c>
      <c r="AI8" s="40">
        <v>0</v>
      </c>
      <c r="AJ8" s="40">
        <f t="shared" si="13"/>
        <v>0</v>
      </c>
      <c r="AK8" s="40">
        <v>0</v>
      </c>
      <c r="AL8" s="40">
        <v>7633</v>
      </c>
      <c r="AM8">
        <v>10</v>
      </c>
      <c r="AN8" t="s">
        <v>113</v>
      </c>
      <c r="AO8" s="58">
        <f t="shared" si="14"/>
        <v>1</v>
      </c>
      <c r="AP8" s="58">
        <f t="shared" si="15"/>
        <v>0</v>
      </c>
      <c r="AQ8" s="58">
        <f t="shared" si="16"/>
        <v>0</v>
      </c>
      <c r="AR8" s="58">
        <v>1</v>
      </c>
      <c r="AS8" t="s">
        <v>154</v>
      </c>
      <c r="AT8" s="58">
        <v>0</v>
      </c>
      <c r="AU8" s="58">
        <v>0</v>
      </c>
      <c r="AV8" s="58">
        <v>0</v>
      </c>
      <c r="AW8" s="58">
        <v>1</v>
      </c>
      <c r="AX8" s="58">
        <v>31.7</v>
      </c>
      <c r="AY8" s="58">
        <v>1</v>
      </c>
      <c r="AZ8" s="58">
        <v>0</v>
      </c>
      <c r="BA8" s="58">
        <v>0</v>
      </c>
      <c r="BB8" s="58">
        <v>1</v>
      </c>
      <c r="BC8" s="58">
        <v>1</v>
      </c>
      <c r="BD8" s="58">
        <v>0</v>
      </c>
      <c r="BE8" s="58">
        <v>0</v>
      </c>
    </row>
    <row r="9" spans="1:135" x14ac:dyDescent="0.25">
      <c r="A9" t="s">
        <v>312</v>
      </c>
      <c r="B9">
        <v>8</v>
      </c>
      <c r="C9">
        <v>1</v>
      </c>
      <c r="D9">
        <f>VLOOKUP(E9,Studies!$C$3:$F$40,4,FALSE)</f>
        <v>1</v>
      </c>
      <c r="E9" t="s">
        <v>343</v>
      </c>
      <c r="F9" t="s">
        <v>456</v>
      </c>
      <c r="G9">
        <f t="shared" si="0"/>
        <v>13</v>
      </c>
      <c r="H9">
        <v>2009</v>
      </c>
      <c r="I9">
        <f t="shared" si="17"/>
        <v>1.3802112417116059</v>
      </c>
      <c r="J9" s="76">
        <v>17.8</v>
      </c>
      <c r="K9" s="76">
        <v>12.58</v>
      </c>
      <c r="L9" s="76">
        <f t="shared" si="1"/>
        <v>1.4149443561208268</v>
      </c>
      <c r="M9" t="s">
        <v>39</v>
      </c>
      <c r="N9" s="40">
        <f t="shared" si="2"/>
        <v>0</v>
      </c>
      <c r="O9" s="40">
        <f t="shared" si="3"/>
        <v>1</v>
      </c>
      <c r="P9" s="40">
        <f t="shared" si="4"/>
        <v>0</v>
      </c>
      <c r="Q9" s="57">
        <f t="shared" si="5"/>
        <v>-6.8567999999999998</v>
      </c>
      <c r="R9" s="57">
        <f t="shared" si="6"/>
        <v>42.456800000000001</v>
      </c>
      <c r="S9" s="57">
        <f t="shared" si="7"/>
        <v>-6.7677506493506456E-2</v>
      </c>
      <c r="T9" s="57">
        <f t="shared" si="8"/>
        <v>0.41905412987012985</v>
      </c>
      <c r="U9" s="76">
        <f t="shared" si="9"/>
        <v>0.1756883116883117</v>
      </c>
      <c r="V9" s="76">
        <f t="shared" si="10"/>
        <v>0.12416623376623376</v>
      </c>
      <c r="W9" s="76">
        <f t="shared" si="11"/>
        <v>1.4149443561208268</v>
      </c>
      <c r="X9" s="1">
        <v>65.45</v>
      </c>
      <c r="Y9" s="40">
        <v>1</v>
      </c>
      <c r="Z9" s="40">
        <v>0</v>
      </c>
      <c r="AA9" s="40">
        <v>0</v>
      </c>
      <c r="AB9" s="40">
        <v>0</v>
      </c>
      <c r="AC9" s="1">
        <v>0.64600000000000002</v>
      </c>
      <c r="AD9">
        <v>1</v>
      </c>
      <c r="AE9" t="s">
        <v>107</v>
      </c>
      <c r="AF9" s="40">
        <f t="shared" si="12"/>
        <v>1</v>
      </c>
      <c r="AG9" s="40">
        <v>0</v>
      </c>
      <c r="AH9" s="40">
        <v>0</v>
      </c>
      <c r="AI9" s="40">
        <v>0</v>
      </c>
      <c r="AJ9" s="40">
        <f t="shared" si="13"/>
        <v>0</v>
      </c>
      <c r="AK9" s="40">
        <v>0</v>
      </c>
      <c r="AL9" s="40">
        <v>3538</v>
      </c>
      <c r="AM9">
        <v>10</v>
      </c>
      <c r="AN9" t="s">
        <v>113</v>
      </c>
      <c r="AO9" s="58">
        <f t="shared" si="14"/>
        <v>1</v>
      </c>
      <c r="AP9" s="58">
        <f t="shared" si="15"/>
        <v>0</v>
      </c>
      <c r="AQ9" s="58">
        <f t="shared" si="16"/>
        <v>0</v>
      </c>
      <c r="AR9" s="58">
        <v>1</v>
      </c>
      <c r="AS9" t="s">
        <v>153</v>
      </c>
      <c r="AT9" s="58">
        <v>0</v>
      </c>
      <c r="AU9" s="58">
        <v>0</v>
      </c>
      <c r="AV9" s="58">
        <v>0</v>
      </c>
      <c r="AW9" s="58">
        <v>1</v>
      </c>
      <c r="AX9" s="58">
        <v>30.7</v>
      </c>
      <c r="AY9" s="58">
        <v>1</v>
      </c>
      <c r="AZ9" s="58">
        <v>0</v>
      </c>
      <c r="BA9" s="58">
        <v>0</v>
      </c>
      <c r="BB9" s="58">
        <v>1</v>
      </c>
      <c r="BC9" s="58">
        <v>1</v>
      </c>
      <c r="BD9" s="58">
        <v>0</v>
      </c>
      <c r="BE9" s="58">
        <v>0</v>
      </c>
    </row>
    <row r="10" spans="1:135" x14ac:dyDescent="0.25">
      <c r="A10" t="s">
        <v>312</v>
      </c>
      <c r="B10">
        <v>9</v>
      </c>
      <c r="C10">
        <v>1</v>
      </c>
      <c r="D10">
        <f>VLOOKUP(E10,Studies!$C$3:$F$40,4,FALSE)</f>
        <v>1</v>
      </c>
      <c r="E10" t="s">
        <v>343</v>
      </c>
      <c r="F10" t="s">
        <v>456</v>
      </c>
      <c r="G10">
        <f t="shared" si="0"/>
        <v>13</v>
      </c>
      <c r="H10">
        <v>2009</v>
      </c>
      <c r="I10">
        <f t="shared" si="17"/>
        <v>1.3802112417116059</v>
      </c>
      <c r="J10" s="76">
        <v>8.81</v>
      </c>
      <c r="K10" s="76">
        <v>11.18</v>
      </c>
      <c r="L10" s="76">
        <f t="shared" si="1"/>
        <v>0.78801431127012533</v>
      </c>
      <c r="M10" t="s">
        <v>39</v>
      </c>
      <c r="N10" s="40">
        <f t="shared" si="2"/>
        <v>0</v>
      </c>
      <c r="O10" s="40">
        <f t="shared" si="3"/>
        <v>1</v>
      </c>
      <c r="P10" s="40">
        <f t="shared" si="4"/>
        <v>0</v>
      </c>
      <c r="Q10" s="57">
        <f t="shared" si="5"/>
        <v>-13.1028</v>
      </c>
      <c r="R10" s="57">
        <f t="shared" si="6"/>
        <v>30.722799999999999</v>
      </c>
      <c r="S10" s="57">
        <f t="shared" si="7"/>
        <v>-7.4452133767386797E-2</v>
      </c>
      <c r="T10" s="57">
        <f t="shared" si="8"/>
        <v>0.17457169576797871</v>
      </c>
      <c r="U10" s="76">
        <f t="shared" si="9"/>
        <v>5.0059781000295948E-2</v>
      </c>
      <c r="V10" s="76">
        <f t="shared" si="10"/>
        <v>6.3526487126368755E-2</v>
      </c>
      <c r="W10" s="76">
        <f t="shared" si="11"/>
        <v>0.78801431127012522</v>
      </c>
      <c r="X10" s="1">
        <v>67.58</v>
      </c>
      <c r="Y10" s="40">
        <v>1</v>
      </c>
      <c r="Z10" s="40">
        <v>0</v>
      </c>
      <c r="AA10" s="40">
        <v>0</v>
      </c>
      <c r="AB10" s="40">
        <v>0</v>
      </c>
      <c r="AC10" s="1">
        <v>0.38400000000000001</v>
      </c>
      <c r="AD10">
        <v>1</v>
      </c>
      <c r="AE10" t="s">
        <v>107</v>
      </c>
      <c r="AF10" s="40">
        <f t="shared" si="12"/>
        <v>1</v>
      </c>
      <c r="AG10" s="40">
        <v>0</v>
      </c>
      <c r="AH10" s="40">
        <v>0</v>
      </c>
      <c r="AI10" s="40">
        <v>0</v>
      </c>
      <c r="AJ10" s="40">
        <f t="shared" si="13"/>
        <v>0</v>
      </c>
      <c r="AK10" s="40">
        <v>0</v>
      </c>
      <c r="AL10" s="40">
        <v>3676</v>
      </c>
      <c r="AM10">
        <v>10</v>
      </c>
      <c r="AN10" t="s">
        <v>113</v>
      </c>
      <c r="AO10" s="58">
        <f t="shared" si="14"/>
        <v>1</v>
      </c>
      <c r="AP10" s="58">
        <f t="shared" si="15"/>
        <v>0</v>
      </c>
      <c r="AQ10" s="58">
        <f t="shared" si="16"/>
        <v>0</v>
      </c>
      <c r="AR10" s="58">
        <v>1</v>
      </c>
      <c r="AS10" t="s">
        <v>157</v>
      </c>
      <c r="AT10" s="58">
        <v>0</v>
      </c>
      <c r="AU10" s="58">
        <v>0</v>
      </c>
      <c r="AV10" s="58">
        <v>0</v>
      </c>
      <c r="AW10" s="58">
        <v>1</v>
      </c>
      <c r="AX10" s="58">
        <v>26.1</v>
      </c>
      <c r="AY10" s="58">
        <v>1</v>
      </c>
      <c r="AZ10" s="58">
        <v>0</v>
      </c>
      <c r="BA10" s="58">
        <v>0</v>
      </c>
      <c r="BB10" s="58">
        <v>1</v>
      </c>
      <c r="BC10" s="58">
        <v>1</v>
      </c>
      <c r="BD10" s="58">
        <v>0</v>
      </c>
      <c r="BE10" s="58">
        <v>0</v>
      </c>
    </row>
    <row r="11" spans="1:135" x14ac:dyDescent="0.25">
      <c r="A11" t="s">
        <v>312</v>
      </c>
      <c r="B11">
        <v>10</v>
      </c>
      <c r="C11">
        <v>1</v>
      </c>
      <c r="D11">
        <f>VLOOKUP(E11,Studies!$C$3:$F$40,4,FALSE)</f>
        <v>1</v>
      </c>
      <c r="E11" t="s">
        <v>343</v>
      </c>
      <c r="F11" t="s">
        <v>456</v>
      </c>
      <c r="G11">
        <f t="shared" si="0"/>
        <v>13</v>
      </c>
      <c r="H11">
        <v>2009</v>
      </c>
      <c r="I11">
        <f t="shared" si="17"/>
        <v>1.3802112417116059</v>
      </c>
      <c r="J11" s="76">
        <v>9.56</v>
      </c>
      <c r="K11" s="76">
        <v>9.93</v>
      </c>
      <c r="L11" s="76">
        <f t="shared" si="1"/>
        <v>0.96273917421953681</v>
      </c>
      <c r="M11" t="s">
        <v>39</v>
      </c>
      <c r="N11" s="40">
        <f t="shared" si="2"/>
        <v>0</v>
      </c>
      <c r="O11" s="40">
        <f t="shared" si="3"/>
        <v>1</v>
      </c>
      <c r="P11" s="40">
        <f t="shared" si="4"/>
        <v>0</v>
      </c>
      <c r="Q11" s="57">
        <f t="shared" si="5"/>
        <v>-9.9027999999999974</v>
      </c>
      <c r="R11" s="57">
        <f t="shared" si="6"/>
        <v>29.022799999999997</v>
      </c>
      <c r="S11" s="57">
        <f t="shared" si="7"/>
        <v>-0.11891778958554729</v>
      </c>
      <c r="T11" s="57">
        <f t="shared" si="8"/>
        <v>0.34852034006376198</v>
      </c>
      <c r="U11" s="76">
        <f t="shared" si="9"/>
        <v>0.11480127523910734</v>
      </c>
      <c r="V11" s="76">
        <f t="shared" si="10"/>
        <v>0.11924442082890542</v>
      </c>
      <c r="W11" s="76">
        <f t="shared" si="11"/>
        <v>0.96273917421953681</v>
      </c>
      <c r="X11" s="1">
        <v>56.46</v>
      </c>
      <c r="Y11" s="40">
        <v>1</v>
      </c>
      <c r="Z11" s="40">
        <v>0</v>
      </c>
      <c r="AA11" s="40">
        <v>0</v>
      </c>
      <c r="AB11" s="40">
        <v>0</v>
      </c>
      <c r="AC11" s="1">
        <v>0.67800000000000005</v>
      </c>
      <c r="AD11">
        <v>1</v>
      </c>
      <c r="AE11" t="s">
        <v>107</v>
      </c>
      <c r="AF11" s="40">
        <f t="shared" si="12"/>
        <v>1</v>
      </c>
      <c r="AG11" s="40">
        <v>0</v>
      </c>
      <c r="AH11" s="40">
        <v>0</v>
      </c>
      <c r="AI11" s="40">
        <v>0</v>
      </c>
      <c r="AJ11" s="40">
        <f t="shared" si="13"/>
        <v>0</v>
      </c>
      <c r="AK11" s="40">
        <v>0</v>
      </c>
      <c r="AL11" s="40">
        <v>4112</v>
      </c>
      <c r="AM11">
        <v>10</v>
      </c>
      <c r="AN11" t="s">
        <v>113</v>
      </c>
      <c r="AO11" s="58">
        <f t="shared" si="14"/>
        <v>1</v>
      </c>
      <c r="AP11" s="58">
        <f t="shared" si="15"/>
        <v>0</v>
      </c>
      <c r="AQ11" s="58">
        <f t="shared" si="16"/>
        <v>0</v>
      </c>
      <c r="AR11" s="58">
        <v>1</v>
      </c>
      <c r="AS11" t="s">
        <v>178</v>
      </c>
      <c r="AT11" s="58">
        <v>0</v>
      </c>
      <c r="AU11" s="58">
        <v>0</v>
      </c>
      <c r="AV11" s="58">
        <v>0</v>
      </c>
      <c r="AW11" s="58">
        <v>1</v>
      </c>
      <c r="AX11" s="58">
        <v>26</v>
      </c>
      <c r="AY11" s="58">
        <v>1</v>
      </c>
      <c r="AZ11" s="58">
        <v>0</v>
      </c>
      <c r="BA11" s="58">
        <v>0</v>
      </c>
      <c r="BB11" s="58">
        <v>1</v>
      </c>
      <c r="BC11" s="58">
        <v>1</v>
      </c>
      <c r="BD11" s="58">
        <v>0</v>
      </c>
      <c r="BE11" s="58">
        <v>0</v>
      </c>
    </row>
    <row r="12" spans="1:135" x14ac:dyDescent="0.25">
      <c r="A12" t="s">
        <v>312</v>
      </c>
      <c r="B12">
        <v>11</v>
      </c>
      <c r="C12">
        <v>1</v>
      </c>
      <c r="D12">
        <f>VLOOKUP(E12,Studies!$C$3:$F$40,4,FALSE)</f>
        <v>1</v>
      </c>
      <c r="E12" t="s">
        <v>343</v>
      </c>
      <c r="F12" t="s">
        <v>456</v>
      </c>
      <c r="G12">
        <f t="shared" si="0"/>
        <v>13</v>
      </c>
      <c r="H12">
        <v>2009</v>
      </c>
      <c r="I12">
        <f t="shared" si="17"/>
        <v>1.3802112417116059</v>
      </c>
      <c r="J12" s="76">
        <v>-2.77</v>
      </c>
      <c r="K12" s="76">
        <v>8.24</v>
      </c>
      <c r="L12" s="76">
        <f t="shared" si="1"/>
        <v>0.33616504854368934</v>
      </c>
      <c r="M12" t="s">
        <v>39</v>
      </c>
      <c r="N12" s="40">
        <f t="shared" si="2"/>
        <v>0</v>
      </c>
      <c r="O12" s="40">
        <f t="shared" si="3"/>
        <v>1</v>
      </c>
      <c r="P12" s="40">
        <f t="shared" si="4"/>
        <v>0</v>
      </c>
      <c r="Q12" s="57">
        <f t="shared" si="5"/>
        <v>-18.920400000000001</v>
      </c>
      <c r="R12" s="57">
        <f t="shared" si="6"/>
        <v>13.380400000000002</v>
      </c>
      <c r="S12" s="57">
        <f t="shared" si="7"/>
        <v>-9.1265414937759332E-2</v>
      </c>
      <c r="T12" s="57">
        <f t="shared" si="8"/>
        <v>6.4542385892116166E-2</v>
      </c>
      <c r="U12" s="76">
        <f t="shared" si="9"/>
        <v>-1.3361514522821576E-2</v>
      </c>
      <c r="V12" s="76">
        <f t="shared" si="10"/>
        <v>3.9746887966804978E-2</v>
      </c>
      <c r="W12" s="76">
        <f t="shared" si="11"/>
        <v>0.33616504854368928</v>
      </c>
      <c r="X12" s="1">
        <v>77.12</v>
      </c>
      <c r="Y12" s="40">
        <v>1</v>
      </c>
      <c r="Z12" s="40">
        <v>0</v>
      </c>
      <c r="AA12" s="40">
        <v>0</v>
      </c>
      <c r="AB12" s="40">
        <v>0</v>
      </c>
      <c r="AC12" s="1">
        <v>0.372</v>
      </c>
      <c r="AD12">
        <v>1</v>
      </c>
      <c r="AE12" t="s">
        <v>107</v>
      </c>
      <c r="AF12" s="40">
        <f t="shared" si="12"/>
        <v>1</v>
      </c>
      <c r="AG12" s="40">
        <v>0</v>
      </c>
      <c r="AH12" s="40">
        <v>0</v>
      </c>
      <c r="AI12" s="40">
        <v>0</v>
      </c>
      <c r="AJ12" s="40">
        <f t="shared" si="13"/>
        <v>0</v>
      </c>
      <c r="AK12" s="40">
        <v>0</v>
      </c>
      <c r="AL12" s="40">
        <v>3459</v>
      </c>
      <c r="AM12">
        <v>10</v>
      </c>
      <c r="AN12" t="s">
        <v>113</v>
      </c>
      <c r="AO12" s="58">
        <f t="shared" si="14"/>
        <v>1</v>
      </c>
      <c r="AP12" s="58">
        <f t="shared" si="15"/>
        <v>0</v>
      </c>
      <c r="AQ12" s="58">
        <f t="shared" si="16"/>
        <v>0</v>
      </c>
      <c r="AR12" s="58">
        <v>1</v>
      </c>
      <c r="AS12" t="s">
        <v>168</v>
      </c>
      <c r="AT12" s="58">
        <v>0</v>
      </c>
      <c r="AU12" s="58">
        <v>0</v>
      </c>
      <c r="AV12" s="58">
        <v>0</v>
      </c>
      <c r="AW12" s="58">
        <v>1</v>
      </c>
      <c r="AX12" s="58">
        <v>27.7</v>
      </c>
      <c r="AY12" s="58">
        <v>1</v>
      </c>
      <c r="AZ12" s="58">
        <v>0</v>
      </c>
      <c r="BA12" s="58">
        <v>0</v>
      </c>
      <c r="BB12" s="58">
        <v>1</v>
      </c>
      <c r="BC12" s="58">
        <v>1</v>
      </c>
      <c r="BD12" s="58">
        <v>0</v>
      </c>
      <c r="BE12" s="58">
        <v>0</v>
      </c>
    </row>
    <row r="13" spans="1:135" x14ac:dyDescent="0.25">
      <c r="A13" t="s">
        <v>312</v>
      </c>
      <c r="B13">
        <v>12</v>
      </c>
      <c r="C13">
        <v>1</v>
      </c>
      <c r="D13">
        <f>VLOOKUP(E13,Studies!$C$3:$F$40,4,FALSE)</f>
        <v>1</v>
      </c>
      <c r="E13" t="s">
        <v>343</v>
      </c>
      <c r="F13" t="s">
        <v>456</v>
      </c>
      <c r="G13">
        <f t="shared" si="0"/>
        <v>13</v>
      </c>
      <c r="H13">
        <v>2009</v>
      </c>
      <c r="I13">
        <f t="shared" si="17"/>
        <v>1.3802112417116059</v>
      </c>
      <c r="J13" s="76">
        <v>11.08</v>
      </c>
      <c r="K13" s="76">
        <v>7.59</v>
      </c>
      <c r="L13" s="76">
        <f t="shared" si="1"/>
        <v>1.4598155467720686</v>
      </c>
      <c r="M13" t="s">
        <v>39</v>
      </c>
      <c r="N13" s="40">
        <f t="shared" si="2"/>
        <v>0</v>
      </c>
      <c r="O13" s="40">
        <f t="shared" si="3"/>
        <v>1</v>
      </c>
      <c r="P13" s="40">
        <f t="shared" si="4"/>
        <v>0</v>
      </c>
      <c r="Q13" s="57">
        <f t="shared" si="5"/>
        <v>-3.7964000000000002</v>
      </c>
      <c r="R13" s="57">
        <f t="shared" si="6"/>
        <v>25.956400000000002</v>
      </c>
      <c r="S13" s="57">
        <f t="shared" si="7"/>
        <v>-2.8457567479674789E-2</v>
      </c>
      <c r="T13" s="57">
        <f t="shared" si="8"/>
        <v>0.1945674861788618</v>
      </c>
      <c r="U13" s="76">
        <f t="shared" si="9"/>
        <v>8.3054959349593505E-2</v>
      </c>
      <c r="V13" s="76">
        <f t="shared" si="10"/>
        <v>5.689414634146342E-2</v>
      </c>
      <c r="W13" s="76">
        <f t="shared" si="11"/>
        <v>1.4598155467720686</v>
      </c>
      <c r="X13" s="1">
        <v>61.5</v>
      </c>
      <c r="Y13" s="40">
        <v>1</v>
      </c>
      <c r="Z13" s="40">
        <v>0</v>
      </c>
      <c r="AA13" s="40">
        <v>0</v>
      </c>
      <c r="AB13" s="40">
        <v>0</v>
      </c>
      <c r="AC13" s="1">
        <v>0.46100000000000002</v>
      </c>
      <c r="AD13">
        <v>1</v>
      </c>
      <c r="AE13" t="s">
        <v>107</v>
      </c>
      <c r="AF13" s="40">
        <f t="shared" si="12"/>
        <v>1</v>
      </c>
      <c r="AG13" s="40">
        <v>0</v>
      </c>
      <c r="AH13" s="40">
        <v>0</v>
      </c>
      <c r="AI13" s="40">
        <v>0</v>
      </c>
      <c r="AJ13" s="40">
        <f t="shared" si="13"/>
        <v>0</v>
      </c>
      <c r="AK13" s="40">
        <v>0</v>
      </c>
      <c r="AL13" s="40">
        <v>6044</v>
      </c>
      <c r="AM13">
        <v>10</v>
      </c>
      <c r="AN13" t="s">
        <v>113</v>
      </c>
      <c r="AO13" s="58">
        <f t="shared" si="14"/>
        <v>1</v>
      </c>
      <c r="AP13" s="58">
        <f t="shared" si="15"/>
        <v>0</v>
      </c>
      <c r="AQ13" s="58">
        <f t="shared" si="16"/>
        <v>0</v>
      </c>
      <c r="AR13" s="58">
        <v>1</v>
      </c>
      <c r="AS13" t="s">
        <v>175</v>
      </c>
      <c r="AT13" s="58">
        <v>0</v>
      </c>
      <c r="AU13" s="58">
        <v>0</v>
      </c>
      <c r="AV13" s="58">
        <v>0</v>
      </c>
      <c r="AW13" s="58">
        <v>1</v>
      </c>
      <c r="AX13" s="58">
        <v>28.9</v>
      </c>
      <c r="AY13" s="58">
        <v>1</v>
      </c>
      <c r="AZ13" s="58">
        <v>0</v>
      </c>
      <c r="BA13" s="58">
        <v>0</v>
      </c>
      <c r="BB13" s="58">
        <v>1</v>
      </c>
      <c r="BC13" s="58">
        <v>1</v>
      </c>
      <c r="BD13" s="58">
        <v>0</v>
      </c>
      <c r="BE13" s="58">
        <v>0</v>
      </c>
    </row>
    <row r="14" spans="1:135" x14ac:dyDescent="0.25">
      <c r="A14" t="s">
        <v>312</v>
      </c>
      <c r="B14">
        <v>13</v>
      </c>
      <c r="C14">
        <v>1</v>
      </c>
      <c r="D14">
        <f>VLOOKUP(E14,Studies!$C$3:$F$40,4,FALSE)</f>
        <v>1</v>
      </c>
      <c r="E14" t="s">
        <v>343</v>
      </c>
      <c r="F14" t="s">
        <v>456</v>
      </c>
      <c r="G14">
        <f t="shared" si="0"/>
        <v>13</v>
      </c>
      <c r="H14">
        <v>2009</v>
      </c>
      <c r="I14">
        <f t="shared" si="17"/>
        <v>1.3802112417116059</v>
      </c>
      <c r="J14" s="76">
        <v>19.329999999999998</v>
      </c>
      <c r="K14" s="76">
        <v>1.58</v>
      </c>
      <c r="L14" s="76">
        <f t="shared" si="1"/>
        <v>12.234177215189872</v>
      </c>
      <c r="M14" t="s">
        <v>39</v>
      </c>
      <c r="N14" s="40">
        <f t="shared" si="2"/>
        <v>0</v>
      </c>
      <c r="O14" s="40">
        <f t="shared" si="3"/>
        <v>1</v>
      </c>
      <c r="P14" s="40">
        <f t="shared" si="4"/>
        <v>0</v>
      </c>
      <c r="Q14" s="57">
        <f t="shared" si="5"/>
        <v>16.233199999999997</v>
      </c>
      <c r="R14" s="57">
        <f t="shared" si="6"/>
        <v>22.4268</v>
      </c>
      <c r="S14" s="57">
        <f t="shared" si="7"/>
        <v>0.12398269635126777</v>
      </c>
      <c r="T14" s="57">
        <f t="shared" si="8"/>
        <v>0.17128693877551018</v>
      </c>
      <c r="U14" s="76">
        <f t="shared" si="9"/>
        <v>0.14763481756338898</v>
      </c>
      <c r="V14" s="76">
        <f t="shared" si="10"/>
        <v>1.2067408781694496E-2</v>
      </c>
      <c r="W14" s="76">
        <f t="shared" si="11"/>
        <v>12.234177215189872</v>
      </c>
      <c r="X14" s="1">
        <v>64.680000000000007</v>
      </c>
      <c r="Y14" s="40">
        <v>1</v>
      </c>
      <c r="Z14" s="40">
        <v>0</v>
      </c>
      <c r="AA14" s="40">
        <v>0</v>
      </c>
      <c r="AB14" s="40">
        <v>0</v>
      </c>
      <c r="AC14" s="1">
        <v>0.49399999999999999</v>
      </c>
      <c r="AD14">
        <v>1</v>
      </c>
      <c r="AE14" t="s">
        <v>107</v>
      </c>
      <c r="AF14" s="40">
        <f t="shared" si="12"/>
        <v>1</v>
      </c>
      <c r="AG14" s="40">
        <v>0</v>
      </c>
      <c r="AH14" s="40">
        <v>0</v>
      </c>
      <c r="AI14" s="40">
        <v>0</v>
      </c>
      <c r="AJ14" s="40">
        <f t="shared" si="13"/>
        <v>0</v>
      </c>
      <c r="AK14" s="40">
        <v>0</v>
      </c>
      <c r="AL14" s="40">
        <f>SUM(AL8:AL13)</f>
        <v>28462</v>
      </c>
      <c r="AM14">
        <v>10</v>
      </c>
      <c r="AN14" t="s">
        <v>113</v>
      </c>
      <c r="AO14" s="58">
        <f t="shared" si="14"/>
        <v>1</v>
      </c>
      <c r="AP14" s="58">
        <f t="shared" si="15"/>
        <v>0</v>
      </c>
      <c r="AQ14" s="58">
        <f t="shared" si="16"/>
        <v>0</v>
      </c>
      <c r="AR14" s="58">
        <v>0</v>
      </c>
      <c r="AS14" t="s">
        <v>281</v>
      </c>
      <c r="AT14" s="58">
        <v>0</v>
      </c>
      <c r="AU14" s="58">
        <v>0</v>
      </c>
      <c r="AV14" s="58">
        <v>1</v>
      </c>
      <c r="AW14" s="58">
        <v>1</v>
      </c>
      <c r="AX14" s="58">
        <f>AVERAGE(AX8:AX13)</f>
        <v>28.516666666666666</v>
      </c>
      <c r="AY14" s="58">
        <v>1</v>
      </c>
      <c r="AZ14" s="58">
        <v>0</v>
      </c>
      <c r="BA14" s="58">
        <v>0</v>
      </c>
      <c r="BB14" s="58">
        <v>0</v>
      </c>
      <c r="BC14" s="58">
        <v>1</v>
      </c>
      <c r="BD14" s="58">
        <v>0</v>
      </c>
      <c r="BE14" s="58">
        <v>0</v>
      </c>
    </row>
    <row r="15" spans="1:135" x14ac:dyDescent="0.25">
      <c r="A15" s="26" t="s">
        <v>128</v>
      </c>
      <c r="B15" s="26">
        <v>14</v>
      </c>
      <c r="C15" s="26">
        <v>1</v>
      </c>
      <c r="D15">
        <f>VLOOKUP(E15,Studies!$C$3:$F$40,4,FALSE)</f>
        <v>3</v>
      </c>
      <c r="E15" s="26" t="s">
        <v>345</v>
      </c>
      <c r="F15" s="26" t="s">
        <v>485</v>
      </c>
      <c r="G15">
        <f t="shared" si="0"/>
        <v>2</v>
      </c>
      <c r="H15" s="26">
        <v>1998</v>
      </c>
      <c r="I15" s="26">
        <f t="shared" si="17"/>
        <v>1.1139433523068367</v>
      </c>
      <c r="J15" s="76">
        <v>0.26600000000000001</v>
      </c>
      <c r="K15" s="76">
        <v>3.7999999999999999E-2</v>
      </c>
      <c r="L15" s="76">
        <f t="shared" si="1"/>
        <v>7.0000000000000009</v>
      </c>
      <c r="M15" s="26" t="s">
        <v>132</v>
      </c>
      <c r="N15" s="41">
        <f t="shared" si="2"/>
        <v>0</v>
      </c>
      <c r="O15" s="41">
        <f t="shared" si="3"/>
        <v>0</v>
      </c>
      <c r="P15" s="41">
        <f t="shared" si="4"/>
        <v>1</v>
      </c>
      <c r="Q15" s="77">
        <f t="shared" si="5"/>
        <v>0.19152000000000002</v>
      </c>
      <c r="R15" s="77">
        <f t="shared" si="6"/>
        <v>0.34048</v>
      </c>
      <c r="S15" s="77">
        <f t="shared" si="7"/>
        <v>7.0862400000000006E-2</v>
      </c>
      <c r="T15" s="77">
        <f t="shared" si="8"/>
        <v>0.1259776</v>
      </c>
      <c r="U15" s="76">
        <f t="shared" si="9"/>
        <v>9.8420000000000007E-2</v>
      </c>
      <c r="V15" s="76">
        <f t="shared" si="10"/>
        <v>1.406E-2</v>
      </c>
      <c r="W15" s="76">
        <f t="shared" si="11"/>
        <v>7.0000000000000009</v>
      </c>
      <c r="X15" s="91">
        <v>1</v>
      </c>
      <c r="Y15" s="41">
        <v>0</v>
      </c>
      <c r="Z15" s="41">
        <v>0</v>
      </c>
      <c r="AA15" s="41">
        <v>0</v>
      </c>
      <c r="AB15" s="41">
        <v>1</v>
      </c>
      <c r="AC15" s="91">
        <v>0.37</v>
      </c>
      <c r="AD15" s="26">
        <v>0</v>
      </c>
      <c r="AE15" s="26" t="s">
        <v>65</v>
      </c>
      <c r="AF15" s="41">
        <f t="shared" si="12"/>
        <v>0</v>
      </c>
      <c r="AG15" s="41">
        <v>1</v>
      </c>
      <c r="AH15" s="41">
        <v>0</v>
      </c>
      <c r="AI15" s="41">
        <v>0</v>
      </c>
      <c r="AJ15" s="41">
        <f t="shared" si="13"/>
        <v>1</v>
      </c>
      <c r="AK15" s="41">
        <v>1</v>
      </c>
      <c r="AL15" s="41">
        <v>18310</v>
      </c>
      <c r="AM15" s="26">
        <v>16</v>
      </c>
      <c r="AN15" s="26" t="s">
        <v>324</v>
      </c>
      <c r="AO15" s="61">
        <f t="shared" si="14"/>
        <v>0</v>
      </c>
      <c r="AP15" s="61">
        <f t="shared" si="15"/>
        <v>1</v>
      </c>
      <c r="AQ15" s="61">
        <f t="shared" si="16"/>
        <v>0</v>
      </c>
      <c r="AR15" s="61">
        <v>1</v>
      </c>
      <c r="AS15" s="26" t="s">
        <v>14</v>
      </c>
      <c r="AT15" s="61">
        <v>0</v>
      </c>
      <c r="AU15" s="61">
        <v>0</v>
      </c>
      <c r="AV15" s="61">
        <v>1</v>
      </c>
      <c r="AW15" s="61">
        <v>0</v>
      </c>
      <c r="AX15" s="61">
        <v>39.700000000000003</v>
      </c>
      <c r="AY15" s="61">
        <v>0</v>
      </c>
      <c r="AZ15" s="61">
        <v>0</v>
      </c>
      <c r="BA15" s="61">
        <v>1</v>
      </c>
      <c r="BB15" s="61">
        <v>1</v>
      </c>
      <c r="BC15" s="61">
        <v>0</v>
      </c>
      <c r="BD15" s="61">
        <v>0</v>
      </c>
      <c r="BE15" s="61">
        <v>0</v>
      </c>
    </row>
    <row r="16" spans="1:135" s="26" customFormat="1" x14ac:dyDescent="0.25">
      <c r="A16" s="26" t="s">
        <v>128</v>
      </c>
      <c r="B16" s="26">
        <v>15</v>
      </c>
      <c r="C16" s="26">
        <v>1</v>
      </c>
      <c r="D16">
        <f>VLOOKUP(E16,Studies!$C$3:$F$40,4,FALSE)</f>
        <v>3</v>
      </c>
      <c r="E16" s="26" t="s">
        <v>345</v>
      </c>
      <c r="F16" s="26" t="s">
        <v>485</v>
      </c>
      <c r="G16">
        <f t="shared" si="0"/>
        <v>2</v>
      </c>
      <c r="H16" s="26">
        <v>1998</v>
      </c>
      <c r="I16" s="26">
        <f t="shared" si="17"/>
        <v>1.1139433523068367</v>
      </c>
      <c r="J16" s="76">
        <v>0.23400000000000001</v>
      </c>
      <c r="K16" s="76">
        <v>3.5000000000000003E-2</v>
      </c>
      <c r="L16" s="76">
        <f t="shared" si="1"/>
        <v>6.6857142857142851</v>
      </c>
      <c r="M16" s="26" t="s">
        <v>132</v>
      </c>
      <c r="N16" s="41">
        <f t="shared" si="2"/>
        <v>0</v>
      </c>
      <c r="O16" s="41">
        <f t="shared" si="3"/>
        <v>0</v>
      </c>
      <c r="P16" s="41">
        <f t="shared" si="4"/>
        <v>1</v>
      </c>
      <c r="Q16" s="77">
        <f t="shared" si="5"/>
        <v>0.16539999999999999</v>
      </c>
      <c r="R16" s="77">
        <f t="shared" si="6"/>
        <v>0.30260000000000004</v>
      </c>
      <c r="S16" s="77">
        <f t="shared" si="7"/>
        <v>6.1198000000000002E-2</v>
      </c>
      <c r="T16" s="77">
        <f t="shared" si="8"/>
        <v>0.11196200000000001</v>
      </c>
      <c r="U16" s="76">
        <f t="shared" si="9"/>
        <v>8.6580000000000004E-2</v>
      </c>
      <c r="V16" s="76">
        <f t="shared" si="10"/>
        <v>1.2950000000000001E-2</v>
      </c>
      <c r="W16" s="76">
        <f t="shared" si="11"/>
        <v>6.6857142857142851</v>
      </c>
      <c r="X16" s="91">
        <v>1</v>
      </c>
      <c r="Y16" s="41">
        <v>0</v>
      </c>
      <c r="Z16" s="41">
        <v>0</v>
      </c>
      <c r="AA16" s="41">
        <v>0</v>
      </c>
      <c r="AB16" s="41">
        <v>1</v>
      </c>
      <c r="AC16" s="91">
        <v>0.37</v>
      </c>
      <c r="AD16" s="26">
        <v>0</v>
      </c>
      <c r="AE16" s="26" t="s">
        <v>65</v>
      </c>
      <c r="AF16" s="41">
        <f t="shared" si="12"/>
        <v>0</v>
      </c>
      <c r="AG16" s="41">
        <v>1</v>
      </c>
      <c r="AH16" s="41">
        <v>0</v>
      </c>
      <c r="AI16" s="41">
        <v>0</v>
      </c>
      <c r="AJ16" s="41">
        <f t="shared" si="13"/>
        <v>1</v>
      </c>
      <c r="AK16" s="41">
        <v>1</v>
      </c>
      <c r="AL16" s="41">
        <v>18310</v>
      </c>
      <c r="AM16" s="26">
        <v>16</v>
      </c>
      <c r="AN16" s="26" t="s">
        <v>324</v>
      </c>
      <c r="AO16" s="61">
        <f t="shared" si="14"/>
        <v>0</v>
      </c>
      <c r="AP16" s="61">
        <f t="shared" si="15"/>
        <v>1</v>
      </c>
      <c r="AQ16" s="61">
        <f t="shared" si="16"/>
        <v>0</v>
      </c>
      <c r="AR16" s="61">
        <v>1</v>
      </c>
      <c r="AS16" s="26" t="s">
        <v>14</v>
      </c>
      <c r="AT16" s="61">
        <v>0</v>
      </c>
      <c r="AU16" s="61">
        <v>0</v>
      </c>
      <c r="AV16" s="61">
        <v>1</v>
      </c>
      <c r="AW16" s="61">
        <v>0</v>
      </c>
      <c r="AX16" s="61">
        <v>39.700000000000003</v>
      </c>
      <c r="AY16" s="61">
        <v>0</v>
      </c>
      <c r="AZ16" s="61">
        <v>0</v>
      </c>
      <c r="BA16" s="61">
        <v>1</v>
      </c>
      <c r="BB16" s="61">
        <v>1</v>
      </c>
      <c r="BC16" s="61">
        <v>0</v>
      </c>
      <c r="BD16" s="61">
        <v>0</v>
      </c>
      <c r="BE16" s="61">
        <v>0</v>
      </c>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row>
    <row r="17" spans="1:135" s="26" customFormat="1" x14ac:dyDescent="0.25">
      <c r="A17" t="s">
        <v>68</v>
      </c>
      <c r="B17">
        <v>16</v>
      </c>
      <c r="C17">
        <v>1</v>
      </c>
      <c r="D17">
        <f>VLOOKUP(E17,Studies!$C$3:$F$40,4,FALSE)</f>
        <v>2</v>
      </c>
      <c r="E17" t="s">
        <v>344</v>
      </c>
      <c r="F17" t="s">
        <v>457</v>
      </c>
      <c r="G17">
        <f t="shared" si="0"/>
        <v>3</v>
      </c>
      <c r="H17">
        <v>1996</v>
      </c>
      <c r="I17">
        <f t="shared" si="17"/>
        <v>1.0413926851582251</v>
      </c>
      <c r="J17" s="76">
        <v>0.105</v>
      </c>
      <c r="K17" s="76">
        <v>7.0000000000000001E-3</v>
      </c>
      <c r="L17" s="76">
        <f t="shared" si="1"/>
        <v>15</v>
      </c>
      <c r="M17" t="s">
        <v>39</v>
      </c>
      <c r="N17" s="40">
        <f t="shared" si="2"/>
        <v>0</v>
      </c>
      <c r="O17" s="40">
        <f t="shared" si="3"/>
        <v>1</v>
      </c>
      <c r="P17" s="40">
        <f t="shared" si="4"/>
        <v>0</v>
      </c>
      <c r="Q17" s="57">
        <f t="shared" si="5"/>
        <v>9.128E-2</v>
      </c>
      <c r="R17" s="57">
        <f t="shared" si="6"/>
        <v>0.11871999999999999</v>
      </c>
      <c r="S17" s="57">
        <f t="shared" si="7"/>
        <v>9.128E-2</v>
      </c>
      <c r="T17" s="57">
        <f t="shared" si="8"/>
        <v>0.11871999999999999</v>
      </c>
      <c r="U17" s="76">
        <v>0.105</v>
      </c>
      <c r="V17" s="76">
        <v>7.0000000000000001E-3</v>
      </c>
      <c r="W17" s="76">
        <f t="shared" si="11"/>
        <v>15</v>
      </c>
      <c r="X17" s="1">
        <v>1</v>
      </c>
      <c r="Y17" s="40">
        <v>0</v>
      </c>
      <c r="Z17" s="40">
        <v>0</v>
      </c>
      <c r="AA17" s="40">
        <v>0</v>
      </c>
      <c r="AB17" s="40">
        <v>1</v>
      </c>
      <c r="AC17" s="1">
        <v>1</v>
      </c>
      <c r="AD17">
        <v>0</v>
      </c>
      <c r="AE17" t="s">
        <v>65</v>
      </c>
      <c r="AF17" s="40">
        <f t="shared" si="12"/>
        <v>0</v>
      </c>
      <c r="AG17" s="40">
        <v>1</v>
      </c>
      <c r="AH17" s="40">
        <v>1</v>
      </c>
      <c r="AI17" s="40">
        <v>0</v>
      </c>
      <c r="AJ17" s="40">
        <f t="shared" si="13"/>
        <v>1</v>
      </c>
      <c r="AK17" s="40">
        <v>1</v>
      </c>
      <c r="AL17" s="40">
        <v>33516</v>
      </c>
      <c r="AM17">
        <v>16</v>
      </c>
      <c r="AN17" t="s">
        <v>324</v>
      </c>
      <c r="AO17" s="58">
        <f t="shared" si="14"/>
        <v>0</v>
      </c>
      <c r="AP17" s="58">
        <f t="shared" si="15"/>
        <v>1</v>
      </c>
      <c r="AQ17" s="58">
        <f t="shared" si="16"/>
        <v>0</v>
      </c>
      <c r="AR17" s="58">
        <v>1</v>
      </c>
      <c r="AS17" t="s">
        <v>14</v>
      </c>
      <c r="AT17" s="58">
        <v>0</v>
      </c>
      <c r="AU17" s="58">
        <v>0</v>
      </c>
      <c r="AV17" s="58">
        <v>1</v>
      </c>
      <c r="AW17" s="58">
        <v>0</v>
      </c>
      <c r="AX17" s="58">
        <v>39.700000000000003</v>
      </c>
      <c r="AY17" s="58">
        <v>0</v>
      </c>
      <c r="AZ17" s="58">
        <v>0</v>
      </c>
      <c r="BA17" s="58">
        <v>0</v>
      </c>
      <c r="BB17" s="58">
        <v>0</v>
      </c>
      <c r="BC17" s="58">
        <v>0</v>
      </c>
      <c r="BD17" s="58">
        <v>0</v>
      </c>
      <c r="BE17" s="58">
        <v>0</v>
      </c>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row>
    <row r="18" spans="1:135" x14ac:dyDescent="0.25">
      <c r="A18" t="s">
        <v>68</v>
      </c>
      <c r="B18">
        <v>17</v>
      </c>
      <c r="C18">
        <v>1</v>
      </c>
      <c r="D18">
        <f>VLOOKUP(E18,Studies!$C$3:$F$40,4,FALSE)</f>
        <v>2</v>
      </c>
      <c r="E18" t="s">
        <v>344</v>
      </c>
      <c r="F18" t="s">
        <v>457</v>
      </c>
      <c r="G18">
        <f t="shared" si="0"/>
        <v>3</v>
      </c>
      <c r="H18">
        <v>1996</v>
      </c>
      <c r="I18">
        <f t="shared" si="17"/>
        <v>1.0413926851582251</v>
      </c>
      <c r="J18" s="76">
        <v>0.113</v>
      </c>
      <c r="K18" s="76">
        <v>1.2999999999999999E-2</v>
      </c>
      <c r="L18" s="76">
        <f t="shared" si="1"/>
        <v>8.6923076923076934</v>
      </c>
      <c r="M18" t="s">
        <v>39</v>
      </c>
      <c r="N18" s="40">
        <f t="shared" si="2"/>
        <v>0</v>
      </c>
      <c r="O18" s="40">
        <f t="shared" si="3"/>
        <v>1</v>
      </c>
      <c r="P18" s="40">
        <f t="shared" si="4"/>
        <v>0</v>
      </c>
      <c r="Q18" s="57">
        <f t="shared" si="5"/>
        <v>8.7520000000000001E-2</v>
      </c>
      <c r="R18" s="57">
        <f t="shared" si="6"/>
        <v>0.13847999999999999</v>
      </c>
      <c r="S18" s="57">
        <f t="shared" si="7"/>
        <v>8.7520000000000001E-2</v>
      </c>
      <c r="T18" s="57">
        <f t="shared" si="8"/>
        <v>0.13847999999999999</v>
      </c>
      <c r="U18" s="76">
        <v>0.113</v>
      </c>
      <c r="V18" s="76">
        <v>1.2999999999999999E-2</v>
      </c>
      <c r="W18" s="76">
        <f t="shared" si="11"/>
        <v>8.6923076923076934</v>
      </c>
      <c r="X18" s="1">
        <v>1</v>
      </c>
      <c r="Y18" s="40">
        <v>0</v>
      </c>
      <c r="Z18" s="40">
        <v>0</v>
      </c>
      <c r="AA18" s="40">
        <v>0</v>
      </c>
      <c r="AB18" s="40">
        <v>1</v>
      </c>
      <c r="AC18" s="1">
        <v>1</v>
      </c>
      <c r="AD18">
        <v>0</v>
      </c>
      <c r="AE18" t="s">
        <v>65</v>
      </c>
      <c r="AF18" s="40">
        <f t="shared" si="12"/>
        <v>0</v>
      </c>
      <c r="AG18" s="40">
        <v>1</v>
      </c>
      <c r="AH18" s="40">
        <v>1</v>
      </c>
      <c r="AI18" s="40">
        <v>0</v>
      </c>
      <c r="AJ18" s="40">
        <f t="shared" si="13"/>
        <v>1</v>
      </c>
      <c r="AK18" s="40">
        <v>1</v>
      </c>
      <c r="AL18" s="40">
        <v>12767</v>
      </c>
      <c r="AM18">
        <v>16</v>
      </c>
      <c r="AN18" t="s">
        <v>324</v>
      </c>
      <c r="AO18" s="58">
        <f t="shared" si="14"/>
        <v>0</v>
      </c>
      <c r="AP18" s="58">
        <f t="shared" si="15"/>
        <v>1</v>
      </c>
      <c r="AQ18" s="58">
        <f t="shared" si="16"/>
        <v>0</v>
      </c>
      <c r="AR18" s="58">
        <v>1</v>
      </c>
      <c r="AS18" t="s">
        <v>14</v>
      </c>
      <c r="AT18" s="58">
        <v>0</v>
      </c>
      <c r="AU18" s="58">
        <v>0</v>
      </c>
      <c r="AV18" s="58">
        <v>1</v>
      </c>
      <c r="AW18" s="58">
        <v>0</v>
      </c>
      <c r="AX18" s="58">
        <v>39.700000000000003</v>
      </c>
      <c r="AY18" s="58">
        <v>0</v>
      </c>
      <c r="AZ18" s="58">
        <v>0</v>
      </c>
      <c r="BA18" s="58">
        <v>0</v>
      </c>
      <c r="BB18" s="58">
        <v>0</v>
      </c>
      <c r="BC18" s="58">
        <v>0</v>
      </c>
      <c r="BD18" s="58">
        <v>0</v>
      </c>
      <c r="BE18" s="58">
        <v>0</v>
      </c>
    </row>
    <row r="19" spans="1:135" x14ac:dyDescent="0.25">
      <c r="A19" t="s">
        <v>68</v>
      </c>
      <c r="B19">
        <v>18</v>
      </c>
      <c r="C19">
        <v>1</v>
      </c>
      <c r="D19">
        <f>VLOOKUP(E19,Studies!$C$3:$F$40,4,FALSE)</f>
        <v>2</v>
      </c>
      <c r="E19" t="s">
        <v>344</v>
      </c>
      <c r="F19" t="s">
        <v>457</v>
      </c>
      <c r="G19">
        <f t="shared" si="0"/>
        <v>3</v>
      </c>
      <c r="H19">
        <v>1996</v>
      </c>
      <c r="I19">
        <f t="shared" si="17"/>
        <v>1.0413926851582251</v>
      </c>
      <c r="J19" s="76">
        <v>0.114</v>
      </c>
      <c r="K19" s="76">
        <v>8.0000000000000002E-3</v>
      </c>
      <c r="L19" s="76">
        <f t="shared" si="1"/>
        <v>14.25</v>
      </c>
      <c r="M19" t="s">
        <v>39</v>
      </c>
      <c r="N19" s="40">
        <f t="shared" si="2"/>
        <v>0</v>
      </c>
      <c r="O19" s="40">
        <f t="shared" si="3"/>
        <v>1</v>
      </c>
      <c r="P19" s="40">
        <f t="shared" si="4"/>
        <v>0</v>
      </c>
      <c r="Q19" s="57">
        <f t="shared" si="5"/>
        <v>9.8320000000000005E-2</v>
      </c>
      <c r="R19" s="57">
        <f t="shared" si="6"/>
        <v>0.12968000000000002</v>
      </c>
      <c r="S19" s="57">
        <f t="shared" si="7"/>
        <v>9.8320000000000005E-2</v>
      </c>
      <c r="T19" s="57">
        <f t="shared" si="8"/>
        <v>0.12968000000000002</v>
      </c>
      <c r="U19" s="76">
        <v>0.114</v>
      </c>
      <c r="V19" s="76">
        <v>8.0000000000000002E-3</v>
      </c>
      <c r="W19" s="76">
        <f t="shared" si="11"/>
        <v>14.25</v>
      </c>
      <c r="X19" s="1">
        <v>1</v>
      </c>
      <c r="Y19" s="40">
        <v>0</v>
      </c>
      <c r="Z19" s="40">
        <v>0</v>
      </c>
      <c r="AA19" s="40">
        <v>0</v>
      </c>
      <c r="AB19" s="40">
        <v>1</v>
      </c>
      <c r="AC19" s="1">
        <v>1</v>
      </c>
      <c r="AD19">
        <v>0</v>
      </c>
      <c r="AE19" t="s">
        <v>65</v>
      </c>
      <c r="AF19" s="40">
        <f t="shared" si="12"/>
        <v>0</v>
      </c>
      <c r="AG19" s="40">
        <v>1</v>
      </c>
      <c r="AH19" s="40">
        <v>1</v>
      </c>
      <c r="AI19" s="40">
        <v>0</v>
      </c>
      <c r="AJ19" s="40">
        <f t="shared" si="13"/>
        <v>1</v>
      </c>
      <c r="AK19" s="40">
        <v>1</v>
      </c>
      <c r="AL19" s="40">
        <v>20748</v>
      </c>
      <c r="AM19">
        <v>16</v>
      </c>
      <c r="AN19" t="s">
        <v>324</v>
      </c>
      <c r="AO19" s="58">
        <f t="shared" si="14"/>
        <v>0</v>
      </c>
      <c r="AP19" s="58">
        <f t="shared" si="15"/>
        <v>1</v>
      </c>
      <c r="AQ19" s="58">
        <f t="shared" si="16"/>
        <v>0</v>
      </c>
      <c r="AR19" s="58">
        <v>1</v>
      </c>
      <c r="AS19" t="s">
        <v>14</v>
      </c>
      <c r="AT19" s="58">
        <v>1</v>
      </c>
      <c r="AU19" s="58">
        <v>0</v>
      </c>
      <c r="AV19" s="58">
        <v>0</v>
      </c>
      <c r="AW19" s="58">
        <v>0</v>
      </c>
      <c r="AX19" s="58">
        <v>39.700000000000003</v>
      </c>
      <c r="AY19" s="58">
        <v>0</v>
      </c>
      <c r="AZ19" s="58">
        <v>0</v>
      </c>
      <c r="BA19" s="58">
        <v>0</v>
      </c>
      <c r="BB19" s="58">
        <v>0</v>
      </c>
      <c r="BC19" s="58">
        <v>0</v>
      </c>
      <c r="BD19" s="58">
        <v>0</v>
      </c>
      <c r="BE19" s="58">
        <v>0</v>
      </c>
    </row>
    <row r="20" spans="1:135" x14ac:dyDescent="0.25">
      <c r="A20" s="38" t="s">
        <v>296</v>
      </c>
      <c r="B20" s="38">
        <v>19</v>
      </c>
      <c r="C20" s="38">
        <v>1</v>
      </c>
      <c r="D20">
        <f>VLOOKUP(E20,Studies!$C$3:$F$40,4,FALSE)</f>
        <v>4</v>
      </c>
      <c r="E20" s="38" t="s">
        <v>346</v>
      </c>
      <c r="F20" s="38" t="s">
        <v>482</v>
      </c>
      <c r="G20">
        <f t="shared" si="0"/>
        <v>4</v>
      </c>
      <c r="H20" s="38">
        <v>2015</v>
      </c>
      <c r="I20" s="38">
        <f t="shared" si="17"/>
        <v>1.4771212547196624</v>
      </c>
      <c r="J20" s="76">
        <v>7.31</v>
      </c>
      <c r="K20" s="76">
        <v>0.76</v>
      </c>
      <c r="L20" s="76">
        <f t="shared" si="1"/>
        <v>9.6184210526315788</v>
      </c>
      <c r="M20" s="38" t="s">
        <v>132</v>
      </c>
      <c r="N20" s="42">
        <f t="shared" si="2"/>
        <v>0</v>
      </c>
      <c r="O20" s="42">
        <f t="shared" si="3"/>
        <v>0</v>
      </c>
      <c r="P20" s="42">
        <f t="shared" si="4"/>
        <v>1</v>
      </c>
      <c r="Q20" s="78">
        <f t="shared" si="5"/>
        <v>5.8203999999999994</v>
      </c>
      <c r="R20" s="78">
        <f t="shared" si="6"/>
        <v>8.7995999999999999</v>
      </c>
      <c r="S20" s="78">
        <f t="shared" si="7"/>
        <v>0.10302108</v>
      </c>
      <c r="T20" s="78">
        <f t="shared" si="8"/>
        <v>0.15575292000000002</v>
      </c>
      <c r="U20" s="76">
        <f t="shared" ref="U20:U31" si="18">(J20/X20)*AC20</f>
        <v>0.129387</v>
      </c>
      <c r="V20" s="76">
        <f t="shared" ref="V20:V31" si="19">(K20/X20)*AC20</f>
        <v>1.3452E-2</v>
      </c>
      <c r="W20" s="76">
        <f t="shared" si="11"/>
        <v>9.6184210526315788</v>
      </c>
      <c r="X20" s="92">
        <v>100</v>
      </c>
      <c r="Y20" s="42">
        <v>0</v>
      </c>
      <c r="Z20" s="42">
        <v>1</v>
      </c>
      <c r="AA20" s="42">
        <v>0</v>
      </c>
      <c r="AB20" s="42">
        <v>0</v>
      </c>
      <c r="AC20" s="92">
        <v>1.77</v>
      </c>
      <c r="AD20" s="38">
        <v>0</v>
      </c>
      <c r="AE20" s="38" t="s">
        <v>65</v>
      </c>
      <c r="AF20" s="42">
        <f t="shared" si="12"/>
        <v>0</v>
      </c>
      <c r="AG20" s="42">
        <v>0</v>
      </c>
      <c r="AH20" s="42">
        <v>0</v>
      </c>
      <c r="AI20" s="42">
        <v>0</v>
      </c>
      <c r="AJ20" s="42">
        <f t="shared" si="13"/>
        <v>1</v>
      </c>
      <c r="AK20" s="42">
        <v>1</v>
      </c>
      <c r="AL20" s="42">
        <v>27878</v>
      </c>
      <c r="AM20" s="38">
        <v>10</v>
      </c>
      <c r="AN20" s="38" t="s">
        <v>324</v>
      </c>
      <c r="AO20" s="62">
        <f t="shared" si="14"/>
        <v>0</v>
      </c>
      <c r="AP20" s="62">
        <f t="shared" si="15"/>
        <v>1</v>
      </c>
      <c r="AQ20" s="62">
        <f t="shared" si="16"/>
        <v>0</v>
      </c>
      <c r="AR20" s="62">
        <v>1</v>
      </c>
      <c r="AS20" s="38" t="s">
        <v>160</v>
      </c>
      <c r="AT20" s="62">
        <v>1</v>
      </c>
      <c r="AU20" s="62">
        <v>0</v>
      </c>
      <c r="AV20" s="62">
        <v>0</v>
      </c>
      <c r="AW20" s="62">
        <v>0</v>
      </c>
      <c r="AX20" s="62">
        <v>38.6</v>
      </c>
      <c r="AY20" s="62">
        <v>0</v>
      </c>
      <c r="AZ20" s="62">
        <v>0</v>
      </c>
      <c r="BA20" s="62">
        <v>1</v>
      </c>
      <c r="BB20" s="62">
        <v>0</v>
      </c>
      <c r="BC20" s="62">
        <v>1</v>
      </c>
      <c r="BD20" s="62">
        <v>0</v>
      </c>
      <c r="BE20" s="62">
        <v>0</v>
      </c>
    </row>
    <row r="21" spans="1:135" s="38" customFormat="1" x14ac:dyDescent="0.25">
      <c r="A21" s="38" t="s">
        <v>296</v>
      </c>
      <c r="B21" s="38">
        <v>20</v>
      </c>
      <c r="C21" s="38">
        <v>1</v>
      </c>
      <c r="D21">
        <f>VLOOKUP(E21,Studies!$C$3:$F$40,4,FALSE)</f>
        <v>4</v>
      </c>
      <c r="E21" s="38" t="s">
        <v>346</v>
      </c>
      <c r="F21" s="38" t="s">
        <v>482</v>
      </c>
      <c r="G21">
        <f t="shared" si="0"/>
        <v>4</v>
      </c>
      <c r="H21" s="38">
        <v>2015</v>
      </c>
      <c r="I21" s="38">
        <f t="shared" si="17"/>
        <v>1.4771212547196624</v>
      </c>
      <c r="J21" s="76">
        <v>12.11</v>
      </c>
      <c r="K21" s="76">
        <v>1.1000000000000001</v>
      </c>
      <c r="L21" s="76">
        <f t="shared" si="1"/>
        <v>11.009090909090908</v>
      </c>
      <c r="M21" s="38" t="s">
        <v>132</v>
      </c>
      <c r="N21" s="42">
        <f t="shared" si="2"/>
        <v>0</v>
      </c>
      <c r="O21" s="42">
        <f t="shared" si="3"/>
        <v>0</v>
      </c>
      <c r="P21" s="42">
        <f t="shared" si="4"/>
        <v>1</v>
      </c>
      <c r="Q21" s="78">
        <f t="shared" si="5"/>
        <v>9.9539999999999988</v>
      </c>
      <c r="R21" s="78">
        <f t="shared" si="6"/>
        <v>14.266</v>
      </c>
      <c r="S21" s="78">
        <f t="shared" si="7"/>
        <v>0.1761858</v>
      </c>
      <c r="T21" s="78">
        <f t="shared" si="8"/>
        <v>0.25250820000000002</v>
      </c>
      <c r="U21" s="76">
        <f t="shared" si="18"/>
        <v>0.21434700000000001</v>
      </c>
      <c r="V21" s="76">
        <f t="shared" si="19"/>
        <v>1.9470000000000001E-2</v>
      </c>
      <c r="W21" s="76">
        <f t="shared" si="11"/>
        <v>11.00909090909091</v>
      </c>
      <c r="X21" s="92">
        <v>100</v>
      </c>
      <c r="Y21" s="42">
        <v>0</v>
      </c>
      <c r="Z21" s="42">
        <v>1</v>
      </c>
      <c r="AA21" s="42">
        <v>0</v>
      </c>
      <c r="AB21" s="42">
        <v>0</v>
      </c>
      <c r="AC21" s="92">
        <v>1.77</v>
      </c>
      <c r="AD21" s="38">
        <v>0</v>
      </c>
      <c r="AE21" s="38" t="s">
        <v>65</v>
      </c>
      <c r="AF21" s="42">
        <f t="shared" si="12"/>
        <v>0</v>
      </c>
      <c r="AG21" s="42">
        <v>0</v>
      </c>
      <c r="AH21" s="42">
        <v>0</v>
      </c>
      <c r="AI21" s="42">
        <v>0</v>
      </c>
      <c r="AJ21" s="42">
        <f t="shared" si="13"/>
        <v>1</v>
      </c>
      <c r="AK21" s="42">
        <v>1</v>
      </c>
      <c r="AL21" s="42">
        <v>25923</v>
      </c>
      <c r="AM21" s="38">
        <v>13</v>
      </c>
      <c r="AN21" s="38" t="s">
        <v>324</v>
      </c>
      <c r="AO21" s="62">
        <f t="shared" si="14"/>
        <v>0</v>
      </c>
      <c r="AP21" s="62">
        <f t="shared" si="15"/>
        <v>1</v>
      </c>
      <c r="AQ21" s="62">
        <f t="shared" si="16"/>
        <v>0</v>
      </c>
      <c r="AR21" s="62">
        <v>1</v>
      </c>
      <c r="AS21" s="38" t="s">
        <v>160</v>
      </c>
      <c r="AT21" s="62">
        <v>1</v>
      </c>
      <c r="AU21" s="62">
        <v>0</v>
      </c>
      <c r="AV21" s="62">
        <v>0</v>
      </c>
      <c r="AW21" s="62">
        <v>0</v>
      </c>
      <c r="AX21" s="62">
        <v>38.6</v>
      </c>
      <c r="AY21" s="62">
        <v>0</v>
      </c>
      <c r="AZ21" s="62">
        <v>0</v>
      </c>
      <c r="BA21" s="62">
        <v>1</v>
      </c>
      <c r="BB21" s="62">
        <v>0</v>
      </c>
      <c r="BC21" s="62">
        <v>1</v>
      </c>
      <c r="BD21" s="62">
        <v>0</v>
      </c>
      <c r="BE21" s="62">
        <v>0</v>
      </c>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row>
    <row r="22" spans="1:135" s="38" customFormat="1" x14ac:dyDescent="0.25">
      <c r="A22" s="38" t="s">
        <v>296</v>
      </c>
      <c r="B22" s="38">
        <v>21</v>
      </c>
      <c r="C22" s="38">
        <v>1</v>
      </c>
      <c r="D22">
        <f>VLOOKUP(E22,Studies!$C$3:$F$40,4,FALSE)</f>
        <v>4</v>
      </c>
      <c r="E22" s="38" t="s">
        <v>346</v>
      </c>
      <c r="F22" s="38" t="s">
        <v>482</v>
      </c>
      <c r="G22">
        <f t="shared" si="0"/>
        <v>4</v>
      </c>
      <c r="H22" s="38">
        <v>2015</v>
      </c>
      <c r="I22" s="38">
        <f t="shared" si="17"/>
        <v>1.4771212547196624</v>
      </c>
      <c r="J22" s="76">
        <v>6.47</v>
      </c>
      <c r="K22" s="76">
        <v>0.8</v>
      </c>
      <c r="L22" s="76">
        <f t="shared" si="1"/>
        <v>8.0874999999999986</v>
      </c>
      <c r="M22" s="38" t="s">
        <v>132</v>
      </c>
      <c r="N22" s="42">
        <f t="shared" si="2"/>
        <v>0</v>
      </c>
      <c r="O22" s="42">
        <f t="shared" si="3"/>
        <v>0</v>
      </c>
      <c r="P22" s="42">
        <f t="shared" si="4"/>
        <v>1</v>
      </c>
      <c r="Q22" s="78">
        <f t="shared" si="5"/>
        <v>4.9019999999999992</v>
      </c>
      <c r="R22" s="78">
        <f t="shared" si="6"/>
        <v>8.0380000000000003</v>
      </c>
      <c r="S22" s="78">
        <f t="shared" si="7"/>
        <v>8.6765399999999993E-2</v>
      </c>
      <c r="T22" s="78">
        <f t="shared" si="8"/>
        <v>0.1422726</v>
      </c>
      <c r="U22" s="76">
        <f t="shared" si="18"/>
        <v>0.114519</v>
      </c>
      <c r="V22" s="76">
        <f t="shared" si="19"/>
        <v>1.4160000000000001E-2</v>
      </c>
      <c r="W22" s="76">
        <f t="shared" si="11"/>
        <v>8.0874999999999986</v>
      </c>
      <c r="X22" s="92">
        <v>100</v>
      </c>
      <c r="Y22" s="42">
        <v>0</v>
      </c>
      <c r="Z22" s="42">
        <v>1</v>
      </c>
      <c r="AA22" s="42">
        <v>0</v>
      </c>
      <c r="AB22" s="42">
        <v>0</v>
      </c>
      <c r="AC22" s="92">
        <v>1.77</v>
      </c>
      <c r="AD22" s="38">
        <v>0</v>
      </c>
      <c r="AE22" s="38" t="s">
        <v>65</v>
      </c>
      <c r="AF22" s="42">
        <f t="shared" si="12"/>
        <v>0</v>
      </c>
      <c r="AG22" s="42">
        <v>0</v>
      </c>
      <c r="AH22" s="42">
        <v>0</v>
      </c>
      <c r="AI22" s="42">
        <v>0</v>
      </c>
      <c r="AJ22" s="42">
        <f t="shared" si="13"/>
        <v>1</v>
      </c>
      <c r="AK22" s="42">
        <v>1</v>
      </c>
      <c r="AL22" s="42">
        <v>27878</v>
      </c>
      <c r="AM22" s="38">
        <v>10</v>
      </c>
      <c r="AN22" s="38" t="s">
        <v>324</v>
      </c>
      <c r="AO22" s="62">
        <f t="shared" si="14"/>
        <v>0</v>
      </c>
      <c r="AP22" s="62">
        <f t="shared" si="15"/>
        <v>1</v>
      </c>
      <c r="AQ22" s="62">
        <f t="shared" si="16"/>
        <v>0</v>
      </c>
      <c r="AR22" s="62">
        <v>1</v>
      </c>
      <c r="AS22" s="38" t="s">
        <v>160</v>
      </c>
      <c r="AT22" s="62">
        <v>1</v>
      </c>
      <c r="AU22" s="62">
        <v>0</v>
      </c>
      <c r="AV22" s="62">
        <v>0</v>
      </c>
      <c r="AW22" s="62">
        <v>0</v>
      </c>
      <c r="AX22" s="62">
        <v>38.6</v>
      </c>
      <c r="AY22" s="62">
        <v>0</v>
      </c>
      <c r="AZ22" s="62">
        <v>0</v>
      </c>
      <c r="BA22" s="62">
        <v>1</v>
      </c>
      <c r="BB22" s="62">
        <v>0</v>
      </c>
      <c r="BC22" s="62">
        <v>1</v>
      </c>
      <c r="BD22" s="62">
        <v>0</v>
      </c>
      <c r="BE22" s="62">
        <v>0</v>
      </c>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row>
    <row r="23" spans="1:135" s="38" customFormat="1" x14ac:dyDescent="0.25">
      <c r="A23" s="38" t="s">
        <v>296</v>
      </c>
      <c r="B23" s="38">
        <v>22</v>
      </c>
      <c r="C23" s="38">
        <v>1</v>
      </c>
      <c r="D23">
        <f>VLOOKUP(E23,Studies!$C$3:$F$40,4,FALSE)</f>
        <v>4</v>
      </c>
      <c r="E23" s="38" t="s">
        <v>346</v>
      </c>
      <c r="F23" s="38" t="s">
        <v>482</v>
      </c>
      <c r="G23">
        <f t="shared" si="0"/>
        <v>4</v>
      </c>
      <c r="H23" s="38">
        <v>2015</v>
      </c>
      <c r="I23" s="38">
        <f t="shared" si="17"/>
        <v>1.4771212547196624</v>
      </c>
      <c r="J23" s="76">
        <v>11.55</v>
      </c>
      <c r="K23" s="76">
        <v>1.1200000000000001</v>
      </c>
      <c r="L23" s="76">
        <f t="shared" si="1"/>
        <v>10.3125</v>
      </c>
      <c r="M23" s="38" t="s">
        <v>132</v>
      </c>
      <c r="N23" s="42">
        <f t="shared" si="2"/>
        <v>0</v>
      </c>
      <c r="O23" s="42">
        <f t="shared" si="3"/>
        <v>0</v>
      </c>
      <c r="P23" s="42">
        <f t="shared" si="4"/>
        <v>1</v>
      </c>
      <c r="Q23" s="78">
        <f t="shared" si="5"/>
        <v>9.3548000000000009</v>
      </c>
      <c r="R23" s="78">
        <f t="shared" si="6"/>
        <v>13.745200000000001</v>
      </c>
      <c r="S23" s="78">
        <f t="shared" si="7"/>
        <v>0.16557996</v>
      </c>
      <c r="T23" s="78">
        <f t="shared" si="8"/>
        <v>0.24329004000000001</v>
      </c>
      <c r="U23" s="76">
        <f t="shared" si="18"/>
        <v>0.20443500000000001</v>
      </c>
      <c r="V23" s="76">
        <f t="shared" si="19"/>
        <v>1.9824000000000001E-2</v>
      </c>
      <c r="W23" s="76">
        <f t="shared" si="11"/>
        <v>10.3125</v>
      </c>
      <c r="X23" s="92">
        <v>100</v>
      </c>
      <c r="Y23" s="42">
        <v>0</v>
      </c>
      <c r="Z23" s="42">
        <v>1</v>
      </c>
      <c r="AA23" s="42">
        <v>0</v>
      </c>
      <c r="AB23" s="42">
        <v>0</v>
      </c>
      <c r="AC23" s="92">
        <v>1.77</v>
      </c>
      <c r="AD23" s="38">
        <v>0</v>
      </c>
      <c r="AE23" s="38" t="s">
        <v>65</v>
      </c>
      <c r="AF23" s="42">
        <f t="shared" si="12"/>
        <v>0</v>
      </c>
      <c r="AG23" s="42">
        <v>0</v>
      </c>
      <c r="AH23" s="42">
        <v>0</v>
      </c>
      <c r="AI23" s="42">
        <v>0</v>
      </c>
      <c r="AJ23" s="42">
        <f t="shared" si="13"/>
        <v>1</v>
      </c>
      <c r="AK23" s="42">
        <v>1</v>
      </c>
      <c r="AL23" s="42">
        <v>25923</v>
      </c>
      <c r="AM23" s="38">
        <v>13</v>
      </c>
      <c r="AN23" s="38" t="s">
        <v>324</v>
      </c>
      <c r="AO23" s="62">
        <f t="shared" si="14"/>
        <v>0</v>
      </c>
      <c r="AP23" s="62">
        <f t="shared" si="15"/>
        <v>1</v>
      </c>
      <c r="AQ23" s="62">
        <f t="shared" si="16"/>
        <v>0</v>
      </c>
      <c r="AR23" s="62">
        <v>1</v>
      </c>
      <c r="AS23" s="38" t="s">
        <v>160</v>
      </c>
      <c r="AT23" s="62">
        <v>1</v>
      </c>
      <c r="AU23" s="62">
        <v>0</v>
      </c>
      <c r="AV23" s="62">
        <v>0</v>
      </c>
      <c r="AW23" s="62">
        <v>0</v>
      </c>
      <c r="AX23" s="62">
        <v>38.6</v>
      </c>
      <c r="AY23" s="62">
        <v>0</v>
      </c>
      <c r="AZ23" s="62">
        <v>0</v>
      </c>
      <c r="BA23" s="62">
        <v>1</v>
      </c>
      <c r="BB23" s="62">
        <v>0</v>
      </c>
      <c r="BC23" s="62">
        <v>1</v>
      </c>
      <c r="BD23" s="62">
        <v>0</v>
      </c>
      <c r="BE23" s="62">
        <v>0</v>
      </c>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row>
    <row r="24" spans="1:135" s="26" customFormat="1" x14ac:dyDescent="0.25">
      <c r="A24" s="26" t="s">
        <v>305</v>
      </c>
      <c r="B24" s="26">
        <v>23</v>
      </c>
      <c r="C24" s="26">
        <v>1</v>
      </c>
      <c r="D24">
        <f>VLOOKUP(E24,Studies!$C$3:$F$40,4,FALSE)</f>
        <v>5</v>
      </c>
      <c r="E24" s="26" t="s">
        <v>347</v>
      </c>
      <c r="F24" s="26" t="s">
        <v>484</v>
      </c>
      <c r="G24">
        <f t="shared" si="0"/>
        <v>4</v>
      </c>
      <c r="H24" s="26">
        <v>2021</v>
      </c>
      <c r="I24" s="26">
        <f t="shared" si="17"/>
        <v>1.5563025007672873</v>
      </c>
      <c r="J24" s="76">
        <v>9.6</v>
      </c>
      <c r="K24" s="76">
        <v>0.76</v>
      </c>
      <c r="L24" s="76">
        <f t="shared" si="1"/>
        <v>12.631578947368421</v>
      </c>
      <c r="M24" s="26" t="s">
        <v>132</v>
      </c>
      <c r="N24" s="41">
        <f t="shared" si="2"/>
        <v>0</v>
      </c>
      <c r="O24" s="41">
        <f t="shared" si="3"/>
        <v>0</v>
      </c>
      <c r="P24" s="41">
        <f t="shared" si="4"/>
        <v>1</v>
      </c>
      <c r="Q24" s="77">
        <f t="shared" si="5"/>
        <v>8.1104000000000003</v>
      </c>
      <c r="R24" s="77">
        <f t="shared" si="6"/>
        <v>11.089599999999999</v>
      </c>
      <c r="S24" s="77">
        <f t="shared" si="7"/>
        <v>0.14355408000000003</v>
      </c>
      <c r="T24" s="77">
        <f t="shared" si="8"/>
        <v>0.19628592</v>
      </c>
      <c r="U24" s="76">
        <f t="shared" si="18"/>
        <v>0.16992000000000002</v>
      </c>
      <c r="V24" s="76">
        <f t="shared" si="19"/>
        <v>1.3452E-2</v>
      </c>
      <c r="W24" s="76">
        <f t="shared" si="11"/>
        <v>12.631578947368421</v>
      </c>
      <c r="X24" s="91">
        <v>100</v>
      </c>
      <c r="Y24" s="41">
        <v>1</v>
      </c>
      <c r="Z24" s="41">
        <v>0</v>
      </c>
      <c r="AA24" s="41">
        <v>0</v>
      </c>
      <c r="AB24" s="41">
        <v>0</v>
      </c>
      <c r="AC24" s="91">
        <v>1.77</v>
      </c>
      <c r="AD24" s="26">
        <v>0</v>
      </c>
      <c r="AE24" s="26" t="s">
        <v>65</v>
      </c>
      <c r="AF24" s="41">
        <f t="shared" si="12"/>
        <v>0</v>
      </c>
      <c r="AG24" s="41">
        <v>1</v>
      </c>
      <c r="AH24" s="41">
        <v>1</v>
      </c>
      <c r="AI24" s="41">
        <v>0</v>
      </c>
      <c r="AJ24" s="41">
        <f t="shared" si="13"/>
        <v>1</v>
      </c>
      <c r="AK24" s="41">
        <v>1</v>
      </c>
      <c r="AL24" s="41">
        <v>27878</v>
      </c>
      <c r="AM24" s="26">
        <v>10</v>
      </c>
      <c r="AN24" s="26" t="s">
        <v>324</v>
      </c>
      <c r="AO24" s="61">
        <f t="shared" si="14"/>
        <v>0</v>
      </c>
      <c r="AP24" s="61">
        <f t="shared" si="15"/>
        <v>1</v>
      </c>
      <c r="AQ24" s="61">
        <f t="shared" si="16"/>
        <v>0</v>
      </c>
      <c r="AR24" s="61">
        <v>1</v>
      </c>
      <c r="AS24" s="26" t="s">
        <v>160</v>
      </c>
      <c r="AT24" s="61">
        <v>1</v>
      </c>
      <c r="AU24" s="61">
        <v>0</v>
      </c>
      <c r="AV24" s="61">
        <v>0</v>
      </c>
      <c r="AW24" s="61">
        <v>0</v>
      </c>
      <c r="AX24" s="61">
        <v>38.6</v>
      </c>
      <c r="AY24" s="61">
        <v>0</v>
      </c>
      <c r="AZ24" s="61">
        <v>0</v>
      </c>
      <c r="BA24" s="61">
        <v>0</v>
      </c>
      <c r="BB24" s="61">
        <v>0</v>
      </c>
      <c r="BC24" s="61">
        <v>1</v>
      </c>
      <c r="BD24" s="61">
        <v>0</v>
      </c>
      <c r="BE24" s="61">
        <v>0</v>
      </c>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row>
    <row r="25" spans="1:135" s="26" customFormat="1" x14ac:dyDescent="0.25">
      <c r="A25" s="26" t="s">
        <v>305</v>
      </c>
      <c r="B25" s="26">
        <v>24</v>
      </c>
      <c r="C25" s="26">
        <v>1</v>
      </c>
      <c r="D25">
        <f>VLOOKUP(E25,Studies!$C$3:$F$40,4,FALSE)</f>
        <v>5</v>
      </c>
      <c r="E25" s="26" t="s">
        <v>347</v>
      </c>
      <c r="F25" s="26" t="s">
        <v>484</v>
      </c>
      <c r="G25">
        <f t="shared" si="0"/>
        <v>4</v>
      </c>
      <c r="H25" s="26">
        <v>2021</v>
      </c>
      <c r="I25" s="26">
        <f t="shared" si="17"/>
        <v>1.5563025007672873</v>
      </c>
      <c r="J25" s="76">
        <v>13.45</v>
      </c>
      <c r="K25" s="76">
        <v>13.86</v>
      </c>
      <c r="L25" s="76">
        <f t="shared" si="1"/>
        <v>0.9704184704184704</v>
      </c>
      <c r="M25" s="26" t="s">
        <v>132</v>
      </c>
      <c r="N25" s="41">
        <f t="shared" si="2"/>
        <v>0</v>
      </c>
      <c r="O25" s="41">
        <f t="shared" si="3"/>
        <v>0</v>
      </c>
      <c r="P25" s="41">
        <f t="shared" si="4"/>
        <v>1</v>
      </c>
      <c r="Q25" s="77">
        <f t="shared" si="5"/>
        <v>-13.715599999999998</v>
      </c>
      <c r="R25" s="77">
        <f t="shared" si="6"/>
        <v>40.615600000000001</v>
      </c>
      <c r="S25" s="77">
        <f t="shared" si="7"/>
        <v>-0.33328908000000013</v>
      </c>
      <c r="T25" s="77">
        <f t="shared" si="8"/>
        <v>0.9869590800000001</v>
      </c>
      <c r="U25" s="76">
        <f t="shared" si="18"/>
        <v>0.32683499999999999</v>
      </c>
      <c r="V25" s="76">
        <f t="shared" si="19"/>
        <v>0.33679800000000004</v>
      </c>
      <c r="W25" s="76">
        <f t="shared" si="11"/>
        <v>0.97041847041847029</v>
      </c>
      <c r="X25" s="91">
        <v>100</v>
      </c>
      <c r="Y25" s="41">
        <v>1</v>
      </c>
      <c r="Z25" s="41">
        <v>0</v>
      </c>
      <c r="AA25" s="41">
        <v>0</v>
      </c>
      <c r="AB25" s="41">
        <v>0</v>
      </c>
      <c r="AC25" s="91">
        <v>2.4300000000000002</v>
      </c>
      <c r="AD25" s="26">
        <v>0</v>
      </c>
      <c r="AE25" s="26" t="s">
        <v>65</v>
      </c>
      <c r="AF25" s="41">
        <f t="shared" si="12"/>
        <v>0</v>
      </c>
      <c r="AG25" s="41">
        <v>1</v>
      </c>
      <c r="AH25" s="41">
        <v>1</v>
      </c>
      <c r="AI25" s="41">
        <v>0</v>
      </c>
      <c r="AJ25" s="41">
        <f t="shared" si="13"/>
        <v>1</v>
      </c>
      <c r="AK25" s="41">
        <v>1</v>
      </c>
      <c r="AL25" s="41">
        <v>25923</v>
      </c>
      <c r="AM25" s="26">
        <v>13</v>
      </c>
      <c r="AN25" s="26" t="s">
        <v>324</v>
      </c>
      <c r="AO25" s="61">
        <f t="shared" si="14"/>
        <v>0</v>
      </c>
      <c r="AP25" s="61">
        <f t="shared" si="15"/>
        <v>1</v>
      </c>
      <c r="AQ25" s="61">
        <f t="shared" si="16"/>
        <v>0</v>
      </c>
      <c r="AR25" s="61">
        <v>1</v>
      </c>
      <c r="AS25" s="26" t="s">
        <v>160</v>
      </c>
      <c r="AT25" s="61">
        <v>1</v>
      </c>
      <c r="AU25" s="61">
        <v>0</v>
      </c>
      <c r="AV25" s="61">
        <v>0</v>
      </c>
      <c r="AW25" s="61">
        <v>0</v>
      </c>
      <c r="AX25" s="61">
        <v>38.6</v>
      </c>
      <c r="AY25" s="61">
        <v>0</v>
      </c>
      <c r="AZ25" s="61">
        <v>0</v>
      </c>
      <c r="BA25" s="61">
        <v>0</v>
      </c>
      <c r="BB25" s="61">
        <v>0</v>
      </c>
      <c r="BC25" s="61">
        <v>1</v>
      </c>
      <c r="BD25" s="61">
        <v>0</v>
      </c>
      <c r="BE25" s="61">
        <v>0</v>
      </c>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row>
    <row r="26" spans="1:135" s="26" customFormat="1" x14ac:dyDescent="0.25">
      <c r="A26" s="26" t="s">
        <v>305</v>
      </c>
      <c r="B26" s="26">
        <v>25</v>
      </c>
      <c r="C26" s="26">
        <v>1</v>
      </c>
      <c r="D26">
        <f>VLOOKUP(E26,Studies!$C$3:$F$40,4,FALSE)</f>
        <v>5</v>
      </c>
      <c r="E26" s="26" t="s">
        <v>347</v>
      </c>
      <c r="F26" s="26" t="s">
        <v>484</v>
      </c>
      <c r="G26">
        <f t="shared" si="0"/>
        <v>4</v>
      </c>
      <c r="H26" s="26">
        <v>2021</v>
      </c>
      <c r="I26" s="26">
        <f t="shared" si="17"/>
        <v>1.5563025007672873</v>
      </c>
      <c r="J26" s="76">
        <v>9.0299999999999994</v>
      </c>
      <c r="K26" s="76">
        <v>0.74</v>
      </c>
      <c r="L26" s="76">
        <f t="shared" si="1"/>
        <v>12.202702702702702</v>
      </c>
      <c r="M26" s="26" t="s">
        <v>132</v>
      </c>
      <c r="N26" s="41">
        <f t="shared" si="2"/>
        <v>0</v>
      </c>
      <c r="O26" s="41">
        <f t="shared" si="3"/>
        <v>0</v>
      </c>
      <c r="P26" s="41">
        <f t="shared" si="4"/>
        <v>1</v>
      </c>
      <c r="Q26" s="77">
        <f t="shared" si="5"/>
        <v>7.5795999999999992</v>
      </c>
      <c r="R26" s="77">
        <f t="shared" si="6"/>
        <v>10.480399999999999</v>
      </c>
      <c r="S26" s="77">
        <f t="shared" si="7"/>
        <v>0.13415891999999996</v>
      </c>
      <c r="T26" s="77">
        <f t="shared" si="8"/>
        <v>0.18550307999999999</v>
      </c>
      <c r="U26" s="76">
        <f t="shared" si="18"/>
        <v>0.15983099999999997</v>
      </c>
      <c r="V26" s="76">
        <f t="shared" si="19"/>
        <v>1.3098E-2</v>
      </c>
      <c r="W26" s="76">
        <f t="shared" si="11"/>
        <v>12.2027027027027</v>
      </c>
      <c r="X26" s="91">
        <v>100</v>
      </c>
      <c r="Y26" s="41">
        <v>1</v>
      </c>
      <c r="Z26" s="41">
        <v>0</v>
      </c>
      <c r="AA26" s="41">
        <v>0</v>
      </c>
      <c r="AB26" s="41">
        <v>0</v>
      </c>
      <c r="AC26" s="91">
        <v>1.77</v>
      </c>
      <c r="AD26" s="26">
        <v>0</v>
      </c>
      <c r="AE26" s="26" t="s">
        <v>65</v>
      </c>
      <c r="AF26" s="41">
        <f t="shared" si="12"/>
        <v>0</v>
      </c>
      <c r="AG26" s="41">
        <v>1</v>
      </c>
      <c r="AH26" s="41">
        <v>1</v>
      </c>
      <c r="AI26" s="41">
        <v>0</v>
      </c>
      <c r="AJ26" s="41">
        <f t="shared" si="13"/>
        <v>1</v>
      </c>
      <c r="AK26" s="41">
        <v>1</v>
      </c>
      <c r="AL26" s="41">
        <v>27878</v>
      </c>
      <c r="AM26" s="26">
        <v>10</v>
      </c>
      <c r="AN26" s="26" t="s">
        <v>324</v>
      </c>
      <c r="AO26" s="61">
        <f t="shared" si="14"/>
        <v>0</v>
      </c>
      <c r="AP26" s="61">
        <f t="shared" si="15"/>
        <v>1</v>
      </c>
      <c r="AQ26" s="61">
        <f t="shared" si="16"/>
        <v>0</v>
      </c>
      <c r="AR26" s="61">
        <v>1</v>
      </c>
      <c r="AS26" s="26" t="s">
        <v>160</v>
      </c>
      <c r="AT26" s="61">
        <v>1</v>
      </c>
      <c r="AU26" s="61">
        <v>0</v>
      </c>
      <c r="AV26" s="61">
        <v>0</v>
      </c>
      <c r="AW26" s="61">
        <v>0</v>
      </c>
      <c r="AX26" s="61">
        <v>38.6</v>
      </c>
      <c r="AY26" s="61">
        <v>1</v>
      </c>
      <c r="AZ26" s="61">
        <v>0</v>
      </c>
      <c r="BA26" s="61">
        <v>0</v>
      </c>
      <c r="BB26" s="61">
        <v>0</v>
      </c>
      <c r="BC26" s="61">
        <v>1</v>
      </c>
      <c r="BD26" s="61">
        <v>0</v>
      </c>
      <c r="BE26" s="61">
        <v>0</v>
      </c>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row>
    <row r="27" spans="1:135" s="26" customFormat="1" x14ac:dyDescent="0.25">
      <c r="A27" s="26" t="s">
        <v>305</v>
      </c>
      <c r="B27" s="26">
        <v>26</v>
      </c>
      <c r="C27" s="26">
        <v>1</v>
      </c>
      <c r="D27">
        <f>VLOOKUP(E27,Studies!$C$3:$F$40,4,FALSE)</f>
        <v>5</v>
      </c>
      <c r="E27" s="26" t="s">
        <v>347</v>
      </c>
      <c r="F27" s="26" t="s">
        <v>484</v>
      </c>
      <c r="G27">
        <f t="shared" si="0"/>
        <v>4</v>
      </c>
      <c r="H27" s="26">
        <v>2021</v>
      </c>
      <c r="I27" s="26">
        <f t="shared" si="17"/>
        <v>1.5563025007672873</v>
      </c>
      <c r="J27" s="76">
        <v>13.86</v>
      </c>
      <c r="K27" s="76">
        <v>1.24</v>
      </c>
      <c r="L27" s="76">
        <f t="shared" si="1"/>
        <v>11.17741935483871</v>
      </c>
      <c r="M27" s="26" t="s">
        <v>132</v>
      </c>
      <c r="N27" s="41">
        <f t="shared" si="2"/>
        <v>0</v>
      </c>
      <c r="O27" s="41">
        <f t="shared" si="3"/>
        <v>0</v>
      </c>
      <c r="P27" s="41">
        <f t="shared" si="4"/>
        <v>1</v>
      </c>
      <c r="Q27" s="77">
        <f t="shared" si="5"/>
        <v>11.429599999999999</v>
      </c>
      <c r="R27" s="77">
        <f t="shared" si="6"/>
        <v>16.290399999999998</v>
      </c>
      <c r="S27" s="77">
        <f t="shared" si="7"/>
        <v>0.27773928000000003</v>
      </c>
      <c r="T27" s="77">
        <f t="shared" si="8"/>
        <v>0.39585672000000005</v>
      </c>
      <c r="U27" s="76">
        <f t="shared" si="18"/>
        <v>0.33679800000000004</v>
      </c>
      <c r="V27" s="76">
        <f t="shared" si="19"/>
        <v>3.0132000000000003E-2</v>
      </c>
      <c r="W27" s="76">
        <f t="shared" si="11"/>
        <v>11.17741935483871</v>
      </c>
      <c r="X27" s="91">
        <v>100</v>
      </c>
      <c r="Y27" s="41">
        <v>1</v>
      </c>
      <c r="Z27" s="41">
        <v>0</v>
      </c>
      <c r="AA27" s="41">
        <v>0</v>
      </c>
      <c r="AB27" s="41">
        <v>0</v>
      </c>
      <c r="AC27" s="91">
        <v>2.4300000000000002</v>
      </c>
      <c r="AD27" s="26">
        <v>0</v>
      </c>
      <c r="AE27" s="26" t="s">
        <v>65</v>
      </c>
      <c r="AF27" s="41">
        <f t="shared" si="12"/>
        <v>0</v>
      </c>
      <c r="AG27" s="41">
        <v>1</v>
      </c>
      <c r="AH27" s="41">
        <v>1</v>
      </c>
      <c r="AI27" s="41">
        <v>0</v>
      </c>
      <c r="AJ27" s="41">
        <f t="shared" si="13"/>
        <v>1</v>
      </c>
      <c r="AK27" s="41">
        <v>1</v>
      </c>
      <c r="AL27" s="41">
        <v>25923</v>
      </c>
      <c r="AM27" s="26">
        <v>13</v>
      </c>
      <c r="AN27" s="26" t="s">
        <v>324</v>
      </c>
      <c r="AO27" s="61">
        <f t="shared" si="14"/>
        <v>0</v>
      </c>
      <c r="AP27" s="61">
        <f t="shared" si="15"/>
        <v>1</v>
      </c>
      <c r="AQ27" s="61">
        <f t="shared" si="16"/>
        <v>0</v>
      </c>
      <c r="AR27" s="61">
        <v>1</v>
      </c>
      <c r="AS27" s="26" t="s">
        <v>160</v>
      </c>
      <c r="AT27" s="61">
        <v>1</v>
      </c>
      <c r="AU27" s="61">
        <v>0</v>
      </c>
      <c r="AV27" s="61">
        <v>0</v>
      </c>
      <c r="AW27" s="61">
        <v>0</v>
      </c>
      <c r="AX27" s="61">
        <v>38.6</v>
      </c>
      <c r="AY27" s="61">
        <v>1</v>
      </c>
      <c r="AZ27" s="61">
        <v>0</v>
      </c>
      <c r="BA27" s="61">
        <v>0</v>
      </c>
      <c r="BB27" s="61">
        <v>0</v>
      </c>
      <c r="BC27" s="61">
        <v>1</v>
      </c>
      <c r="BD27" s="61">
        <v>0</v>
      </c>
      <c r="BE27" s="61">
        <v>0</v>
      </c>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row>
    <row r="28" spans="1:135" s="38" customFormat="1" x14ac:dyDescent="0.25">
      <c r="A28" s="38" t="s">
        <v>307</v>
      </c>
      <c r="B28" s="38">
        <v>27</v>
      </c>
      <c r="C28" s="38">
        <v>1</v>
      </c>
      <c r="D28">
        <f>VLOOKUP(E28,Studies!$C$3:$F$40,4,FALSE)</f>
        <v>6</v>
      </c>
      <c r="E28" s="38" t="s">
        <v>348</v>
      </c>
      <c r="F28" s="38" t="s">
        <v>483</v>
      </c>
      <c r="G28">
        <f t="shared" si="0"/>
        <v>2</v>
      </c>
      <c r="H28" s="38">
        <v>2022</v>
      </c>
      <c r="I28" s="38">
        <f t="shared" si="17"/>
        <v>1.568201724066995</v>
      </c>
      <c r="J28" s="76">
        <v>8.7200000000000006</v>
      </c>
      <c r="K28" s="76">
        <v>3.12</v>
      </c>
      <c r="L28" s="76">
        <f t="shared" si="1"/>
        <v>2.7948717948717952</v>
      </c>
      <c r="M28" s="38" t="s">
        <v>132</v>
      </c>
      <c r="N28" s="42">
        <f t="shared" si="2"/>
        <v>0</v>
      </c>
      <c r="O28" s="42">
        <f t="shared" si="3"/>
        <v>0</v>
      </c>
      <c r="P28" s="42">
        <f t="shared" si="4"/>
        <v>1</v>
      </c>
      <c r="Q28" s="78">
        <f t="shared" si="5"/>
        <v>2.6048000000000009</v>
      </c>
      <c r="R28" s="78">
        <f t="shared" si="6"/>
        <v>14.8352</v>
      </c>
      <c r="S28" s="78">
        <f t="shared" si="7"/>
        <v>4.4281599999999977E-2</v>
      </c>
      <c r="T28" s="78">
        <f t="shared" si="8"/>
        <v>0.25219839999999999</v>
      </c>
      <c r="U28" s="76">
        <f t="shared" si="18"/>
        <v>0.14823999999999998</v>
      </c>
      <c r="V28" s="76">
        <f t="shared" si="19"/>
        <v>5.3040000000000004E-2</v>
      </c>
      <c r="W28" s="76">
        <f t="shared" si="11"/>
        <v>2.7948717948717943</v>
      </c>
      <c r="X28" s="92">
        <v>100</v>
      </c>
      <c r="Y28" s="42">
        <v>0</v>
      </c>
      <c r="Z28" s="42">
        <v>1</v>
      </c>
      <c r="AA28" s="42">
        <v>0</v>
      </c>
      <c r="AB28" s="42">
        <v>0</v>
      </c>
      <c r="AC28" s="92">
        <v>1.7</v>
      </c>
      <c r="AD28" s="38">
        <v>1</v>
      </c>
      <c r="AE28" s="38" t="s">
        <v>65</v>
      </c>
      <c r="AF28" s="42">
        <f t="shared" si="12"/>
        <v>0</v>
      </c>
      <c r="AG28" s="42">
        <v>1</v>
      </c>
      <c r="AH28" s="42">
        <v>1</v>
      </c>
      <c r="AI28" s="42">
        <v>0</v>
      </c>
      <c r="AJ28" s="42">
        <f t="shared" si="13"/>
        <v>1</v>
      </c>
      <c r="AK28" s="42">
        <v>1</v>
      </c>
      <c r="AL28" s="42">
        <v>12267</v>
      </c>
      <c r="AM28" s="38">
        <v>10</v>
      </c>
      <c r="AN28" s="38" t="s">
        <v>324</v>
      </c>
      <c r="AO28" s="62">
        <f t="shared" si="14"/>
        <v>0</v>
      </c>
      <c r="AP28" s="62">
        <f t="shared" si="15"/>
        <v>1</v>
      </c>
      <c r="AQ28" s="62">
        <f t="shared" si="16"/>
        <v>0</v>
      </c>
      <c r="AR28" s="62">
        <v>1</v>
      </c>
      <c r="AS28" s="38" t="s">
        <v>160</v>
      </c>
      <c r="AT28" s="62">
        <v>1</v>
      </c>
      <c r="AU28" s="62">
        <v>0</v>
      </c>
      <c r="AV28" s="62">
        <v>0</v>
      </c>
      <c r="AW28" s="62">
        <v>0</v>
      </c>
      <c r="AX28" s="62">
        <v>38.6</v>
      </c>
      <c r="AY28" s="62">
        <v>1</v>
      </c>
      <c r="AZ28" s="62">
        <v>0</v>
      </c>
      <c r="BA28" s="62">
        <v>0</v>
      </c>
      <c r="BB28" s="62">
        <v>0</v>
      </c>
      <c r="BC28" s="62">
        <v>1</v>
      </c>
      <c r="BD28" s="62">
        <v>0</v>
      </c>
      <c r="BE28" s="62">
        <v>0</v>
      </c>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row>
    <row r="29" spans="1:135" s="38" customFormat="1" x14ac:dyDescent="0.25">
      <c r="A29" s="38" t="s">
        <v>309</v>
      </c>
      <c r="B29" s="38">
        <v>28</v>
      </c>
      <c r="C29" s="38">
        <v>1</v>
      </c>
      <c r="D29">
        <f>VLOOKUP(E29,Studies!$C$3:$F$40,4,FALSE)</f>
        <v>6</v>
      </c>
      <c r="E29" s="38" t="s">
        <v>348</v>
      </c>
      <c r="F29" s="38" t="s">
        <v>483</v>
      </c>
      <c r="G29">
        <f t="shared" si="0"/>
        <v>2</v>
      </c>
      <c r="H29" s="38">
        <v>2022</v>
      </c>
      <c r="I29" s="38">
        <f t="shared" si="17"/>
        <v>1.568201724066995</v>
      </c>
      <c r="J29" s="76">
        <v>8.91</v>
      </c>
      <c r="K29" s="76">
        <v>3.67</v>
      </c>
      <c r="L29" s="76">
        <f t="shared" si="1"/>
        <v>2.4277929155313354</v>
      </c>
      <c r="M29" s="38" t="s">
        <v>132</v>
      </c>
      <c r="N29" s="42">
        <f t="shared" si="2"/>
        <v>0</v>
      </c>
      <c r="O29" s="42">
        <f t="shared" si="3"/>
        <v>0</v>
      </c>
      <c r="P29" s="42">
        <f t="shared" si="4"/>
        <v>1</v>
      </c>
      <c r="Q29" s="78">
        <f t="shared" si="5"/>
        <v>1.7168000000000001</v>
      </c>
      <c r="R29" s="78">
        <f t="shared" si="6"/>
        <v>16.103200000000001</v>
      </c>
      <c r="S29" s="78">
        <f t="shared" si="7"/>
        <v>4.1203200000000023E-2</v>
      </c>
      <c r="T29" s="78">
        <f t="shared" si="8"/>
        <v>0.38647679999999995</v>
      </c>
      <c r="U29" s="76">
        <f t="shared" si="18"/>
        <v>0.21384</v>
      </c>
      <c r="V29" s="76">
        <f t="shared" si="19"/>
        <v>8.8079999999999992E-2</v>
      </c>
      <c r="W29" s="76">
        <f t="shared" si="11"/>
        <v>2.4277929155313354</v>
      </c>
      <c r="X29" s="92">
        <v>100</v>
      </c>
      <c r="Y29" s="42">
        <v>0</v>
      </c>
      <c r="Z29" s="42">
        <v>1</v>
      </c>
      <c r="AA29" s="42">
        <v>0</v>
      </c>
      <c r="AB29" s="42">
        <v>0</v>
      </c>
      <c r="AC29" s="92">
        <v>2.4</v>
      </c>
      <c r="AD29" s="38">
        <v>1</v>
      </c>
      <c r="AE29" s="38" t="s">
        <v>65</v>
      </c>
      <c r="AF29" s="42">
        <f t="shared" si="12"/>
        <v>0</v>
      </c>
      <c r="AG29" s="42">
        <v>1</v>
      </c>
      <c r="AH29" s="42">
        <v>1</v>
      </c>
      <c r="AI29" s="42">
        <v>0</v>
      </c>
      <c r="AJ29" s="42">
        <f t="shared" si="13"/>
        <v>1</v>
      </c>
      <c r="AK29" s="42">
        <v>1</v>
      </c>
      <c r="AL29" s="42">
        <v>9606</v>
      </c>
      <c r="AM29" s="38">
        <v>13</v>
      </c>
      <c r="AN29" s="38" t="s">
        <v>324</v>
      </c>
      <c r="AO29" s="62">
        <f t="shared" si="14"/>
        <v>0</v>
      </c>
      <c r="AP29" s="62">
        <f t="shared" si="15"/>
        <v>1</v>
      </c>
      <c r="AQ29" s="62">
        <f t="shared" si="16"/>
        <v>0</v>
      </c>
      <c r="AR29" s="62">
        <v>1</v>
      </c>
      <c r="AS29" s="38" t="s">
        <v>160</v>
      </c>
      <c r="AT29" s="62">
        <v>0</v>
      </c>
      <c r="AU29" s="62">
        <v>0</v>
      </c>
      <c r="AV29" s="62">
        <v>1</v>
      </c>
      <c r="AW29" s="62">
        <v>0</v>
      </c>
      <c r="AX29" s="62">
        <v>38.6</v>
      </c>
      <c r="AY29" s="62">
        <v>1</v>
      </c>
      <c r="AZ29" s="62">
        <v>0</v>
      </c>
      <c r="BA29" s="62">
        <v>0</v>
      </c>
      <c r="BB29" s="62">
        <v>0</v>
      </c>
      <c r="BC29" s="62">
        <v>1</v>
      </c>
      <c r="BD29" s="62">
        <v>0</v>
      </c>
      <c r="BE29" s="62">
        <v>0</v>
      </c>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row>
    <row r="30" spans="1:135" s="38" customFormat="1" x14ac:dyDescent="0.25">
      <c r="A30" s="39" t="s">
        <v>136</v>
      </c>
      <c r="B30" s="39">
        <v>29</v>
      </c>
      <c r="C30" s="39">
        <v>1</v>
      </c>
      <c r="D30">
        <f>VLOOKUP(E30,Studies!$C$3:$F$40,4,FALSE)</f>
        <v>7</v>
      </c>
      <c r="E30" s="39" t="s">
        <v>349</v>
      </c>
      <c r="F30" s="39" t="s">
        <v>481</v>
      </c>
      <c r="G30">
        <f t="shared" si="0"/>
        <v>2</v>
      </c>
      <c r="H30" s="39">
        <v>1998</v>
      </c>
      <c r="I30" s="39">
        <f t="shared" si="17"/>
        <v>1.1139433523068367</v>
      </c>
      <c r="J30" s="76">
        <v>7.9000000000000001E-2</v>
      </c>
      <c r="K30" s="76">
        <v>1.2E-2</v>
      </c>
      <c r="L30" s="76">
        <f t="shared" si="1"/>
        <v>6.583333333333333</v>
      </c>
      <c r="M30" s="39" t="s">
        <v>132</v>
      </c>
      <c r="N30" s="43">
        <f t="shared" si="2"/>
        <v>0</v>
      </c>
      <c r="O30" s="43">
        <f t="shared" si="3"/>
        <v>0</v>
      </c>
      <c r="P30" s="43">
        <f t="shared" si="4"/>
        <v>1</v>
      </c>
      <c r="Q30" s="79">
        <f t="shared" si="5"/>
        <v>5.5480000000000002E-2</v>
      </c>
      <c r="R30" s="79">
        <f t="shared" si="6"/>
        <v>0.10252</v>
      </c>
      <c r="S30" s="79">
        <f t="shared" si="7"/>
        <v>0.13934117930859999</v>
      </c>
      <c r="T30" s="79">
        <f t="shared" si="8"/>
        <v>0.2574848180014</v>
      </c>
      <c r="U30" s="76">
        <f t="shared" si="18"/>
        <v>0.19841299865499998</v>
      </c>
      <c r="V30" s="76">
        <f t="shared" si="19"/>
        <v>3.0138683339999996E-2</v>
      </c>
      <c r="W30" s="76">
        <f t="shared" si="11"/>
        <v>6.583333333333333</v>
      </c>
      <c r="X30" s="93">
        <v>1</v>
      </c>
      <c r="Y30" s="43">
        <v>0</v>
      </c>
      <c r="Z30" s="43">
        <v>0</v>
      </c>
      <c r="AA30" s="43">
        <v>0</v>
      </c>
      <c r="AB30" s="43">
        <v>1</v>
      </c>
      <c r="AC30" s="93">
        <v>2.5115569449999997</v>
      </c>
      <c r="AD30" s="39">
        <v>0</v>
      </c>
      <c r="AE30" s="39" t="s">
        <v>65</v>
      </c>
      <c r="AF30" s="43">
        <f t="shared" si="12"/>
        <v>0</v>
      </c>
      <c r="AG30" s="43">
        <v>1</v>
      </c>
      <c r="AH30" s="43">
        <v>1</v>
      </c>
      <c r="AI30" s="43">
        <v>0</v>
      </c>
      <c r="AJ30" s="43">
        <f t="shared" si="13"/>
        <v>1</v>
      </c>
      <c r="AK30" s="43">
        <v>1</v>
      </c>
      <c r="AL30" s="43">
        <v>34542</v>
      </c>
      <c r="AM30" s="39">
        <v>16</v>
      </c>
      <c r="AN30" s="39" t="s">
        <v>324</v>
      </c>
      <c r="AO30" s="63">
        <f t="shared" si="14"/>
        <v>0</v>
      </c>
      <c r="AP30" s="63">
        <f t="shared" si="15"/>
        <v>1</v>
      </c>
      <c r="AQ30" s="63">
        <f t="shared" si="16"/>
        <v>0</v>
      </c>
      <c r="AR30" s="63">
        <v>1</v>
      </c>
      <c r="AS30" s="39" t="s">
        <v>14</v>
      </c>
      <c r="AT30" s="63">
        <v>0</v>
      </c>
      <c r="AU30" s="63">
        <v>0</v>
      </c>
      <c r="AV30" s="63">
        <v>1</v>
      </c>
      <c r="AW30" s="63">
        <v>0</v>
      </c>
      <c r="AX30" s="63">
        <v>39.700000000000003</v>
      </c>
      <c r="AY30" s="63">
        <v>0</v>
      </c>
      <c r="AZ30" s="63">
        <v>0</v>
      </c>
      <c r="BA30" s="63">
        <v>0</v>
      </c>
      <c r="BB30" s="63">
        <v>1</v>
      </c>
      <c r="BC30" s="63">
        <v>1</v>
      </c>
      <c r="BD30" s="63">
        <v>0</v>
      </c>
      <c r="BE30" s="63">
        <v>0</v>
      </c>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row>
    <row r="31" spans="1:135" s="39" customFormat="1" x14ac:dyDescent="0.25">
      <c r="A31" s="39" t="s">
        <v>136</v>
      </c>
      <c r="B31" s="39">
        <v>30</v>
      </c>
      <c r="C31" s="39">
        <v>1</v>
      </c>
      <c r="D31">
        <f>VLOOKUP(E31,Studies!$C$3:$F$40,4,FALSE)</f>
        <v>7</v>
      </c>
      <c r="E31" s="39" t="s">
        <v>349</v>
      </c>
      <c r="F31" s="39" t="s">
        <v>481</v>
      </c>
      <c r="G31">
        <f t="shared" si="0"/>
        <v>2</v>
      </c>
      <c r="H31" s="39">
        <v>1998</v>
      </c>
      <c r="I31" s="39">
        <f t="shared" si="17"/>
        <v>1.1139433523068367</v>
      </c>
      <c r="J31" s="76">
        <v>7.6999999999999999E-2</v>
      </c>
      <c r="K31" s="76">
        <v>1.2E-2</v>
      </c>
      <c r="L31" s="76">
        <f t="shared" si="1"/>
        <v>6.4166666666666661</v>
      </c>
      <c r="M31" s="39" t="s">
        <v>132</v>
      </c>
      <c r="N31" s="43">
        <f t="shared" si="2"/>
        <v>0</v>
      </c>
      <c r="O31" s="43">
        <f t="shared" si="3"/>
        <v>0</v>
      </c>
      <c r="P31" s="43">
        <f t="shared" si="4"/>
        <v>1</v>
      </c>
      <c r="Q31" s="79">
        <f t="shared" si="5"/>
        <v>5.348E-2</v>
      </c>
      <c r="R31" s="79">
        <f t="shared" si="6"/>
        <v>0.10052</v>
      </c>
      <c r="S31" s="79">
        <f t="shared" si="7"/>
        <v>0.13370000000000001</v>
      </c>
      <c r="T31" s="79">
        <f t="shared" si="8"/>
        <v>0.25130000000000002</v>
      </c>
      <c r="U31" s="76">
        <f t="shared" si="18"/>
        <v>0.1925</v>
      </c>
      <c r="V31" s="76">
        <f t="shared" si="19"/>
        <v>0.03</v>
      </c>
      <c r="W31" s="76">
        <f t="shared" si="11"/>
        <v>6.416666666666667</v>
      </c>
      <c r="X31" s="93">
        <v>1</v>
      </c>
      <c r="Y31" s="43">
        <v>0</v>
      </c>
      <c r="Z31" s="43">
        <v>0</v>
      </c>
      <c r="AA31" s="43">
        <v>0</v>
      </c>
      <c r="AB31" s="43">
        <v>1</v>
      </c>
      <c r="AC31" s="93">
        <v>2.5</v>
      </c>
      <c r="AD31" s="39">
        <v>0</v>
      </c>
      <c r="AE31" s="39" t="s">
        <v>65</v>
      </c>
      <c r="AF31" s="43">
        <f t="shared" si="12"/>
        <v>0</v>
      </c>
      <c r="AG31" s="43">
        <v>1</v>
      </c>
      <c r="AH31" s="43">
        <v>1</v>
      </c>
      <c r="AI31" s="43">
        <v>0</v>
      </c>
      <c r="AJ31" s="43">
        <f t="shared" si="13"/>
        <v>1</v>
      </c>
      <c r="AK31" s="43">
        <v>1</v>
      </c>
      <c r="AL31" s="43">
        <v>34542</v>
      </c>
      <c r="AM31" s="39">
        <v>16</v>
      </c>
      <c r="AN31" s="39" t="s">
        <v>324</v>
      </c>
      <c r="AO31" s="63">
        <f t="shared" si="14"/>
        <v>0</v>
      </c>
      <c r="AP31" s="63">
        <f t="shared" si="15"/>
        <v>1</v>
      </c>
      <c r="AQ31" s="63">
        <f t="shared" si="16"/>
        <v>0</v>
      </c>
      <c r="AR31" s="63">
        <v>1</v>
      </c>
      <c r="AS31" s="39" t="s">
        <v>14</v>
      </c>
      <c r="AT31" s="63">
        <v>0</v>
      </c>
      <c r="AU31" s="63">
        <v>0</v>
      </c>
      <c r="AV31" s="63">
        <v>0</v>
      </c>
      <c r="AW31" s="63">
        <v>0</v>
      </c>
      <c r="AX31" s="63">
        <v>39.700000000000003</v>
      </c>
      <c r="AY31" s="63">
        <v>0</v>
      </c>
      <c r="AZ31" s="63">
        <v>0</v>
      </c>
      <c r="BA31" s="63">
        <v>0</v>
      </c>
      <c r="BB31" s="63">
        <v>1</v>
      </c>
      <c r="BC31" s="63">
        <v>1</v>
      </c>
      <c r="BD31" s="63">
        <v>0</v>
      </c>
      <c r="BE31" s="63">
        <v>0</v>
      </c>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row>
    <row r="32" spans="1:135" x14ac:dyDescent="0.25">
      <c r="A32" t="s">
        <v>43</v>
      </c>
      <c r="B32">
        <v>31</v>
      </c>
      <c r="C32">
        <v>1</v>
      </c>
      <c r="D32">
        <f>VLOOKUP(E32,Studies!$C$3:$F$40,4,FALSE)</f>
        <v>8</v>
      </c>
      <c r="E32" t="s">
        <v>350</v>
      </c>
      <c r="F32" t="s">
        <v>480</v>
      </c>
      <c r="G32">
        <f t="shared" si="0"/>
        <v>1</v>
      </c>
      <c r="H32">
        <v>2003</v>
      </c>
      <c r="I32">
        <f t="shared" si="17"/>
        <v>1.255272505103306</v>
      </c>
      <c r="J32" s="76">
        <v>0.29899999999999999</v>
      </c>
      <c r="K32" s="76">
        <v>8.1000000000000003E-2</v>
      </c>
      <c r="L32" s="76">
        <f t="shared" si="1"/>
        <v>3.6913580246913575</v>
      </c>
      <c r="M32" t="s">
        <v>132</v>
      </c>
      <c r="N32" s="40">
        <f t="shared" si="2"/>
        <v>0</v>
      </c>
      <c r="O32" s="40">
        <f t="shared" si="3"/>
        <v>0</v>
      </c>
      <c r="P32" s="40">
        <f t="shared" si="4"/>
        <v>1</v>
      </c>
      <c r="Q32" s="57">
        <f t="shared" si="5"/>
        <v>0.14023999999999998</v>
      </c>
      <c r="R32" s="57">
        <f t="shared" si="6"/>
        <v>0.45776</v>
      </c>
      <c r="S32" s="57">
        <f t="shared" si="7"/>
        <v>0.14023999999999998</v>
      </c>
      <c r="T32" s="57">
        <f t="shared" si="8"/>
        <v>0.45776</v>
      </c>
      <c r="U32" s="76">
        <v>0.29899999999999999</v>
      </c>
      <c r="V32" s="76">
        <v>8.1000000000000003E-2</v>
      </c>
      <c r="W32" s="76">
        <f>U32/V32</f>
        <v>3.6913580246913575</v>
      </c>
      <c r="X32" s="1">
        <v>1</v>
      </c>
      <c r="Y32" s="40">
        <v>1</v>
      </c>
      <c r="Z32" s="40">
        <v>0</v>
      </c>
      <c r="AA32" s="40">
        <v>0</v>
      </c>
      <c r="AB32" s="40">
        <v>0</v>
      </c>
      <c r="AC32" s="1">
        <v>8.1000000000000003E-2</v>
      </c>
      <c r="AD32">
        <v>1</v>
      </c>
      <c r="AE32" t="s">
        <v>65</v>
      </c>
      <c r="AF32" s="40">
        <f t="shared" si="12"/>
        <v>0</v>
      </c>
      <c r="AG32" s="40">
        <v>1</v>
      </c>
      <c r="AH32" s="40">
        <v>1</v>
      </c>
      <c r="AI32" s="40">
        <v>0</v>
      </c>
      <c r="AJ32" s="42">
        <f t="shared" si="13"/>
        <v>1</v>
      </c>
      <c r="AK32" s="40">
        <v>1</v>
      </c>
      <c r="AL32" s="40">
        <v>1834</v>
      </c>
      <c r="AM32">
        <v>14</v>
      </c>
      <c r="AN32" t="s">
        <v>46</v>
      </c>
      <c r="AO32" s="58">
        <f t="shared" si="14"/>
        <v>0</v>
      </c>
      <c r="AP32" s="58">
        <f t="shared" si="15"/>
        <v>0</v>
      </c>
      <c r="AQ32" s="58">
        <f t="shared" si="16"/>
        <v>0</v>
      </c>
      <c r="AR32" s="58">
        <v>1</v>
      </c>
      <c r="AS32" t="s">
        <v>44</v>
      </c>
      <c r="AT32" s="58">
        <v>0</v>
      </c>
      <c r="AU32" s="58">
        <v>0</v>
      </c>
      <c r="AV32" s="58">
        <v>1</v>
      </c>
      <c r="AW32" s="58">
        <v>1</v>
      </c>
      <c r="AX32" s="58">
        <v>26</v>
      </c>
      <c r="AY32" s="58">
        <v>0</v>
      </c>
      <c r="AZ32" s="58">
        <v>1</v>
      </c>
      <c r="BA32" s="58">
        <v>0</v>
      </c>
      <c r="BB32" s="58">
        <v>1</v>
      </c>
      <c r="BC32" s="58">
        <v>1</v>
      </c>
      <c r="BD32" s="58">
        <v>0</v>
      </c>
      <c r="BE32" s="58">
        <v>0</v>
      </c>
    </row>
    <row r="33" spans="1:135" s="20" customFormat="1" x14ac:dyDescent="0.25">
      <c r="A33" s="20" t="s">
        <v>137</v>
      </c>
      <c r="B33" s="20">
        <v>32</v>
      </c>
      <c r="C33" s="20">
        <v>1</v>
      </c>
      <c r="D33">
        <f>VLOOKUP(E33,Studies!$C$3:$F$40,4,FALSE)</f>
        <v>9</v>
      </c>
      <c r="E33" s="20" t="s">
        <v>351</v>
      </c>
      <c r="F33" s="20" t="s">
        <v>465</v>
      </c>
      <c r="G33">
        <f t="shared" si="0"/>
        <v>4</v>
      </c>
      <c r="H33" s="20">
        <v>1996</v>
      </c>
      <c r="I33" s="20">
        <f t="shared" si="17"/>
        <v>1.0413926851582251</v>
      </c>
      <c r="J33" s="76">
        <v>0.30499999999999999</v>
      </c>
      <c r="K33" s="76">
        <v>1.4999999999999999E-2</v>
      </c>
      <c r="L33" s="76">
        <f t="shared" si="1"/>
        <v>20.333333333333332</v>
      </c>
      <c r="M33" s="20" t="s">
        <v>132</v>
      </c>
      <c r="N33" s="44">
        <f t="shared" si="2"/>
        <v>0</v>
      </c>
      <c r="O33" s="44">
        <f t="shared" si="3"/>
        <v>0</v>
      </c>
      <c r="P33" s="44">
        <f t="shared" si="4"/>
        <v>1</v>
      </c>
      <c r="Q33" s="80">
        <f t="shared" si="5"/>
        <v>0.27560000000000001</v>
      </c>
      <c r="R33" s="80">
        <f t="shared" si="6"/>
        <v>0.33439999999999998</v>
      </c>
      <c r="S33" s="80">
        <f t="shared" si="7"/>
        <v>0.27560000000000001</v>
      </c>
      <c r="T33" s="80">
        <f t="shared" si="8"/>
        <v>0.33439999999999998</v>
      </c>
      <c r="U33" s="76">
        <f>(J33/X33)*AC33</f>
        <v>0.30499999999999999</v>
      </c>
      <c r="V33" s="76">
        <f>(K33/X33)*AC33</f>
        <v>1.4999999999999999E-2</v>
      </c>
      <c r="W33" s="76">
        <f t="shared" ref="W33:W96" si="20">ABS(U33)/V33</f>
        <v>20.333333333333332</v>
      </c>
      <c r="X33" s="94">
        <v>1</v>
      </c>
      <c r="Y33" s="44">
        <v>0</v>
      </c>
      <c r="Z33" s="44">
        <v>1</v>
      </c>
      <c r="AA33" s="44">
        <v>0</v>
      </c>
      <c r="AB33" s="44">
        <v>0</v>
      </c>
      <c r="AC33" s="94">
        <v>1</v>
      </c>
      <c r="AD33" s="20">
        <v>0</v>
      </c>
      <c r="AE33" s="20" t="s">
        <v>65</v>
      </c>
      <c r="AF33" s="44">
        <f t="shared" si="12"/>
        <v>0</v>
      </c>
      <c r="AG33" s="44">
        <v>1</v>
      </c>
      <c r="AH33" s="44">
        <v>1</v>
      </c>
      <c r="AI33" s="44">
        <v>0</v>
      </c>
      <c r="AJ33" s="44">
        <f t="shared" si="13"/>
        <v>1</v>
      </c>
      <c r="AK33" s="44">
        <v>1</v>
      </c>
      <c r="AL33" s="44">
        <v>24599</v>
      </c>
      <c r="AM33" s="20">
        <v>14</v>
      </c>
      <c r="AN33" s="20" t="s">
        <v>324</v>
      </c>
      <c r="AO33" s="64">
        <f t="shared" si="14"/>
        <v>0</v>
      </c>
      <c r="AP33" s="64">
        <f t="shared" si="15"/>
        <v>1</v>
      </c>
      <c r="AQ33" s="64">
        <f t="shared" si="16"/>
        <v>0</v>
      </c>
      <c r="AR33" s="64">
        <v>1</v>
      </c>
      <c r="AS33" s="20" t="s">
        <v>14</v>
      </c>
      <c r="AT33" s="64">
        <v>0</v>
      </c>
      <c r="AU33" s="64">
        <v>0</v>
      </c>
      <c r="AV33" s="64">
        <v>1</v>
      </c>
      <c r="AW33" s="64">
        <v>0</v>
      </c>
      <c r="AX33" s="64">
        <v>39.700000000000003</v>
      </c>
      <c r="AY33" s="64">
        <v>0</v>
      </c>
      <c r="AZ33" s="64">
        <v>0</v>
      </c>
      <c r="BA33" s="64">
        <v>0</v>
      </c>
      <c r="BB33" s="64">
        <v>1</v>
      </c>
      <c r="BC33" s="64">
        <v>0</v>
      </c>
      <c r="BD33" s="64">
        <v>0</v>
      </c>
      <c r="BE33" s="64">
        <v>0</v>
      </c>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row>
    <row r="34" spans="1:135" s="20" customFormat="1" x14ac:dyDescent="0.25">
      <c r="A34" s="20" t="s">
        <v>137</v>
      </c>
      <c r="B34" s="20">
        <v>33</v>
      </c>
      <c r="C34" s="20">
        <v>1</v>
      </c>
      <c r="D34">
        <f>VLOOKUP(E34,Studies!$C$3:$F$40,4,FALSE)</f>
        <v>9</v>
      </c>
      <c r="E34" s="20" t="s">
        <v>351</v>
      </c>
      <c r="F34" s="20" t="s">
        <v>465</v>
      </c>
      <c r="G34">
        <f t="shared" si="0"/>
        <v>4</v>
      </c>
      <c r="H34" s="20">
        <v>1996</v>
      </c>
      <c r="I34" s="20">
        <f t="shared" si="17"/>
        <v>1.0413926851582251</v>
      </c>
      <c r="J34" s="76">
        <v>0.29399999999999998</v>
      </c>
      <c r="K34" s="76">
        <v>1.7000000000000001E-2</v>
      </c>
      <c r="L34" s="76">
        <f t="shared" si="1"/>
        <v>17.294117647058822</v>
      </c>
      <c r="M34" s="20" t="s">
        <v>132</v>
      </c>
      <c r="N34" s="44">
        <f t="shared" si="2"/>
        <v>0</v>
      </c>
      <c r="O34" s="44">
        <f t="shared" si="3"/>
        <v>0</v>
      </c>
      <c r="P34" s="44">
        <f t="shared" si="4"/>
        <v>1</v>
      </c>
      <c r="Q34" s="80">
        <f t="shared" si="5"/>
        <v>0.26067999999999997</v>
      </c>
      <c r="R34" s="80">
        <f t="shared" si="6"/>
        <v>0.32732</v>
      </c>
      <c r="S34" s="80">
        <f t="shared" si="7"/>
        <v>0.26067999999999997</v>
      </c>
      <c r="T34" s="80">
        <f t="shared" si="8"/>
        <v>0.32732</v>
      </c>
      <c r="U34" s="76">
        <f>(J34/X34)*AC34</f>
        <v>0.29399999999999998</v>
      </c>
      <c r="V34" s="76">
        <f>(K34/X34)*AC34</f>
        <v>1.7000000000000001E-2</v>
      </c>
      <c r="W34" s="76">
        <f t="shared" si="20"/>
        <v>17.294117647058822</v>
      </c>
      <c r="X34" s="94">
        <v>1</v>
      </c>
      <c r="Y34" s="44">
        <v>0</v>
      </c>
      <c r="Z34" s="44">
        <v>1</v>
      </c>
      <c r="AA34" s="44">
        <v>0</v>
      </c>
      <c r="AB34" s="44">
        <v>0</v>
      </c>
      <c r="AC34" s="94">
        <v>1</v>
      </c>
      <c r="AD34" s="20">
        <v>0</v>
      </c>
      <c r="AE34" s="20" t="s">
        <v>65</v>
      </c>
      <c r="AF34" s="44">
        <f t="shared" si="12"/>
        <v>0</v>
      </c>
      <c r="AG34" s="44">
        <v>1</v>
      </c>
      <c r="AH34" s="44">
        <v>1</v>
      </c>
      <c r="AI34" s="44">
        <v>0</v>
      </c>
      <c r="AJ34" s="44">
        <f t="shared" si="13"/>
        <v>1</v>
      </c>
      <c r="AK34" s="44">
        <v>1</v>
      </c>
      <c r="AL34" s="44">
        <v>24599</v>
      </c>
      <c r="AM34" s="20">
        <v>14</v>
      </c>
      <c r="AN34" s="20" t="s">
        <v>324</v>
      </c>
      <c r="AO34" s="64">
        <f t="shared" si="14"/>
        <v>0</v>
      </c>
      <c r="AP34" s="64">
        <f t="shared" si="15"/>
        <v>1</v>
      </c>
      <c r="AQ34" s="64">
        <f t="shared" si="16"/>
        <v>0</v>
      </c>
      <c r="AR34" s="64">
        <v>1</v>
      </c>
      <c r="AS34" s="20" t="s">
        <v>14</v>
      </c>
      <c r="AT34" s="64">
        <v>0</v>
      </c>
      <c r="AU34" s="64">
        <v>0</v>
      </c>
      <c r="AV34" s="64">
        <v>1</v>
      </c>
      <c r="AW34" s="64">
        <v>0</v>
      </c>
      <c r="AX34" s="64">
        <v>39.700000000000003</v>
      </c>
      <c r="AY34" s="64">
        <v>0</v>
      </c>
      <c r="AZ34" s="64">
        <v>0</v>
      </c>
      <c r="BA34" s="64">
        <v>0</v>
      </c>
      <c r="BB34" s="64">
        <v>1</v>
      </c>
      <c r="BC34" s="64">
        <v>0</v>
      </c>
      <c r="BD34" s="64">
        <v>0</v>
      </c>
      <c r="BE34" s="64">
        <v>0</v>
      </c>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row>
    <row r="35" spans="1:135" s="20" customFormat="1" x14ac:dyDescent="0.25">
      <c r="A35" s="20" t="s">
        <v>137</v>
      </c>
      <c r="B35" s="20">
        <v>34</v>
      </c>
      <c r="C35" s="20">
        <v>1</v>
      </c>
      <c r="D35">
        <f>VLOOKUP(E35,Studies!$C$3:$F$40,4,FALSE)</f>
        <v>9</v>
      </c>
      <c r="E35" s="20" t="s">
        <v>351</v>
      </c>
      <c r="F35" s="20" t="s">
        <v>465</v>
      </c>
      <c r="G35">
        <f t="shared" si="0"/>
        <v>4</v>
      </c>
      <c r="H35" s="20">
        <v>1996</v>
      </c>
      <c r="I35" s="20">
        <f t="shared" si="17"/>
        <v>1.0413926851582251</v>
      </c>
      <c r="J35" s="76">
        <v>0.214</v>
      </c>
      <c r="K35" s="76">
        <v>1.4E-2</v>
      </c>
      <c r="L35" s="76">
        <f t="shared" si="1"/>
        <v>15.285714285714285</v>
      </c>
      <c r="M35" s="20" t="s">
        <v>132</v>
      </c>
      <c r="N35" s="44">
        <f t="shared" si="2"/>
        <v>0</v>
      </c>
      <c r="O35" s="44">
        <f t="shared" si="3"/>
        <v>0</v>
      </c>
      <c r="P35" s="44">
        <f t="shared" si="4"/>
        <v>1</v>
      </c>
      <c r="Q35" s="80">
        <f t="shared" si="5"/>
        <v>0.18656</v>
      </c>
      <c r="R35" s="80">
        <f t="shared" si="6"/>
        <v>0.24143999999999999</v>
      </c>
      <c r="S35" s="80">
        <f t="shared" si="7"/>
        <v>0.18656</v>
      </c>
      <c r="T35" s="80">
        <f t="shared" si="8"/>
        <v>0.24143999999999999</v>
      </c>
      <c r="U35" s="76">
        <f>(J35/X35)*AC35</f>
        <v>0.214</v>
      </c>
      <c r="V35" s="76">
        <f>(K35/X35)*AC35</f>
        <v>1.4E-2</v>
      </c>
      <c r="W35" s="76">
        <f t="shared" si="20"/>
        <v>15.285714285714285</v>
      </c>
      <c r="X35" s="94">
        <v>1</v>
      </c>
      <c r="Y35" s="44">
        <v>1</v>
      </c>
      <c r="Z35" s="44">
        <v>0</v>
      </c>
      <c r="AA35" s="44">
        <v>0</v>
      </c>
      <c r="AB35" s="44">
        <v>0</v>
      </c>
      <c r="AC35" s="94">
        <v>1</v>
      </c>
      <c r="AD35" s="20">
        <v>0</v>
      </c>
      <c r="AE35" s="20" t="s">
        <v>65</v>
      </c>
      <c r="AF35" s="44">
        <f t="shared" si="12"/>
        <v>0</v>
      </c>
      <c r="AG35" s="44">
        <v>1</v>
      </c>
      <c r="AH35" s="44">
        <v>1</v>
      </c>
      <c r="AI35" s="44">
        <v>0</v>
      </c>
      <c r="AJ35" s="44">
        <f t="shared" si="13"/>
        <v>1</v>
      </c>
      <c r="AK35" s="44">
        <v>1</v>
      </c>
      <c r="AL35" s="44">
        <v>24599</v>
      </c>
      <c r="AM35" s="20">
        <v>14</v>
      </c>
      <c r="AN35" s="20" t="s">
        <v>324</v>
      </c>
      <c r="AO35" s="64">
        <f t="shared" si="14"/>
        <v>0</v>
      </c>
      <c r="AP35" s="64">
        <f t="shared" si="15"/>
        <v>1</v>
      </c>
      <c r="AQ35" s="64">
        <f t="shared" si="16"/>
        <v>0</v>
      </c>
      <c r="AR35" s="64">
        <v>1</v>
      </c>
      <c r="AS35" s="20" t="s">
        <v>14</v>
      </c>
      <c r="AT35" s="64">
        <v>0</v>
      </c>
      <c r="AU35" s="64">
        <v>0</v>
      </c>
      <c r="AV35" s="64">
        <v>1</v>
      </c>
      <c r="AW35" s="64">
        <v>0</v>
      </c>
      <c r="AX35" s="64">
        <v>39.700000000000003</v>
      </c>
      <c r="AY35" s="64">
        <v>0</v>
      </c>
      <c r="AZ35" s="64">
        <v>0</v>
      </c>
      <c r="BA35" s="64">
        <v>0</v>
      </c>
      <c r="BB35" s="64">
        <v>1</v>
      </c>
      <c r="BC35" s="64">
        <v>0</v>
      </c>
      <c r="BD35" s="64">
        <v>0</v>
      </c>
      <c r="BE35" s="64">
        <v>0</v>
      </c>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row>
    <row r="36" spans="1:135" s="20" customFormat="1" x14ac:dyDescent="0.25">
      <c r="A36" s="20" t="s">
        <v>137</v>
      </c>
      <c r="B36" s="20">
        <v>35</v>
      </c>
      <c r="C36" s="20">
        <v>1</v>
      </c>
      <c r="D36">
        <f>VLOOKUP(E36,Studies!$C$3:$F$40,4,FALSE)</f>
        <v>9</v>
      </c>
      <c r="E36" s="20" t="s">
        <v>351</v>
      </c>
      <c r="F36" s="20" t="s">
        <v>465</v>
      </c>
      <c r="G36">
        <f t="shared" si="0"/>
        <v>4</v>
      </c>
      <c r="H36" s="20">
        <v>1996</v>
      </c>
      <c r="I36" s="20">
        <f t="shared" si="17"/>
        <v>1.0413926851582251</v>
      </c>
      <c r="J36" s="76">
        <v>0.191</v>
      </c>
      <c r="K36" s="76">
        <v>1.4999999999999999E-2</v>
      </c>
      <c r="L36" s="76">
        <f t="shared" si="1"/>
        <v>12.733333333333334</v>
      </c>
      <c r="M36" s="20" t="s">
        <v>132</v>
      </c>
      <c r="N36" s="44">
        <f t="shared" si="2"/>
        <v>0</v>
      </c>
      <c r="O36" s="44">
        <f t="shared" si="3"/>
        <v>0</v>
      </c>
      <c r="P36" s="44">
        <f t="shared" si="4"/>
        <v>1</v>
      </c>
      <c r="Q36" s="80">
        <f t="shared" si="5"/>
        <v>0.16159999999999999</v>
      </c>
      <c r="R36" s="80">
        <f t="shared" si="6"/>
        <v>0.22040000000000001</v>
      </c>
      <c r="S36" s="80">
        <f t="shared" si="7"/>
        <v>0.16159999999999999</v>
      </c>
      <c r="T36" s="80">
        <f t="shared" si="8"/>
        <v>0.22040000000000001</v>
      </c>
      <c r="U36" s="76">
        <f>(J36/X36)*AC36</f>
        <v>0.191</v>
      </c>
      <c r="V36" s="76">
        <f>(K36/X36)*AC36</f>
        <v>1.4999999999999999E-2</v>
      </c>
      <c r="W36" s="76">
        <f t="shared" si="20"/>
        <v>12.733333333333334</v>
      </c>
      <c r="X36" s="94">
        <v>1</v>
      </c>
      <c r="Y36" s="44">
        <v>1</v>
      </c>
      <c r="Z36" s="44">
        <v>0</v>
      </c>
      <c r="AA36" s="44">
        <v>0</v>
      </c>
      <c r="AB36" s="44">
        <v>0</v>
      </c>
      <c r="AC36" s="94">
        <v>1</v>
      </c>
      <c r="AD36" s="20">
        <v>0</v>
      </c>
      <c r="AE36" s="20" t="s">
        <v>65</v>
      </c>
      <c r="AF36" s="44">
        <f t="shared" si="12"/>
        <v>0</v>
      </c>
      <c r="AG36" s="44">
        <v>1</v>
      </c>
      <c r="AH36" s="44">
        <v>1</v>
      </c>
      <c r="AI36" s="44">
        <v>0</v>
      </c>
      <c r="AJ36" s="44">
        <f t="shared" si="13"/>
        <v>1</v>
      </c>
      <c r="AK36" s="44">
        <v>1</v>
      </c>
      <c r="AL36" s="44">
        <v>24599</v>
      </c>
      <c r="AM36" s="20">
        <v>14</v>
      </c>
      <c r="AN36" s="20" t="s">
        <v>324</v>
      </c>
      <c r="AO36" s="64">
        <f t="shared" si="14"/>
        <v>0</v>
      </c>
      <c r="AP36" s="64">
        <f t="shared" si="15"/>
        <v>1</v>
      </c>
      <c r="AQ36" s="64">
        <f t="shared" si="16"/>
        <v>0</v>
      </c>
      <c r="AR36" s="64">
        <v>1</v>
      </c>
      <c r="AS36" s="20" t="s">
        <v>14</v>
      </c>
      <c r="AT36" s="64">
        <v>0</v>
      </c>
      <c r="AU36" s="64">
        <v>1</v>
      </c>
      <c r="AV36" s="64">
        <v>0</v>
      </c>
      <c r="AW36" s="64">
        <v>0</v>
      </c>
      <c r="AX36" s="64">
        <v>39.700000000000003</v>
      </c>
      <c r="AY36" s="64">
        <v>0</v>
      </c>
      <c r="AZ36" s="64">
        <v>0</v>
      </c>
      <c r="BA36" s="64">
        <v>0</v>
      </c>
      <c r="BB36" s="64">
        <v>1</v>
      </c>
      <c r="BC36" s="64">
        <v>0</v>
      </c>
      <c r="BD36" s="64">
        <v>0</v>
      </c>
      <c r="BE36" s="64">
        <v>0</v>
      </c>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row>
    <row r="37" spans="1:135" x14ac:dyDescent="0.25">
      <c r="A37" s="30" t="s">
        <v>337</v>
      </c>
      <c r="B37" s="30">
        <v>36</v>
      </c>
      <c r="C37" s="30">
        <v>1</v>
      </c>
      <c r="D37">
        <f>VLOOKUP(E37,Studies!$C$3:$F$40,4,FALSE)</f>
        <v>10</v>
      </c>
      <c r="E37" s="30" t="s">
        <v>352</v>
      </c>
      <c r="F37" s="30" t="s">
        <v>479</v>
      </c>
      <c r="G37">
        <f t="shared" si="0"/>
        <v>18</v>
      </c>
      <c r="H37" s="30">
        <v>2020</v>
      </c>
      <c r="I37" s="30">
        <f t="shared" si="17"/>
        <v>1.5440680443502757</v>
      </c>
      <c r="J37" s="76">
        <v>14.56</v>
      </c>
      <c r="K37" s="76">
        <v>14.26</v>
      </c>
      <c r="L37" s="76">
        <f t="shared" si="1"/>
        <v>1.0210378681626928</v>
      </c>
      <c r="M37" s="30" t="s">
        <v>340</v>
      </c>
      <c r="N37" s="50">
        <v>1</v>
      </c>
      <c r="O37" s="50">
        <f t="shared" si="3"/>
        <v>0</v>
      </c>
      <c r="P37" s="50">
        <f t="shared" si="4"/>
        <v>0</v>
      </c>
      <c r="Q37" s="81">
        <f t="shared" si="5"/>
        <v>-13.3896</v>
      </c>
      <c r="R37" s="81">
        <f t="shared" si="6"/>
        <v>42.509599999999999</v>
      </c>
      <c r="S37" s="81">
        <f t="shared" si="7"/>
        <v>-0.13313305982905976</v>
      </c>
      <c r="T37" s="81">
        <f t="shared" si="8"/>
        <v>0.42267380056980053</v>
      </c>
      <c r="U37" s="76">
        <f t="shared" ref="U37:U54" si="21">J37*AC37/X37</f>
        <v>0.14477037037037038</v>
      </c>
      <c r="V37" s="76">
        <f t="shared" ref="V37:V54" si="22">K37*AC37/X37</f>
        <v>0.14178746438746437</v>
      </c>
      <c r="W37" s="76">
        <f t="shared" si="20"/>
        <v>1.021037868162693</v>
      </c>
      <c r="X37" s="95">
        <v>105.3</v>
      </c>
      <c r="Y37" s="50">
        <v>0</v>
      </c>
      <c r="Z37" s="50">
        <v>1</v>
      </c>
      <c r="AA37" s="50">
        <v>0</v>
      </c>
      <c r="AB37" s="50">
        <v>0</v>
      </c>
      <c r="AC37" s="95">
        <v>1.0469999999999999</v>
      </c>
      <c r="AD37" s="30">
        <v>0</v>
      </c>
      <c r="AE37" s="30" t="s">
        <v>65</v>
      </c>
      <c r="AF37" s="50">
        <v>0</v>
      </c>
      <c r="AG37" s="50">
        <v>1</v>
      </c>
      <c r="AH37" s="50">
        <v>0</v>
      </c>
      <c r="AI37" s="50">
        <v>1</v>
      </c>
      <c r="AJ37" s="50">
        <f t="shared" si="13"/>
        <v>1</v>
      </c>
      <c r="AK37" s="50">
        <v>1</v>
      </c>
      <c r="AL37" s="50">
        <v>67582</v>
      </c>
      <c r="AM37" s="30">
        <v>11</v>
      </c>
      <c r="AN37" s="30" t="s">
        <v>113</v>
      </c>
      <c r="AO37" s="65">
        <f t="shared" si="14"/>
        <v>1</v>
      </c>
      <c r="AP37" s="65">
        <f t="shared" si="15"/>
        <v>0</v>
      </c>
      <c r="AQ37" s="65">
        <f t="shared" si="16"/>
        <v>0</v>
      </c>
      <c r="AR37" s="65">
        <v>0</v>
      </c>
      <c r="AS37" s="30" t="s">
        <v>338</v>
      </c>
      <c r="AT37" s="65">
        <v>0</v>
      </c>
      <c r="AU37" s="65">
        <v>1</v>
      </c>
      <c r="AV37" s="65">
        <v>0</v>
      </c>
      <c r="AW37" s="65">
        <v>0</v>
      </c>
      <c r="AX37" s="65">
        <v>42</v>
      </c>
      <c r="AY37" s="65">
        <v>0</v>
      </c>
      <c r="AZ37" s="65">
        <v>0</v>
      </c>
      <c r="BA37" s="65">
        <v>1</v>
      </c>
      <c r="BB37" s="65">
        <v>0</v>
      </c>
      <c r="BC37" s="65">
        <v>0</v>
      </c>
      <c r="BD37" s="65">
        <v>0</v>
      </c>
      <c r="BE37" s="65">
        <v>0</v>
      </c>
    </row>
    <row r="38" spans="1:135" x14ac:dyDescent="0.25">
      <c r="A38" s="30" t="s">
        <v>337</v>
      </c>
      <c r="B38" s="30">
        <v>37</v>
      </c>
      <c r="C38" s="30">
        <v>1</v>
      </c>
      <c r="D38">
        <f>VLOOKUP(E38,Studies!$C$3:$F$40,4,FALSE)</f>
        <v>10</v>
      </c>
      <c r="E38" s="30" t="s">
        <v>352</v>
      </c>
      <c r="F38" s="30" t="s">
        <v>479</v>
      </c>
      <c r="G38">
        <f t="shared" si="0"/>
        <v>18</v>
      </c>
      <c r="H38" s="30">
        <v>2020</v>
      </c>
      <c r="I38" s="30">
        <f t="shared" si="17"/>
        <v>1.5440680443502757</v>
      </c>
      <c r="J38" s="76">
        <v>-14.14</v>
      </c>
      <c r="K38" s="76">
        <v>15.41</v>
      </c>
      <c r="L38" s="76">
        <f t="shared" si="1"/>
        <v>0.91758598312783912</v>
      </c>
      <c r="M38" s="30" t="s">
        <v>340</v>
      </c>
      <c r="N38" s="50">
        <v>1</v>
      </c>
      <c r="O38" s="50">
        <f t="shared" si="3"/>
        <v>0</v>
      </c>
      <c r="P38" s="50">
        <f t="shared" si="4"/>
        <v>0</v>
      </c>
      <c r="Q38" s="81">
        <f t="shared" si="5"/>
        <v>-44.343599999999995</v>
      </c>
      <c r="R38" s="81">
        <f t="shared" si="6"/>
        <v>16.063599999999997</v>
      </c>
      <c r="S38" s="81">
        <f t="shared" si="7"/>
        <v>-0.45075484660194176</v>
      </c>
      <c r="T38" s="81">
        <f t="shared" si="8"/>
        <v>0.16328727378640781</v>
      </c>
      <c r="U38" s="76">
        <f t="shared" si="21"/>
        <v>-0.14373378640776699</v>
      </c>
      <c r="V38" s="76">
        <f t="shared" si="22"/>
        <v>0.15664339805825245</v>
      </c>
      <c r="W38" s="76">
        <f t="shared" si="20"/>
        <v>0.9175859831278389</v>
      </c>
      <c r="X38" s="95">
        <v>103</v>
      </c>
      <c r="Y38" s="50">
        <v>1</v>
      </c>
      <c r="Z38" s="50">
        <v>0</v>
      </c>
      <c r="AA38" s="50">
        <v>0</v>
      </c>
      <c r="AB38" s="50">
        <v>0</v>
      </c>
      <c r="AC38" s="95">
        <v>1.0469999999999999</v>
      </c>
      <c r="AD38" s="30">
        <v>0</v>
      </c>
      <c r="AE38" s="30" t="s">
        <v>65</v>
      </c>
      <c r="AF38" s="50">
        <v>0</v>
      </c>
      <c r="AG38" s="50">
        <v>1</v>
      </c>
      <c r="AH38" s="50">
        <v>0</v>
      </c>
      <c r="AI38" s="50">
        <v>1</v>
      </c>
      <c r="AJ38" s="50">
        <f t="shared" si="13"/>
        <v>1</v>
      </c>
      <c r="AK38" s="50">
        <v>1</v>
      </c>
      <c r="AL38" s="50">
        <v>67582</v>
      </c>
      <c r="AM38" s="30">
        <v>11</v>
      </c>
      <c r="AN38" s="30" t="s">
        <v>113</v>
      </c>
      <c r="AO38" s="65">
        <f t="shared" si="14"/>
        <v>1</v>
      </c>
      <c r="AP38" s="65">
        <f t="shared" si="15"/>
        <v>0</v>
      </c>
      <c r="AQ38" s="65">
        <f t="shared" si="16"/>
        <v>0</v>
      </c>
      <c r="AR38" s="65">
        <v>0</v>
      </c>
      <c r="AS38" s="30" t="s">
        <v>338</v>
      </c>
      <c r="AT38" s="65">
        <v>0</v>
      </c>
      <c r="AU38" s="65">
        <v>1</v>
      </c>
      <c r="AV38" s="65">
        <v>0</v>
      </c>
      <c r="AW38" s="65">
        <v>0</v>
      </c>
      <c r="AX38" s="65">
        <v>42</v>
      </c>
      <c r="AY38" s="65">
        <v>0</v>
      </c>
      <c r="AZ38" s="65">
        <v>0</v>
      </c>
      <c r="BA38" s="65">
        <v>1</v>
      </c>
      <c r="BB38" s="65">
        <v>0</v>
      </c>
      <c r="BC38" s="65">
        <v>0</v>
      </c>
      <c r="BD38" s="65">
        <v>0</v>
      </c>
      <c r="BE38" s="65">
        <v>0</v>
      </c>
    </row>
    <row r="39" spans="1:135" x14ac:dyDescent="0.25">
      <c r="A39" s="30" t="s">
        <v>337</v>
      </c>
      <c r="B39" s="30">
        <v>38</v>
      </c>
      <c r="C39" s="30">
        <v>1</v>
      </c>
      <c r="D39">
        <f>VLOOKUP(E39,Studies!$C$3:$F$40,4,FALSE)</f>
        <v>10</v>
      </c>
      <c r="E39" s="30" t="s">
        <v>352</v>
      </c>
      <c r="F39" s="30" t="s">
        <v>479</v>
      </c>
      <c r="G39">
        <f t="shared" si="0"/>
        <v>18</v>
      </c>
      <c r="H39" s="30">
        <v>2020</v>
      </c>
      <c r="I39" s="30">
        <f t="shared" si="17"/>
        <v>1.5440680443502757</v>
      </c>
      <c r="J39" s="76">
        <v>-10.65</v>
      </c>
      <c r="K39" s="76">
        <v>17.39</v>
      </c>
      <c r="L39" s="76">
        <f t="shared" si="1"/>
        <v>0.61242093156986777</v>
      </c>
      <c r="M39" s="30" t="s">
        <v>340</v>
      </c>
      <c r="N39" s="50">
        <v>1</v>
      </c>
      <c r="O39" s="50">
        <f t="shared" si="3"/>
        <v>0</v>
      </c>
      <c r="P39" s="50">
        <f t="shared" si="4"/>
        <v>0</v>
      </c>
      <c r="Q39" s="81">
        <f t="shared" si="5"/>
        <v>-44.734400000000001</v>
      </c>
      <c r="R39" s="81">
        <f t="shared" si="6"/>
        <v>23.434400000000004</v>
      </c>
      <c r="S39" s="81">
        <f t="shared" si="7"/>
        <v>-0.45428629291949563</v>
      </c>
      <c r="T39" s="81">
        <f t="shared" si="8"/>
        <v>0.2379807643064985</v>
      </c>
      <c r="U39" s="76">
        <f t="shared" si="21"/>
        <v>-0.10815276430649855</v>
      </c>
      <c r="V39" s="76">
        <f t="shared" si="22"/>
        <v>0.17659873908826382</v>
      </c>
      <c r="W39" s="76">
        <f t="shared" si="20"/>
        <v>0.61242093156986777</v>
      </c>
      <c r="X39" s="95">
        <v>103.1</v>
      </c>
      <c r="Y39" s="50">
        <v>0</v>
      </c>
      <c r="Z39" s="50">
        <v>0</v>
      </c>
      <c r="AA39" s="50">
        <v>1</v>
      </c>
      <c r="AB39" s="50">
        <v>0</v>
      </c>
      <c r="AC39" s="95">
        <v>1.0469999999999999</v>
      </c>
      <c r="AD39" s="30">
        <v>0</v>
      </c>
      <c r="AE39" s="30" t="s">
        <v>65</v>
      </c>
      <c r="AF39" s="50">
        <v>0</v>
      </c>
      <c r="AG39" s="50">
        <v>1</v>
      </c>
      <c r="AH39" s="50">
        <v>0</v>
      </c>
      <c r="AI39" s="50">
        <v>1</v>
      </c>
      <c r="AJ39" s="50">
        <f t="shared" si="13"/>
        <v>1</v>
      </c>
      <c r="AK39" s="50">
        <v>1</v>
      </c>
      <c r="AL39" s="50">
        <v>67582</v>
      </c>
      <c r="AM39" s="30">
        <v>11</v>
      </c>
      <c r="AN39" s="30" t="s">
        <v>113</v>
      </c>
      <c r="AO39" s="65">
        <f t="shared" si="14"/>
        <v>1</v>
      </c>
      <c r="AP39" s="65">
        <f t="shared" si="15"/>
        <v>0</v>
      </c>
      <c r="AQ39" s="65">
        <f t="shared" si="16"/>
        <v>0</v>
      </c>
      <c r="AR39" s="65">
        <v>0</v>
      </c>
      <c r="AS39" s="30" t="s">
        <v>338</v>
      </c>
      <c r="AT39" s="65">
        <v>0</v>
      </c>
      <c r="AU39" s="65">
        <v>1</v>
      </c>
      <c r="AV39" s="65">
        <v>0</v>
      </c>
      <c r="AW39" s="65">
        <v>0</v>
      </c>
      <c r="AX39" s="65">
        <v>42</v>
      </c>
      <c r="AY39" s="65">
        <v>0</v>
      </c>
      <c r="AZ39" s="65">
        <v>0</v>
      </c>
      <c r="BA39" s="65">
        <v>1</v>
      </c>
      <c r="BB39" s="65">
        <v>0</v>
      </c>
      <c r="BC39" s="65">
        <v>0</v>
      </c>
      <c r="BD39" s="65">
        <v>0</v>
      </c>
      <c r="BE39" s="65">
        <v>0</v>
      </c>
    </row>
    <row r="40" spans="1:135" x14ac:dyDescent="0.25">
      <c r="A40" s="30" t="s">
        <v>337</v>
      </c>
      <c r="B40" s="30">
        <v>39</v>
      </c>
      <c r="C40" s="30">
        <v>1</v>
      </c>
      <c r="D40">
        <f>VLOOKUP(E40,Studies!$C$3:$F$40,4,FALSE)</f>
        <v>10</v>
      </c>
      <c r="E40" s="30" t="s">
        <v>352</v>
      </c>
      <c r="F40" s="30" t="s">
        <v>479</v>
      </c>
      <c r="G40">
        <f t="shared" si="0"/>
        <v>18</v>
      </c>
      <c r="H40" s="30">
        <v>2020</v>
      </c>
      <c r="I40" s="30">
        <f t="shared" si="17"/>
        <v>1.5440680443502757</v>
      </c>
      <c r="J40" s="76">
        <v>16.670000000000002</v>
      </c>
      <c r="K40" s="76">
        <v>14.7</v>
      </c>
      <c r="L40" s="76">
        <f t="shared" si="1"/>
        <v>1.134013605442177</v>
      </c>
      <c r="M40" s="30" t="s">
        <v>340</v>
      </c>
      <c r="N40" s="50">
        <v>1</v>
      </c>
      <c r="O40" s="50">
        <f t="shared" si="3"/>
        <v>0</v>
      </c>
      <c r="P40" s="50">
        <f t="shared" si="4"/>
        <v>0</v>
      </c>
      <c r="Q40" s="81">
        <f t="shared" si="5"/>
        <v>-12.141999999999996</v>
      </c>
      <c r="R40" s="81">
        <f t="shared" si="6"/>
        <v>45.481999999999999</v>
      </c>
      <c r="S40" s="81">
        <f t="shared" si="7"/>
        <v>-0.12072814814814814</v>
      </c>
      <c r="T40" s="81">
        <f t="shared" si="8"/>
        <v>0.45222843304843308</v>
      </c>
      <c r="U40" s="76">
        <f t="shared" si="21"/>
        <v>0.16575014245014247</v>
      </c>
      <c r="V40" s="76">
        <f t="shared" si="22"/>
        <v>0.14616239316239316</v>
      </c>
      <c r="W40" s="76">
        <f t="shared" si="20"/>
        <v>1.134013605442177</v>
      </c>
      <c r="X40" s="95">
        <v>105.3</v>
      </c>
      <c r="Y40" s="50">
        <v>0</v>
      </c>
      <c r="Z40" s="50">
        <v>1</v>
      </c>
      <c r="AA40" s="50">
        <v>0</v>
      </c>
      <c r="AB40" s="50">
        <v>0</v>
      </c>
      <c r="AC40" s="95">
        <v>1.0469999999999999</v>
      </c>
      <c r="AD40" s="30">
        <v>0</v>
      </c>
      <c r="AE40" s="30" t="s">
        <v>65</v>
      </c>
      <c r="AF40" s="50">
        <v>0</v>
      </c>
      <c r="AG40" s="50">
        <v>1</v>
      </c>
      <c r="AH40" s="50">
        <v>0</v>
      </c>
      <c r="AI40" s="50">
        <v>1</v>
      </c>
      <c r="AJ40" s="50">
        <f t="shared" si="13"/>
        <v>1</v>
      </c>
      <c r="AK40" s="50">
        <v>1</v>
      </c>
      <c r="AL40" s="50">
        <v>67582</v>
      </c>
      <c r="AM40" s="30">
        <v>11</v>
      </c>
      <c r="AN40" s="30" t="s">
        <v>113</v>
      </c>
      <c r="AO40" s="65">
        <f t="shared" si="14"/>
        <v>1</v>
      </c>
      <c r="AP40" s="65">
        <f t="shared" si="15"/>
        <v>0</v>
      </c>
      <c r="AQ40" s="65">
        <f t="shared" si="16"/>
        <v>0</v>
      </c>
      <c r="AR40" s="65">
        <v>0</v>
      </c>
      <c r="AS40" s="30" t="s">
        <v>338</v>
      </c>
      <c r="AT40" s="65">
        <v>0</v>
      </c>
      <c r="AU40" s="65">
        <v>1</v>
      </c>
      <c r="AV40" s="65">
        <v>0</v>
      </c>
      <c r="AW40" s="65">
        <v>0</v>
      </c>
      <c r="AX40" s="65">
        <v>42</v>
      </c>
      <c r="AY40" s="65">
        <v>0</v>
      </c>
      <c r="AZ40" s="65">
        <v>0</v>
      </c>
      <c r="BA40" s="65">
        <v>1</v>
      </c>
      <c r="BB40" s="65">
        <v>0</v>
      </c>
      <c r="BC40" s="65">
        <v>0</v>
      </c>
      <c r="BD40" s="65">
        <v>0</v>
      </c>
      <c r="BE40" s="65">
        <v>0</v>
      </c>
    </row>
    <row r="41" spans="1:135" s="38" customFormat="1" x14ac:dyDescent="0.25">
      <c r="A41" s="30" t="s">
        <v>337</v>
      </c>
      <c r="B41" s="30">
        <v>40</v>
      </c>
      <c r="C41" s="30">
        <v>1</v>
      </c>
      <c r="D41">
        <f>VLOOKUP(E41,Studies!$C$3:$F$40,4,FALSE)</f>
        <v>10</v>
      </c>
      <c r="E41" s="30" t="s">
        <v>352</v>
      </c>
      <c r="F41" s="30" t="s">
        <v>479</v>
      </c>
      <c r="G41">
        <f t="shared" si="0"/>
        <v>18</v>
      </c>
      <c r="H41" s="30">
        <v>2020</v>
      </c>
      <c r="I41" s="30">
        <f t="shared" si="17"/>
        <v>1.5440680443502757</v>
      </c>
      <c r="J41" s="76">
        <v>-9.77</v>
      </c>
      <c r="K41" s="76">
        <v>14.67</v>
      </c>
      <c r="L41" s="76">
        <f t="shared" si="1"/>
        <v>0.66598500340831623</v>
      </c>
      <c r="M41" s="30" t="s">
        <v>340</v>
      </c>
      <c r="N41" s="50">
        <v>1</v>
      </c>
      <c r="O41" s="50">
        <f t="shared" si="3"/>
        <v>0</v>
      </c>
      <c r="P41" s="50">
        <f t="shared" si="4"/>
        <v>0</v>
      </c>
      <c r="Q41" s="81">
        <f t="shared" si="5"/>
        <v>-38.523200000000003</v>
      </c>
      <c r="R41" s="81">
        <f t="shared" si="6"/>
        <v>18.9832</v>
      </c>
      <c r="S41" s="81">
        <f t="shared" si="7"/>
        <v>-0.39159019805825246</v>
      </c>
      <c r="T41" s="81">
        <f t="shared" si="8"/>
        <v>0.19296514951456312</v>
      </c>
      <c r="U41" s="76">
        <f t="shared" si="21"/>
        <v>-9.9312524271844657E-2</v>
      </c>
      <c r="V41" s="76">
        <f t="shared" si="22"/>
        <v>0.14912126213592233</v>
      </c>
      <c r="W41" s="76">
        <f t="shared" si="20"/>
        <v>0.66598500340831623</v>
      </c>
      <c r="X41" s="95">
        <v>103</v>
      </c>
      <c r="Y41" s="50">
        <v>1</v>
      </c>
      <c r="Z41" s="50">
        <v>0</v>
      </c>
      <c r="AA41" s="50">
        <v>0</v>
      </c>
      <c r="AB41" s="50">
        <v>0</v>
      </c>
      <c r="AC41" s="95">
        <v>1.0469999999999999</v>
      </c>
      <c r="AD41" s="30">
        <v>0</v>
      </c>
      <c r="AE41" s="30" t="s">
        <v>65</v>
      </c>
      <c r="AF41" s="50">
        <v>0</v>
      </c>
      <c r="AG41" s="50">
        <v>1</v>
      </c>
      <c r="AH41" s="50">
        <v>0</v>
      </c>
      <c r="AI41" s="50">
        <v>1</v>
      </c>
      <c r="AJ41" s="50">
        <f t="shared" si="13"/>
        <v>1</v>
      </c>
      <c r="AK41" s="50">
        <v>1</v>
      </c>
      <c r="AL41" s="50">
        <v>67582</v>
      </c>
      <c r="AM41" s="30">
        <v>11</v>
      </c>
      <c r="AN41" s="30" t="s">
        <v>113</v>
      </c>
      <c r="AO41" s="65">
        <f t="shared" si="14"/>
        <v>1</v>
      </c>
      <c r="AP41" s="65">
        <f t="shared" si="15"/>
        <v>0</v>
      </c>
      <c r="AQ41" s="65">
        <f t="shared" si="16"/>
        <v>0</v>
      </c>
      <c r="AR41" s="65">
        <v>0</v>
      </c>
      <c r="AS41" s="30" t="s">
        <v>338</v>
      </c>
      <c r="AT41" s="65">
        <v>0</v>
      </c>
      <c r="AU41" s="65">
        <v>1</v>
      </c>
      <c r="AV41" s="65">
        <v>0</v>
      </c>
      <c r="AW41" s="65">
        <v>0</v>
      </c>
      <c r="AX41" s="65">
        <v>42</v>
      </c>
      <c r="AY41" s="65">
        <v>0</v>
      </c>
      <c r="AZ41" s="65">
        <v>0</v>
      </c>
      <c r="BA41" s="65">
        <v>1</v>
      </c>
      <c r="BB41" s="65">
        <v>0</v>
      </c>
      <c r="BC41" s="65">
        <v>0</v>
      </c>
      <c r="BD41" s="65">
        <v>0</v>
      </c>
      <c r="BE41" s="65">
        <v>0</v>
      </c>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row>
    <row r="42" spans="1:135" s="38" customFormat="1" x14ac:dyDescent="0.25">
      <c r="A42" s="30" t="s">
        <v>337</v>
      </c>
      <c r="B42" s="30">
        <v>41</v>
      </c>
      <c r="C42" s="30">
        <v>1</v>
      </c>
      <c r="D42">
        <f>VLOOKUP(E42,Studies!$C$3:$F$40,4,FALSE)</f>
        <v>10</v>
      </c>
      <c r="E42" s="30" t="s">
        <v>352</v>
      </c>
      <c r="F42" s="30" t="s">
        <v>479</v>
      </c>
      <c r="G42">
        <f t="shared" si="0"/>
        <v>18</v>
      </c>
      <c r="H42" s="30">
        <v>2020</v>
      </c>
      <c r="I42" s="30">
        <f t="shared" si="17"/>
        <v>1.5440680443502757</v>
      </c>
      <c r="J42" s="76">
        <v>-10.65</v>
      </c>
      <c r="K42" s="76">
        <v>17.72</v>
      </c>
      <c r="L42" s="76">
        <f t="shared" si="1"/>
        <v>0.60101580135440191</v>
      </c>
      <c r="M42" s="30" t="s">
        <v>340</v>
      </c>
      <c r="N42" s="50">
        <v>1</v>
      </c>
      <c r="O42" s="50">
        <f t="shared" si="3"/>
        <v>0</v>
      </c>
      <c r="P42" s="50">
        <f t="shared" si="4"/>
        <v>0</v>
      </c>
      <c r="Q42" s="81">
        <f t="shared" si="5"/>
        <v>-45.381199999999993</v>
      </c>
      <c r="R42" s="81">
        <f t="shared" si="6"/>
        <v>24.081199999999995</v>
      </c>
      <c r="S42" s="81">
        <f t="shared" si="7"/>
        <v>-0.46085466925315227</v>
      </c>
      <c r="T42" s="81">
        <f t="shared" si="8"/>
        <v>0.24454914064015515</v>
      </c>
      <c r="U42" s="76">
        <f t="shared" si="21"/>
        <v>-0.10815276430649855</v>
      </c>
      <c r="V42" s="76">
        <f t="shared" si="22"/>
        <v>0.17994995150339474</v>
      </c>
      <c r="W42" s="76">
        <f t="shared" si="20"/>
        <v>0.60101580135440191</v>
      </c>
      <c r="X42" s="95">
        <v>103.1</v>
      </c>
      <c r="Y42" s="50">
        <v>0</v>
      </c>
      <c r="Z42" s="50">
        <v>0</v>
      </c>
      <c r="AA42" s="50">
        <v>1</v>
      </c>
      <c r="AB42" s="50">
        <v>0</v>
      </c>
      <c r="AC42" s="95">
        <v>1.0469999999999999</v>
      </c>
      <c r="AD42" s="30">
        <v>0</v>
      </c>
      <c r="AE42" s="30" t="s">
        <v>65</v>
      </c>
      <c r="AF42" s="50">
        <v>0</v>
      </c>
      <c r="AG42" s="50">
        <v>1</v>
      </c>
      <c r="AH42" s="50">
        <v>0</v>
      </c>
      <c r="AI42" s="50">
        <v>1</v>
      </c>
      <c r="AJ42" s="50">
        <f t="shared" si="13"/>
        <v>1</v>
      </c>
      <c r="AK42" s="50">
        <v>1</v>
      </c>
      <c r="AL42" s="50">
        <v>67582</v>
      </c>
      <c r="AM42" s="30">
        <v>11</v>
      </c>
      <c r="AN42" s="30" t="s">
        <v>113</v>
      </c>
      <c r="AO42" s="65">
        <f t="shared" si="14"/>
        <v>1</v>
      </c>
      <c r="AP42" s="65">
        <f t="shared" si="15"/>
        <v>0</v>
      </c>
      <c r="AQ42" s="65">
        <f t="shared" si="16"/>
        <v>0</v>
      </c>
      <c r="AR42" s="65">
        <v>0</v>
      </c>
      <c r="AS42" s="30" t="s">
        <v>338</v>
      </c>
      <c r="AT42" s="65">
        <v>0</v>
      </c>
      <c r="AU42" s="65">
        <v>1</v>
      </c>
      <c r="AV42" s="65">
        <v>0</v>
      </c>
      <c r="AW42" s="65">
        <v>0</v>
      </c>
      <c r="AX42" s="65">
        <v>42</v>
      </c>
      <c r="AY42" s="65">
        <v>0</v>
      </c>
      <c r="AZ42" s="65">
        <v>0</v>
      </c>
      <c r="BA42" s="65">
        <v>1</v>
      </c>
      <c r="BB42" s="65">
        <v>0</v>
      </c>
      <c r="BC42" s="65">
        <v>0</v>
      </c>
      <c r="BD42" s="65">
        <v>0</v>
      </c>
      <c r="BE42" s="65">
        <v>0</v>
      </c>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row>
    <row r="43" spans="1:135" s="38" customFormat="1" x14ac:dyDescent="0.25">
      <c r="A43" s="30" t="s">
        <v>337</v>
      </c>
      <c r="B43" s="30">
        <v>42</v>
      </c>
      <c r="C43" s="30">
        <v>1</v>
      </c>
      <c r="D43">
        <f>VLOOKUP(E43,Studies!$C$3:$F$40,4,FALSE)</f>
        <v>10</v>
      </c>
      <c r="E43" s="30" t="s">
        <v>352</v>
      </c>
      <c r="F43" s="30" t="s">
        <v>479</v>
      </c>
      <c r="G43">
        <f t="shared" si="0"/>
        <v>18</v>
      </c>
      <c r="H43" s="30">
        <v>2020</v>
      </c>
      <c r="I43" s="30">
        <f t="shared" si="17"/>
        <v>1.5440680443502757</v>
      </c>
      <c r="J43" s="76">
        <v>-5.93</v>
      </c>
      <c r="K43" s="76">
        <v>16.690000000000001</v>
      </c>
      <c r="L43" s="76">
        <f t="shared" si="1"/>
        <v>0.35530257639304968</v>
      </c>
      <c r="M43" s="30" t="s">
        <v>340</v>
      </c>
      <c r="N43" s="50">
        <v>1</v>
      </c>
      <c r="O43" s="50">
        <f t="shared" si="3"/>
        <v>0</v>
      </c>
      <c r="P43" s="50">
        <f t="shared" si="4"/>
        <v>0</v>
      </c>
      <c r="Q43" s="81">
        <f t="shared" si="5"/>
        <v>-38.642400000000002</v>
      </c>
      <c r="R43" s="81">
        <f t="shared" si="6"/>
        <v>26.782400000000003</v>
      </c>
      <c r="S43" s="81">
        <f t="shared" si="7"/>
        <v>-0.38422215384615388</v>
      </c>
      <c r="T43" s="81">
        <f t="shared" si="8"/>
        <v>0.26629793732193741</v>
      </c>
      <c r="U43" s="76">
        <f t="shared" si="21"/>
        <v>-5.8962108262108258E-2</v>
      </c>
      <c r="V43" s="76">
        <f t="shared" si="22"/>
        <v>0.16594900284900288</v>
      </c>
      <c r="W43" s="76">
        <f t="shared" si="20"/>
        <v>0.35530257639304963</v>
      </c>
      <c r="X43" s="95">
        <v>105.3</v>
      </c>
      <c r="Y43" s="50">
        <v>0</v>
      </c>
      <c r="Z43" s="50">
        <v>1</v>
      </c>
      <c r="AA43" s="50">
        <v>0</v>
      </c>
      <c r="AB43" s="50">
        <v>0</v>
      </c>
      <c r="AC43" s="95">
        <v>1.0469999999999999</v>
      </c>
      <c r="AD43" s="30">
        <v>0</v>
      </c>
      <c r="AE43" s="30" t="s">
        <v>65</v>
      </c>
      <c r="AF43" s="50">
        <v>0</v>
      </c>
      <c r="AG43" s="50">
        <v>1</v>
      </c>
      <c r="AH43" s="50">
        <v>0</v>
      </c>
      <c r="AI43" s="50">
        <v>1</v>
      </c>
      <c r="AJ43" s="50">
        <f t="shared" si="13"/>
        <v>1</v>
      </c>
      <c r="AK43" s="50">
        <v>1</v>
      </c>
      <c r="AL43" s="50">
        <v>67582</v>
      </c>
      <c r="AM43" s="30">
        <v>11</v>
      </c>
      <c r="AN43" s="30" t="s">
        <v>113</v>
      </c>
      <c r="AO43" s="65">
        <f t="shared" si="14"/>
        <v>1</v>
      </c>
      <c r="AP43" s="65">
        <f t="shared" si="15"/>
        <v>0</v>
      </c>
      <c r="AQ43" s="65">
        <f t="shared" si="16"/>
        <v>0</v>
      </c>
      <c r="AR43" s="65">
        <v>0</v>
      </c>
      <c r="AS43" s="30" t="s">
        <v>338</v>
      </c>
      <c r="AT43" s="65">
        <v>0</v>
      </c>
      <c r="AU43" s="65">
        <v>1</v>
      </c>
      <c r="AV43" s="65">
        <v>0</v>
      </c>
      <c r="AW43" s="65">
        <v>0</v>
      </c>
      <c r="AX43" s="65">
        <v>42</v>
      </c>
      <c r="AY43" s="65">
        <v>0</v>
      </c>
      <c r="AZ43" s="65">
        <v>0</v>
      </c>
      <c r="BA43" s="65">
        <v>1</v>
      </c>
      <c r="BB43" s="65">
        <v>0</v>
      </c>
      <c r="BC43" s="65">
        <v>0</v>
      </c>
      <c r="BD43" s="65">
        <v>0</v>
      </c>
      <c r="BE43" s="65">
        <v>0</v>
      </c>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row>
    <row r="44" spans="1:135" s="31" customFormat="1" x14ac:dyDescent="0.25">
      <c r="A44" s="30" t="s">
        <v>337</v>
      </c>
      <c r="B44" s="30">
        <v>43</v>
      </c>
      <c r="C44" s="30">
        <v>1</v>
      </c>
      <c r="D44">
        <f>VLOOKUP(E44,Studies!$C$3:$F$40,4,FALSE)</f>
        <v>10</v>
      </c>
      <c r="E44" s="30" t="s">
        <v>352</v>
      </c>
      <c r="F44" s="30" t="s">
        <v>479</v>
      </c>
      <c r="G44">
        <f t="shared" si="0"/>
        <v>18</v>
      </c>
      <c r="H44" s="30">
        <v>2020</v>
      </c>
      <c r="I44" s="30">
        <f t="shared" si="17"/>
        <v>1.5440680443502757</v>
      </c>
      <c r="J44" s="76">
        <v>-18.05</v>
      </c>
      <c r="K44" s="76">
        <v>17.55</v>
      </c>
      <c r="L44" s="76">
        <f t="shared" si="1"/>
        <v>1.0284900284900285</v>
      </c>
      <c r="M44" s="30" t="s">
        <v>340</v>
      </c>
      <c r="N44" s="50">
        <v>1</v>
      </c>
      <c r="O44" s="50">
        <f t="shared" si="3"/>
        <v>0</v>
      </c>
      <c r="P44" s="50">
        <f t="shared" si="4"/>
        <v>0</v>
      </c>
      <c r="Q44" s="81">
        <f t="shared" si="5"/>
        <v>-52.448000000000008</v>
      </c>
      <c r="R44" s="81">
        <f t="shared" si="6"/>
        <v>16.348000000000003</v>
      </c>
      <c r="S44" s="81">
        <f t="shared" si="7"/>
        <v>-0.53313646601941744</v>
      </c>
      <c r="T44" s="81">
        <f t="shared" si="8"/>
        <v>0.16617821359223295</v>
      </c>
      <c r="U44" s="76">
        <f t="shared" si="21"/>
        <v>-0.18347912621359225</v>
      </c>
      <c r="V44" s="76">
        <f t="shared" si="22"/>
        <v>0.17839660194174756</v>
      </c>
      <c r="W44" s="76">
        <f t="shared" si="20"/>
        <v>1.0284900284900287</v>
      </c>
      <c r="X44" s="95">
        <v>103</v>
      </c>
      <c r="Y44" s="50">
        <v>1</v>
      </c>
      <c r="Z44" s="50">
        <v>0</v>
      </c>
      <c r="AA44" s="50">
        <v>0</v>
      </c>
      <c r="AB44" s="50">
        <v>0</v>
      </c>
      <c r="AC44" s="95">
        <v>1.0469999999999999</v>
      </c>
      <c r="AD44" s="30">
        <v>0</v>
      </c>
      <c r="AE44" s="30" t="s">
        <v>65</v>
      </c>
      <c r="AF44" s="50">
        <v>0</v>
      </c>
      <c r="AG44" s="50">
        <v>1</v>
      </c>
      <c r="AH44" s="50">
        <v>0</v>
      </c>
      <c r="AI44" s="50">
        <v>1</v>
      </c>
      <c r="AJ44" s="50">
        <f t="shared" si="13"/>
        <v>1</v>
      </c>
      <c r="AK44" s="50">
        <v>1</v>
      </c>
      <c r="AL44" s="50">
        <v>67582</v>
      </c>
      <c r="AM44" s="30">
        <v>11</v>
      </c>
      <c r="AN44" s="30" t="s">
        <v>113</v>
      </c>
      <c r="AO44" s="65">
        <f t="shared" si="14"/>
        <v>1</v>
      </c>
      <c r="AP44" s="65">
        <f t="shared" si="15"/>
        <v>0</v>
      </c>
      <c r="AQ44" s="65">
        <f t="shared" si="16"/>
        <v>0</v>
      </c>
      <c r="AR44" s="65">
        <v>0</v>
      </c>
      <c r="AS44" s="30" t="s">
        <v>338</v>
      </c>
      <c r="AT44" s="65">
        <v>0</v>
      </c>
      <c r="AU44" s="65">
        <v>1</v>
      </c>
      <c r="AV44" s="65">
        <v>0</v>
      </c>
      <c r="AW44" s="65">
        <v>0</v>
      </c>
      <c r="AX44" s="65">
        <v>42</v>
      </c>
      <c r="AY44" s="65">
        <v>0</v>
      </c>
      <c r="AZ44" s="65">
        <v>0</v>
      </c>
      <c r="BA44" s="65">
        <v>1</v>
      </c>
      <c r="BB44" s="65">
        <v>0</v>
      </c>
      <c r="BC44" s="65">
        <v>0</v>
      </c>
      <c r="BD44" s="65">
        <v>0</v>
      </c>
      <c r="BE44" s="65">
        <v>0</v>
      </c>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row>
    <row r="45" spans="1:135" x14ac:dyDescent="0.25">
      <c r="A45" s="30" t="s">
        <v>337</v>
      </c>
      <c r="B45" s="30">
        <v>44</v>
      </c>
      <c r="C45" s="30">
        <v>1</v>
      </c>
      <c r="D45">
        <f>VLOOKUP(E45,Studies!$C$3:$F$40,4,FALSE)</f>
        <v>10</v>
      </c>
      <c r="E45" s="30" t="s">
        <v>352</v>
      </c>
      <c r="F45" s="30" t="s">
        <v>479</v>
      </c>
      <c r="G45">
        <f t="shared" si="0"/>
        <v>18</v>
      </c>
      <c r="H45" s="30">
        <v>2020</v>
      </c>
      <c r="I45" s="30">
        <f t="shared" si="17"/>
        <v>1.5440680443502757</v>
      </c>
      <c r="J45" s="76">
        <v>-17.97</v>
      </c>
      <c r="K45" s="76">
        <v>21.13</v>
      </c>
      <c r="L45" s="76">
        <f t="shared" si="1"/>
        <v>0.85044959772834827</v>
      </c>
      <c r="M45" s="30" t="s">
        <v>340</v>
      </c>
      <c r="N45" s="50">
        <v>1</v>
      </c>
      <c r="O45" s="50">
        <f t="shared" si="3"/>
        <v>0</v>
      </c>
      <c r="P45" s="50">
        <f t="shared" si="4"/>
        <v>0</v>
      </c>
      <c r="Q45" s="81">
        <f t="shared" si="5"/>
        <v>-59.384799999999998</v>
      </c>
      <c r="R45" s="81">
        <f t="shared" si="6"/>
        <v>23.444800000000001</v>
      </c>
      <c r="S45" s="81">
        <f t="shared" si="7"/>
        <v>-0.60306387584869059</v>
      </c>
      <c r="T45" s="81">
        <f t="shared" si="8"/>
        <v>0.2380863782735208</v>
      </c>
      <c r="U45" s="76">
        <f t="shared" si="21"/>
        <v>-0.18248874878758486</v>
      </c>
      <c r="V45" s="76">
        <f t="shared" si="22"/>
        <v>0.21457914645974779</v>
      </c>
      <c r="W45" s="76">
        <f t="shared" si="20"/>
        <v>0.85044959772834838</v>
      </c>
      <c r="X45" s="95">
        <v>103.1</v>
      </c>
      <c r="Y45" s="50">
        <v>0</v>
      </c>
      <c r="Z45" s="50">
        <v>0</v>
      </c>
      <c r="AA45" s="50">
        <v>1</v>
      </c>
      <c r="AB45" s="50">
        <v>0</v>
      </c>
      <c r="AC45" s="95">
        <v>1.0469999999999999</v>
      </c>
      <c r="AD45" s="30">
        <v>0</v>
      </c>
      <c r="AE45" s="30" t="s">
        <v>65</v>
      </c>
      <c r="AF45" s="50">
        <v>0</v>
      </c>
      <c r="AG45" s="50">
        <v>1</v>
      </c>
      <c r="AH45" s="50">
        <v>0</v>
      </c>
      <c r="AI45" s="50">
        <v>1</v>
      </c>
      <c r="AJ45" s="50">
        <f t="shared" si="13"/>
        <v>1</v>
      </c>
      <c r="AK45" s="50">
        <v>1</v>
      </c>
      <c r="AL45" s="50">
        <v>67582</v>
      </c>
      <c r="AM45" s="30">
        <v>11</v>
      </c>
      <c r="AN45" s="30" t="s">
        <v>113</v>
      </c>
      <c r="AO45" s="65">
        <f t="shared" si="14"/>
        <v>1</v>
      </c>
      <c r="AP45" s="65">
        <f t="shared" si="15"/>
        <v>0</v>
      </c>
      <c r="AQ45" s="65">
        <f t="shared" si="16"/>
        <v>0</v>
      </c>
      <c r="AR45" s="65">
        <v>0</v>
      </c>
      <c r="AS45" s="30" t="s">
        <v>338</v>
      </c>
      <c r="AT45" s="65">
        <v>0</v>
      </c>
      <c r="AU45" s="65">
        <v>1</v>
      </c>
      <c r="AV45" s="65">
        <v>0</v>
      </c>
      <c r="AW45" s="65">
        <v>0</v>
      </c>
      <c r="AX45" s="65">
        <v>42</v>
      </c>
      <c r="AY45" s="65">
        <v>0</v>
      </c>
      <c r="AZ45" s="65">
        <v>0</v>
      </c>
      <c r="BA45" s="65">
        <v>1</v>
      </c>
      <c r="BB45" s="65">
        <v>0</v>
      </c>
      <c r="BC45" s="65">
        <v>0</v>
      </c>
      <c r="BD45" s="65">
        <v>0</v>
      </c>
      <c r="BE45" s="65">
        <v>0</v>
      </c>
    </row>
    <row r="46" spans="1:135" x14ac:dyDescent="0.25">
      <c r="A46" s="30" t="s">
        <v>337</v>
      </c>
      <c r="B46" s="30">
        <v>45</v>
      </c>
      <c r="C46" s="30">
        <v>1</v>
      </c>
      <c r="D46">
        <f>VLOOKUP(E46,Studies!$C$3:$F$40,4,FALSE)</f>
        <v>10</v>
      </c>
      <c r="E46" s="30" t="s">
        <v>352</v>
      </c>
      <c r="F46" s="30" t="s">
        <v>479</v>
      </c>
      <c r="G46">
        <f t="shared" si="0"/>
        <v>18</v>
      </c>
      <c r="H46" s="30">
        <v>2020</v>
      </c>
      <c r="I46" s="30">
        <f t="shared" si="17"/>
        <v>1.5440680443502757</v>
      </c>
      <c r="J46" s="76">
        <v>4.67</v>
      </c>
      <c r="K46" s="76">
        <v>19.09</v>
      </c>
      <c r="L46" s="76">
        <f t="shared" si="1"/>
        <v>0.24463069669984286</v>
      </c>
      <c r="M46" s="30" t="s">
        <v>341</v>
      </c>
      <c r="N46" s="50">
        <v>1</v>
      </c>
      <c r="O46" s="50">
        <f t="shared" si="3"/>
        <v>0</v>
      </c>
      <c r="P46" s="50">
        <f t="shared" si="4"/>
        <v>0</v>
      </c>
      <c r="Q46" s="81">
        <f t="shared" si="5"/>
        <v>-32.746399999999994</v>
      </c>
      <c r="R46" s="81">
        <f t="shared" si="6"/>
        <v>42.086399999999998</v>
      </c>
      <c r="S46" s="81">
        <f t="shared" si="7"/>
        <v>-0.32559810826210828</v>
      </c>
      <c r="T46" s="81">
        <f t="shared" si="8"/>
        <v>0.4184659145299145</v>
      </c>
      <c r="U46" s="76">
        <f t="shared" si="21"/>
        <v>4.643390313390313E-2</v>
      </c>
      <c r="V46" s="76">
        <f t="shared" si="22"/>
        <v>0.18981225071225072</v>
      </c>
      <c r="W46" s="76">
        <f t="shared" si="20"/>
        <v>0.24463069669984283</v>
      </c>
      <c r="X46" s="95">
        <v>105.3</v>
      </c>
      <c r="Y46" s="50">
        <v>0</v>
      </c>
      <c r="Z46" s="50">
        <v>1</v>
      </c>
      <c r="AA46" s="50">
        <v>0</v>
      </c>
      <c r="AB46" s="50">
        <v>0</v>
      </c>
      <c r="AC46" s="95">
        <v>1.0469999999999999</v>
      </c>
      <c r="AD46" s="30">
        <v>0</v>
      </c>
      <c r="AE46" s="30" t="s">
        <v>65</v>
      </c>
      <c r="AF46" s="50">
        <v>0</v>
      </c>
      <c r="AG46" s="50">
        <v>1</v>
      </c>
      <c r="AH46" s="50">
        <v>0</v>
      </c>
      <c r="AI46" s="50">
        <v>1</v>
      </c>
      <c r="AJ46" s="50">
        <f t="shared" si="13"/>
        <v>1</v>
      </c>
      <c r="AK46" s="50">
        <v>1</v>
      </c>
      <c r="AL46" s="50">
        <v>67582</v>
      </c>
      <c r="AM46" s="30">
        <v>11</v>
      </c>
      <c r="AN46" s="30" t="s">
        <v>113</v>
      </c>
      <c r="AO46" s="65">
        <f t="shared" si="14"/>
        <v>1</v>
      </c>
      <c r="AP46" s="65">
        <f t="shared" si="15"/>
        <v>0</v>
      </c>
      <c r="AQ46" s="65">
        <f t="shared" si="16"/>
        <v>0</v>
      </c>
      <c r="AR46" s="65">
        <v>0</v>
      </c>
      <c r="AS46" s="30" t="s">
        <v>338</v>
      </c>
      <c r="AT46" s="65">
        <v>0</v>
      </c>
      <c r="AU46" s="65">
        <v>1</v>
      </c>
      <c r="AV46" s="65">
        <v>0</v>
      </c>
      <c r="AW46" s="65">
        <v>0</v>
      </c>
      <c r="AX46" s="65">
        <v>42</v>
      </c>
      <c r="AY46" s="65">
        <v>0</v>
      </c>
      <c r="AZ46" s="65">
        <v>0</v>
      </c>
      <c r="BA46" s="65">
        <v>1</v>
      </c>
      <c r="BB46" s="65">
        <v>0</v>
      </c>
      <c r="BC46" s="65">
        <v>0</v>
      </c>
      <c r="BD46" s="65">
        <v>0</v>
      </c>
      <c r="BE46" s="65">
        <v>0</v>
      </c>
    </row>
    <row r="47" spans="1:135" s="31" customFormat="1" x14ac:dyDescent="0.25">
      <c r="A47" s="30" t="s">
        <v>337</v>
      </c>
      <c r="B47" s="30">
        <v>46</v>
      </c>
      <c r="C47" s="30">
        <v>1</v>
      </c>
      <c r="D47">
        <f>VLOOKUP(E47,Studies!$C$3:$F$40,4,FALSE)</f>
        <v>10</v>
      </c>
      <c r="E47" s="30" t="s">
        <v>352</v>
      </c>
      <c r="F47" s="30" t="s">
        <v>479</v>
      </c>
      <c r="G47">
        <f t="shared" si="0"/>
        <v>18</v>
      </c>
      <c r="H47" s="30">
        <v>2020</v>
      </c>
      <c r="I47" s="30">
        <f t="shared" si="17"/>
        <v>1.5440680443502757</v>
      </c>
      <c r="J47" s="76">
        <v>-11.81</v>
      </c>
      <c r="K47" s="76">
        <v>14.23</v>
      </c>
      <c r="L47" s="76">
        <f t="shared" si="1"/>
        <v>0.82993675333801831</v>
      </c>
      <c r="M47" s="30" t="s">
        <v>341</v>
      </c>
      <c r="N47" s="50">
        <v>1</v>
      </c>
      <c r="O47" s="50">
        <f t="shared" si="3"/>
        <v>0</v>
      </c>
      <c r="P47" s="50">
        <f t="shared" si="4"/>
        <v>0</v>
      </c>
      <c r="Q47" s="81">
        <f t="shared" si="5"/>
        <v>-39.700800000000001</v>
      </c>
      <c r="R47" s="81">
        <f t="shared" si="6"/>
        <v>16.080799999999996</v>
      </c>
      <c r="S47" s="81">
        <f t="shared" si="7"/>
        <v>-0.40356055922330092</v>
      </c>
      <c r="T47" s="81">
        <f t="shared" si="8"/>
        <v>0.16346211262135921</v>
      </c>
      <c r="U47" s="76">
        <f t="shared" si="21"/>
        <v>-0.12004922330097087</v>
      </c>
      <c r="V47" s="76">
        <f t="shared" si="22"/>
        <v>0.14464864077669903</v>
      </c>
      <c r="W47" s="76">
        <f t="shared" si="20"/>
        <v>0.8299367533380182</v>
      </c>
      <c r="X47" s="95">
        <v>103</v>
      </c>
      <c r="Y47" s="50">
        <v>1</v>
      </c>
      <c r="Z47" s="50">
        <v>0</v>
      </c>
      <c r="AA47" s="50">
        <v>0</v>
      </c>
      <c r="AB47" s="50">
        <v>0</v>
      </c>
      <c r="AC47" s="95">
        <v>1.0469999999999999</v>
      </c>
      <c r="AD47" s="30">
        <v>0</v>
      </c>
      <c r="AE47" s="30" t="s">
        <v>65</v>
      </c>
      <c r="AF47" s="50">
        <v>0</v>
      </c>
      <c r="AG47" s="50">
        <v>1</v>
      </c>
      <c r="AH47" s="50">
        <v>0</v>
      </c>
      <c r="AI47" s="50">
        <v>1</v>
      </c>
      <c r="AJ47" s="50">
        <f t="shared" si="13"/>
        <v>1</v>
      </c>
      <c r="AK47" s="50">
        <v>1</v>
      </c>
      <c r="AL47" s="50">
        <v>67582</v>
      </c>
      <c r="AM47" s="30">
        <v>11</v>
      </c>
      <c r="AN47" s="30" t="s">
        <v>113</v>
      </c>
      <c r="AO47" s="65">
        <f t="shared" si="14"/>
        <v>1</v>
      </c>
      <c r="AP47" s="65">
        <f t="shared" si="15"/>
        <v>0</v>
      </c>
      <c r="AQ47" s="65">
        <f t="shared" si="16"/>
        <v>0</v>
      </c>
      <c r="AR47" s="65">
        <v>0</v>
      </c>
      <c r="AS47" s="30" t="s">
        <v>338</v>
      </c>
      <c r="AT47" s="65">
        <v>0</v>
      </c>
      <c r="AU47" s="65">
        <v>1</v>
      </c>
      <c r="AV47" s="65">
        <v>0</v>
      </c>
      <c r="AW47" s="65">
        <v>0</v>
      </c>
      <c r="AX47" s="65">
        <v>42</v>
      </c>
      <c r="AY47" s="65">
        <v>0</v>
      </c>
      <c r="AZ47" s="65">
        <v>0</v>
      </c>
      <c r="BA47" s="65">
        <v>1</v>
      </c>
      <c r="BB47" s="65">
        <v>0</v>
      </c>
      <c r="BC47" s="65">
        <v>0</v>
      </c>
      <c r="BD47" s="65">
        <v>0</v>
      </c>
      <c r="BE47" s="65">
        <v>0</v>
      </c>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row>
    <row r="48" spans="1:135" s="31" customFormat="1" x14ac:dyDescent="0.25">
      <c r="A48" s="30" t="s">
        <v>337</v>
      </c>
      <c r="B48" s="30">
        <v>47</v>
      </c>
      <c r="C48" s="30">
        <v>1</v>
      </c>
      <c r="D48">
        <f>VLOOKUP(E48,Studies!$C$3:$F$40,4,FALSE)</f>
        <v>10</v>
      </c>
      <c r="E48" s="30" t="s">
        <v>352</v>
      </c>
      <c r="F48" s="30" t="s">
        <v>479</v>
      </c>
      <c r="G48">
        <f t="shared" si="0"/>
        <v>18</v>
      </c>
      <c r="H48" s="30">
        <v>2020</v>
      </c>
      <c r="I48" s="30">
        <f t="shared" si="17"/>
        <v>1.5440680443502757</v>
      </c>
      <c r="J48" s="76">
        <v>-12.72</v>
      </c>
      <c r="K48" s="76">
        <v>52.62</v>
      </c>
      <c r="L48" s="76">
        <f t="shared" si="1"/>
        <v>0.241733181299886</v>
      </c>
      <c r="M48" s="30" t="s">
        <v>341</v>
      </c>
      <c r="N48" s="50">
        <v>1</v>
      </c>
      <c r="O48" s="50">
        <f t="shared" si="3"/>
        <v>0</v>
      </c>
      <c r="P48" s="50">
        <f t="shared" si="4"/>
        <v>0</v>
      </c>
      <c r="Q48" s="81">
        <f t="shared" si="5"/>
        <v>-115.8552</v>
      </c>
      <c r="R48" s="81">
        <f t="shared" si="6"/>
        <v>90.415199999999999</v>
      </c>
      <c r="S48" s="81">
        <f t="shared" si="7"/>
        <v>-1.1765314684772066</v>
      </c>
      <c r="T48" s="81">
        <f t="shared" si="8"/>
        <v>0.91818345683802116</v>
      </c>
      <c r="U48" s="76">
        <f t="shared" si="21"/>
        <v>-0.12917400581959265</v>
      </c>
      <c r="V48" s="76">
        <f t="shared" si="22"/>
        <v>0.53436605237633361</v>
      </c>
      <c r="W48" s="76">
        <f t="shared" si="20"/>
        <v>0.24173318129988605</v>
      </c>
      <c r="X48" s="95">
        <v>103.1</v>
      </c>
      <c r="Y48" s="50">
        <v>0</v>
      </c>
      <c r="Z48" s="50">
        <v>0</v>
      </c>
      <c r="AA48" s="50">
        <v>1</v>
      </c>
      <c r="AB48" s="50">
        <v>0</v>
      </c>
      <c r="AC48" s="95">
        <v>1.0469999999999999</v>
      </c>
      <c r="AD48" s="30">
        <v>0</v>
      </c>
      <c r="AE48" s="30" t="s">
        <v>65</v>
      </c>
      <c r="AF48" s="50">
        <v>0</v>
      </c>
      <c r="AG48" s="50">
        <v>1</v>
      </c>
      <c r="AH48" s="50">
        <v>0</v>
      </c>
      <c r="AI48" s="50">
        <v>1</v>
      </c>
      <c r="AJ48" s="50">
        <f t="shared" si="13"/>
        <v>1</v>
      </c>
      <c r="AK48" s="50">
        <v>1</v>
      </c>
      <c r="AL48" s="50">
        <v>67582</v>
      </c>
      <c r="AM48" s="30">
        <v>11</v>
      </c>
      <c r="AN48" s="30" t="s">
        <v>113</v>
      </c>
      <c r="AO48" s="65">
        <f t="shared" si="14"/>
        <v>1</v>
      </c>
      <c r="AP48" s="65">
        <f t="shared" si="15"/>
        <v>0</v>
      </c>
      <c r="AQ48" s="65">
        <f t="shared" si="16"/>
        <v>0</v>
      </c>
      <c r="AR48" s="65">
        <v>0</v>
      </c>
      <c r="AS48" s="30" t="s">
        <v>338</v>
      </c>
      <c r="AT48" s="65">
        <v>0</v>
      </c>
      <c r="AU48" s="65">
        <v>1</v>
      </c>
      <c r="AV48" s="65">
        <v>0</v>
      </c>
      <c r="AW48" s="65">
        <v>0</v>
      </c>
      <c r="AX48" s="65">
        <v>42</v>
      </c>
      <c r="AY48" s="65">
        <v>0</v>
      </c>
      <c r="AZ48" s="65">
        <v>0</v>
      </c>
      <c r="BA48" s="65">
        <v>1</v>
      </c>
      <c r="BB48" s="65">
        <v>0</v>
      </c>
      <c r="BC48" s="65">
        <v>0</v>
      </c>
      <c r="BD48" s="65">
        <v>0</v>
      </c>
      <c r="BE48" s="65">
        <v>0</v>
      </c>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row>
    <row r="49" spans="1:135" s="31" customFormat="1" x14ac:dyDescent="0.25">
      <c r="A49" s="30" t="s">
        <v>337</v>
      </c>
      <c r="B49" s="30">
        <v>48</v>
      </c>
      <c r="C49" s="30">
        <v>1</v>
      </c>
      <c r="D49">
        <f>VLOOKUP(E49,Studies!$C$3:$F$40,4,FALSE)</f>
        <v>10</v>
      </c>
      <c r="E49" s="30" t="s">
        <v>352</v>
      </c>
      <c r="F49" s="30" t="s">
        <v>479</v>
      </c>
      <c r="G49">
        <f t="shared" si="0"/>
        <v>18</v>
      </c>
      <c r="H49" s="30">
        <v>2020</v>
      </c>
      <c r="I49" s="30">
        <f t="shared" si="17"/>
        <v>1.5440680443502757</v>
      </c>
      <c r="J49" s="76">
        <v>6.97</v>
      </c>
      <c r="K49" s="76">
        <v>19.28</v>
      </c>
      <c r="L49" s="76">
        <f t="shared" si="1"/>
        <v>0.36151452282157676</v>
      </c>
      <c r="M49" s="30" t="s">
        <v>341</v>
      </c>
      <c r="N49" s="50">
        <v>1</v>
      </c>
      <c r="O49" s="50">
        <f t="shared" si="3"/>
        <v>0</v>
      </c>
      <c r="P49" s="50">
        <f t="shared" si="4"/>
        <v>0</v>
      </c>
      <c r="Q49" s="81">
        <f t="shared" si="5"/>
        <v>-30.818800000000003</v>
      </c>
      <c r="R49" s="81">
        <f t="shared" si="6"/>
        <v>44.758800000000001</v>
      </c>
      <c r="S49" s="81">
        <f t="shared" si="7"/>
        <v>-0.30643194301994303</v>
      </c>
      <c r="T49" s="81">
        <f t="shared" si="8"/>
        <v>0.44503764102564103</v>
      </c>
      <c r="U49" s="76">
        <f t="shared" si="21"/>
        <v>6.9302849002848999E-2</v>
      </c>
      <c r="V49" s="76">
        <f t="shared" si="22"/>
        <v>0.19170142450142452</v>
      </c>
      <c r="W49" s="76">
        <f t="shared" si="20"/>
        <v>0.3615145228215767</v>
      </c>
      <c r="X49" s="95">
        <v>105.3</v>
      </c>
      <c r="Y49" s="50">
        <v>0</v>
      </c>
      <c r="Z49" s="50">
        <v>1</v>
      </c>
      <c r="AA49" s="50">
        <v>0</v>
      </c>
      <c r="AB49" s="50">
        <v>0</v>
      </c>
      <c r="AC49" s="95">
        <v>1.0469999999999999</v>
      </c>
      <c r="AD49" s="30">
        <v>0</v>
      </c>
      <c r="AE49" s="30" t="s">
        <v>65</v>
      </c>
      <c r="AF49" s="50">
        <v>0</v>
      </c>
      <c r="AG49" s="50">
        <v>1</v>
      </c>
      <c r="AH49" s="50">
        <v>0</v>
      </c>
      <c r="AI49" s="50">
        <v>1</v>
      </c>
      <c r="AJ49" s="50">
        <f t="shared" si="13"/>
        <v>1</v>
      </c>
      <c r="AK49" s="50">
        <v>1</v>
      </c>
      <c r="AL49" s="50">
        <v>67582</v>
      </c>
      <c r="AM49" s="30">
        <v>11</v>
      </c>
      <c r="AN49" s="30" t="s">
        <v>113</v>
      </c>
      <c r="AO49" s="65">
        <f t="shared" si="14"/>
        <v>1</v>
      </c>
      <c r="AP49" s="65">
        <f t="shared" si="15"/>
        <v>0</v>
      </c>
      <c r="AQ49" s="65">
        <f t="shared" si="16"/>
        <v>0</v>
      </c>
      <c r="AR49" s="65">
        <v>0</v>
      </c>
      <c r="AS49" s="30" t="s">
        <v>338</v>
      </c>
      <c r="AT49" s="65">
        <v>0</v>
      </c>
      <c r="AU49" s="65">
        <v>1</v>
      </c>
      <c r="AV49" s="65">
        <v>0</v>
      </c>
      <c r="AW49" s="65">
        <v>0</v>
      </c>
      <c r="AX49" s="65">
        <v>42</v>
      </c>
      <c r="AY49" s="65">
        <v>0</v>
      </c>
      <c r="AZ49" s="65">
        <v>0</v>
      </c>
      <c r="BA49" s="65">
        <v>1</v>
      </c>
      <c r="BB49" s="65">
        <v>0</v>
      </c>
      <c r="BC49" s="65">
        <v>0</v>
      </c>
      <c r="BD49" s="65">
        <v>0</v>
      </c>
      <c r="BE49" s="65">
        <v>0</v>
      </c>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row>
    <row r="50" spans="1:135" s="31" customFormat="1" x14ac:dyDescent="0.25">
      <c r="A50" s="30" t="s">
        <v>337</v>
      </c>
      <c r="B50" s="30">
        <v>49</v>
      </c>
      <c r="C50" s="30">
        <v>1</v>
      </c>
      <c r="D50">
        <f>VLOOKUP(E50,Studies!$C$3:$F$40,4,FALSE)</f>
        <v>10</v>
      </c>
      <c r="E50" s="30" t="s">
        <v>352</v>
      </c>
      <c r="F50" s="30" t="s">
        <v>479</v>
      </c>
      <c r="G50">
        <f t="shared" si="0"/>
        <v>18</v>
      </c>
      <c r="H50" s="30">
        <v>2020</v>
      </c>
      <c r="I50" s="30">
        <f t="shared" si="17"/>
        <v>1.5440680443502757</v>
      </c>
      <c r="J50" s="76">
        <v>-6.35</v>
      </c>
      <c r="K50" s="76">
        <v>14.3</v>
      </c>
      <c r="L50" s="76">
        <f t="shared" si="1"/>
        <v>0.44405594405594401</v>
      </c>
      <c r="M50" s="30" t="s">
        <v>341</v>
      </c>
      <c r="N50" s="50">
        <v>1</v>
      </c>
      <c r="O50" s="50">
        <f t="shared" si="3"/>
        <v>0</v>
      </c>
      <c r="P50" s="50">
        <f t="shared" si="4"/>
        <v>0</v>
      </c>
      <c r="Q50" s="81">
        <f t="shared" si="5"/>
        <v>-34.378</v>
      </c>
      <c r="R50" s="81">
        <f t="shared" si="6"/>
        <v>21.678000000000004</v>
      </c>
      <c r="S50" s="81">
        <f t="shared" si="7"/>
        <v>-0.34945403883495141</v>
      </c>
      <c r="T50" s="81">
        <f t="shared" si="8"/>
        <v>0.22035792233009707</v>
      </c>
      <c r="U50" s="76">
        <f t="shared" si="21"/>
        <v>-6.4548058252427182E-2</v>
      </c>
      <c r="V50" s="76">
        <f t="shared" si="22"/>
        <v>0.14536019417475726</v>
      </c>
      <c r="W50" s="76">
        <f t="shared" si="20"/>
        <v>0.44405594405594412</v>
      </c>
      <c r="X50" s="95">
        <v>103</v>
      </c>
      <c r="Y50" s="50">
        <v>1</v>
      </c>
      <c r="Z50" s="50">
        <v>0</v>
      </c>
      <c r="AA50" s="50">
        <v>0</v>
      </c>
      <c r="AB50" s="50">
        <v>0</v>
      </c>
      <c r="AC50" s="95">
        <v>1.0469999999999999</v>
      </c>
      <c r="AD50" s="30">
        <v>0</v>
      </c>
      <c r="AE50" s="30" t="s">
        <v>65</v>
      </c>
      <c r="AF50" s="50">
        <v>0</v>
      </c>
      <c r="AG50" s="50">
        <v>1</v>
      </c>
      <c r="AH50" s="50">
        <v>0</v>
      </c>
      <c r="AI50" s="50">
        <v>1</v>
      </c>
      <c r="AJ50" s="50">
        <f t="shared" si="13"/>
        <v>1</v>
      </c>
      <c r="AK50" s="50">
        <v>1</v>
      </c>
      <c r="AL50" s="50">
        <v>67582</v>
      </c>
      <c r="AM50" s="30">
        <v>11</v>
      </c>
      <c r="AN50" s="30" t="s">
        <v>113</v>
      </c>
      <c r="AO50" s="65">
        <f t="shared" si="14"/>
        <v>1</v>
      </c>
      <c r="AP50" s="65">
        <f t="shared" si="15"/>
        <v>0</v>
      </c>
      <c r="AQ50" s="65">
        <f t="shared" si="16"/>
        <v>0</v>
      </c>
      <c r="AR50" s="65">
        <v>0</v>
      </c>
      <c r="AS50" s="30" t="s">
        <v>338</v>
      </c>
      <c r="AT50" s="65">
        <v>0</v>
      </c>
      <c r="AU50" s="65">
        <v>1</v>
      </c>
      <c r="AV50" s="65">
        <v>0</v>
      </c>
      <c r="AW50" s="65">
        <v>0</v>
      </c>
      <c r="AX50" s="65">
        <v>42</v>
      </c>
      <c r="AY50" s="65">
        <v>0</v>
      </c>
      <c r="AZ50" s="65">
        <v>0</v>
      </c>
      <c r="BA50" s="65">
        <v>1</v>
      </c>
      <c r="BB50" s="65">
        <v>0</v>
      </c>
      <c r="BC50" s="65">
        <v>0</v>
      </c>
      <c r="BD50" s="65">
        <v>0</v>
      </c>
      <c r="BE50" s="65">
        <v>0</v>
      </c>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row>
    <row r="51" spans="1:135" s="31" customFormat="1" x14ac:dyDescent="0.25">
      <c r="A51" s="30" t="s">
        <v>337</v>
      </c>
      <c r="B51" s="30">
        <v>50</v>
      </c>
      <c r="C51" s="30">
        <v>1</v>
      </c>
      <c r="D51">
        <f>VLOOKUP(E51,Studies!$C$3:$F$40,4,FALSE)</f>
        <v>10</v>
      </c>
      <c r="E51" s="30" t="s">
        <v>352</v>
      </c>
      <c r="F51" s="30" t="s">
        <v>479</v>
      </c>
      <c r="G51">
        <f t="shared" si="0"/>
        <v>18</v>
      </c>
      <c r="H51" s="30">
        <v>2020</v>
      </c>
      <c r="I51" s="30">
        <f t="shared" si="17"/>
        <v>1.5440680443502757</v>
      </c>
      <c r="J51" s="76">
        <v>-9.39</v>
      </c>
      <c r="K51" s="76">
        <v>37.49</v>
      </c>
      <c r="L51" s="76">
        <f t="shared" si="1"/>
        <v>0.25046679114430515</v>
      </c>
      <c r="M51" s="30" t="s">
        <v>341</v>
      </c>
      <c r="N51" s="50">
        <v>1</v>
      </c>
      <c r="O51" s="50">
        <f t="shared" si="3"/>
        <v>0</v>
      </c>
      <c r="P51" s="50">
        <f t="shared" si="4"/>
        <v>0</v>
      </c>
      <c r="Q51" s="81">
        <f t="shared" si="5"/>
        <v>-82.870400000000004</v>
      </c>
      <c r="R51" s="81">
        <f t="shared" si="6"/>
        <v>64.090400000000002</v>
      </c>
      <c r="S51" s="81">
        <f t="shared" si="7"/>
        <v>-0.84156458583899119</v>
      </c>
      <c r="T51" s="81">
        <f t="shared" si="8"/>
        <v>0.6508501338506304</v>
      </c>
      <c r="U51" s="76">
        <f t="shared" si="21"/>
        <v>-9.5357225994180408E-2</v>
      </c>
      <c r="V51" s="76">
        <f t="shared" si="22"/>
        <v>0.38071804073714838</v>
      </c>
      <c r="W51" s="76">
        <f t="shared" si="20"/>
        <v>0.25046679114430515</v>
      </c>
      <c r="X51" s="95">
        <v>103.1</v>
      </c>
      <c r="Y51" s="50">
        <v>0</v>
      </c>
      <c r="Z51" s="50">
        <v>0</v>
      </c>
      <c r="AA51" s="50">
        <v>1</v>
      </c>
      <c r="AB51" s="50">
        <v>0</v>
      </c>
      <c r="AC51" s="95">
        <v>1.0469999999999999</v>
      </c>
      <c r="AD51" s="30">
        <v>0</v>
      </c>
      <c r="AE51" s="30" t="s">
        <v>65</v>
      </c>
      <c r="AF51" s="50">
        <v>0</v>
      </c>
      <c r="AG51" s="50">
        <v>1</v>
      </c>
      <c r="AH51" s="50">
        <v>0</v>
      </c>
      <c r="AI51" s="50">
        <v>1</v>
      </c>
      <c r="AJ51" s="50">
        <f t="shared" si="13"/>
        <v>1</v>
      </c>
      <c r="AK51" s="50">
        <v>1</v>
      </c>
      <c r="AL51" s="50">
        <v>67582</v>
      </c>
      <c r="AM51" s="30">
        <v>11</v>
      </c>
      <c r="AN51" s="30" t="s">
        <v>113</v>
      </c>
      <c r="AO51" s="65">
        <f t="shared" si="14"/>
        <v>1</v>
      </c>
      <c r="AP51" s="65">
        <f t="shared" si="15"/>
        <v>0</v>
      </c>
      <c r="AQ51" s="65">
        <f t="shared" si="16"/>
        <v>0</v>
      </c>
      <c r="AR51" s="65">
        <v>0</v>
      </c>
      <c r="AS51" s="30" t="s">
        <v>338</v>
      </c>
      <c r="AT51" s="65">
        <v>0</v>
      </c>
      <c r="AU51" s="65">
        <v>1</v>
      </c>
      <c r="AV51" s="65">
        <v>0</v>
      </c>
      <c r="AW51" s="65">
        <v>0</v>
      </c>
      <c r="AX51" s="65">
        <v>42</v>
      </c>
      <c r="AY51" s="65">
        <v>0</v>
      </c>
      <c r="AZ51" s="65">
        <v>0</v>
      </c>
      <c r="BA51" s="65">
        <v>1</v>
      </c>
      <c r="BB51" s="65">
        <v>0</v>
      </c>
      <c r="BC51" s="65">
        <v>0</v>
      </c>
      <c r="BD51" s="65">
        <v>0</v>
      </c>
      <c r="BE51" s="65">
        <v>0</v>
      </c>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row>
    <row r="52" spans="1:135" s="31" customFormat="1" x14ac:dyDescent="0.25">
      <c r="A52" s="30" t="s">
        <v>337</v>
      </c>
      <c r="B52" s="30">
        <v>51</v>
      </c>
      <c r="C52" s="30">
        <v>1</v>
      </c>
      <c r="D52">
        <f>VLOOKUP(E52,Studies!$C$3:$F$40,4,FALSE)</f>
        <v>10</v>
      </c>
      <c r="E52" s="30" t="s">
        <v>352</v>
      </c>
      <c r="F52" s="30" t="s">
        <v>479</v>
      </c>
      <c r="G52">
        <f t="shared" si="0"/>
        <v>18</v>
      </c>
      <c r="H52" s="30">
        <v>2020</v>
      </c>
      <c r="I52" s="30">
        <f t="shared" si="17"/>
        <v>1.5440680443502757</v>
      </c>
      <c r="J52" s="76">
        <v>-13.77</v>
      </c>
      <c r="K52" s="76">
        <v>19.28</v>
      </c>
      <c r="L52" s="76">
        <f t="shared" si="1"/>
        <v>0.71421161825726132</v>
      </c>
      <c r="M52" s="30" t="s">
        <v>341</v>
      </c>
      <c r="N52" s="50">
        <v>1</v>
      </c>
      <c r="O52" s="50">
        <f t="shared" si="3"/>
        <v>0</v>
      </c>
      <c r="P52" s="50">
        <f t="shared" si="4"/>
        <v>0</v>
      </c>
      <c r="Q52" s="81">
        <f t="shared" si="5"/>
        <v>-51.558800000000005</v>
      </c>
      <c r="R52" s="81">
        <f t="shared" si="6"/>
        <v>24.018800000000002</v>
      </c>
      <c r="S52" s="81">
        <f t="shared" si="7"/>
        <v>-0.51265017663817658</v>
      </c>
      <c r="T52" s="81">
        <f t="shared" si="8"/>
        <v>0.23881940740740742</v>
      </c>
      <c r="U52" s="76">
        <f t="shared" si="21"/>
        <v>-0.13691538461538461</v>
      </c>
      <c r="V52" s="76">
        <f t="shared" si="22"/>
        <v>0.19170142450142452</v>
      </c>
      <c r="W52" s="76">
        <f t="shared" si="20"/>
        <v>0.71421161825726132</v>
      </c>
      <c r="X52" s="95">
        <v>105.3</v>
      </c>
      <c r="Y52" s="50">
        <v>0</v>
      </c>
      <c r="Z52" s="50">
        <v>1</v>
      </c>
      <c r="AA52" s="50">
        <v>0</v>
      </c>
      <c r="AB52" s="50">
        <v>0</v>
      </c>
      <c r="AC52" s="95">
        <v>1.0469999999999999</v>
      </c>
      <c r="AD52" s="30">
        <v>0</v>
      </c>
      <c r="AE52" s="30" t="s">
        <v>65</v>
      </c>
      <c r="AF52" s="50">
        <v>0</v>
      </c>
      <c r="AG52" s="50">
        <v>1</v>
      </c>
      <c r="AH52" s="50">
        <v>0</v>
      </c>
      <c r="AI52" s="50">
        <v>1</v>
      </c>
      <c r="AJ52" s="50">
        <f t="shared" si="13"/>
        <v>1</v>
      </c>
      <c r="AK52" s="50">
        <v>1</v>
      </c>
      <c r="AL52" s="50">
        <v>67582</v>
      </c>
      <c r="AM52" s="30">
        <v>11</v>
      </c>
      <c r="AN52" s="30" t="s">
        <v>113</v>
      </c>
      <c r="AO52" s="65">
        <f t="shared" si="14"/>
        <v>1</v>
      </c>
      <c r="AP52" s="65">
        <f t="shared" si="15"/>
        <v>0</v>
      </c>
      <c r="AQ52" s="65">
        <f t="shared" si="16"/>
        <v>0</v>
      </c>
      <c r="AR52" s="65">
        <v>0</v>
      </c>
      <c r="AS52" s="30" t="s">
        <v>338</v>
      </c>
      <c r="AT52" s="65">
        <v>0</v>
      </c>
      <c r="AU52" s="65">
        <v>1</v>
      </c>
      <c r="AV52" s="65">
        <v>0</v>
      </c>
      <c r="AW52" s="65">
        <v>0</v>
      </c>
      <c r="AX52" s="65">
        <v>42</v>
      </c>
      <c r="AY52" s="65">
        <v>0</v>
      </c>
      <c r="AZ52" s="65">
        <v>0</v>
      </c>
      <c r="BA52" s="65">
        <v>1</v>
      </c>
      <c r="BB52" s="65">
        <v>0</v>
      </c>
      <c r="BC52" s="65">
        <v>0</v>
      </c>
      <c r="BD52" s="65">
        <v>0</v>
      </c>
      <c r="BE52" s="65">
        <v>0</v>
      </c>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row>
    <row r="53" spans="1:135" s="31" customFormat="1" x14ac:dyDescent="0.25">
      <c r="A53" s="30" t="s">
        <v>337</v>
      </c>
      <c r="B53" s="30">
        <v>52</v>
      </c>
      <c r="C53" s="30">
        <v>1</v>
      </c>
      <c r="D53">
        <f>VLOOKUP(E53,Studies!$C$3:$F$40,4,FALSE)</f>
        <v>10</v>
      </c>
      <c r="E53" s="30" t="s">
        <v>352</v>
      </c>
      <c r="F53" s="30" t="s">
        <v>479</v>
      </c>
      <c r="G53">
        <f t="shared" si="0"/>
        <v>18</v>
      </c>
      <c r="H53" s="30">
        <v>2020</v>
      </c>
      <c r="I53" s="30">
        <f t="shared" si="17"/>
        <v>1.5440680443502757</v>
      </c>
      <c r="J53" s="76">
        <v>-15.62</v>
      </c>
      <c r="K53" s="76">
        <v>15.36</v>
      </c>
      <c r="L53" s="76">
        <f t="shared" si="1"/>
        <v>1.0169270833333333</v>
      </c>
      <c r="M53" s="30" t="s">
        <v>341</v>
      </c>
      <c r="N53" s="50">
        <v>1</v>
      </c>
      <c r="O53" s="50">
        <f t="shared" si="3"/>
        <v>0</v>
      </c>
      <c r="P53" s="50">
        <f t="shared" si="4"/>
        <v>0</v>
      </c>
      <c r="Q53" s="81">
        <f t="shared" si="5"/>
        <v>-45.7256</v>
      </c>
      <c r="R53" s="81">
        <f t="shared" si="6"/>
        <v>14.4856</v>
      </c>
      <c r="S53" s="81">
        <f t="shared" si="7"/>
        <v>-0.46480294368932029</v>
      </c>
      <c r="T53" s="81">
        <f t="shared" si="8"/>
        <v>0.14724682718446594</v>
      </c>
      <c r="U53" s="76">
        <f t="shared" si="21"/>
        <v>-0.15877805825242716</v>
      </c>
      <c r="V53" s="76">
        <f t="shared" si="22"/>
        <v>0.15613514563106792</v>
      </c>
      <c r="W53" s="76">
        <f t="shared" si="20"/>
        <v>1.0169270833333335</v>
      </c>
      <c r="X53" s="95">
        <v>103</v>
      </c>
      <c r="Y53" s="50">
        <v>1</v>
      </c>
      <c r="Z53" s="50">
        <v>0</v>
      </c>
      <c r="AA53" s="50">
        <v>0</v>
      </c>
      <c r="AB53" s="50">
        <v>0</v>
      </c>
      <c r="AC53" s="95">
        <v>1.0469999999999999</v>
      </c>
      <c r="AD53" s="30">
        <v>0</v>
      </c>
      <c r="AE53" s="30" t="s">
        <v>65</v>
      </c>
      <c r="AF53" s="50">
        <v>0</v>
      </c>
      <c r="AG53" s="50">
        <v>1</v>
      </c>
      <c r="AH53" s="50">
        <v>0</v>
      </c>
      <c r="AI53" s="50">
        <v>1</v>
      </c>
      <c r="AJ53" s="50">
        <f t="shared" si="13"/>
        <v>1</v>
      </c>
      <c r="AK53" s="50">
        <v>1</v>
      </c>
      <c r="AL53" s="50">
        <v>67582</v>
      </c>
      <c r="AM53" s="30">
        <v>11</v>
      </c>
      <c r="AN53" s="30" t="s">
        <v>113</v>
      </c>
      <c r="AO53" s="65">
        <f t="shared" si="14"/>
        <v>1</v>
      </c>
      <c r="AP53" s="65">
        <f t="shared" si="15"/>
        <v>0</v>
      </c>
      <c r="AQ53" s="65">
        <f t="shared" si="16"/>
        <v>0</v>
      </c>
      <c r="AR53" s="65">
        <v>0</v>
      </c>
      <c r="AS53" s="30" t="s">
        <v>338</v>
      </c>
      <c r="AT53" s="65">
        <v>0</v>
      </c>
      <c r="AU53" s="65">
        <v>1</v>
      </c>
      <c r="AV53" s="65">
        <v>0</v>
      </c>
      <c r="AW53" s="65">
        <v>0</v>
      </c>
      <c r="AX53" s="65">
        <v>42</v>
      </c>
      <c r="AY53" s="65">
        <v>0</v>
      </c>
      <c r="AZ53" s="65">
        <v>0</v>
      </c>
      <c r="BA53" s="65">
        <v>1</v>
      </c>
      <c r="BB53" s="65">
        <v>0</v>
      </c>
      <c r="BC53" s="65">
        <v>0</v>
      </c>
      <c r="BD53" s="65">
        <v>0</v>
      </c>
      <c r="BE53" s="65">
        <v>0</v>
      </c>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row>
    <row r="54" spans="1:135" s="29" customFormat="1" x14ac:dyDescent="0.25">
      <c r="A54" s="30" t="s">
        <v>337</v>
      </c>
      <c r="B54" s="30">
        <v>53</v>
      </c>
      <c r="C54" s="30">
        <v>1</v>
      </c>
      <c r="D54">
        <f>VLOOKUP(E54,Studies!$C$3:$F$40,4,FALSE)</f>
        <v>10</v>
      </c>
      <c r="E54" s="30" t="s">
        <v>352</v>
      </c>
      <c r="F54" s="30" t="s">
        <v>479</v>
      </c>
      <c r="G54">
        <f t="shared" si="0"/>
        <v>18</v>
      </c>
      <c r="H54" s="30">
        <v>2020</v>
      </c>
      <c r="I54" s="30">
        <f t="shared" si="17"/>
        <v>1.5440680443502757</v>
      </c>
      <c r="J54" s="76">
        <v>-18.61</v>
      </c>
      <c r="K54" s="76">
        <v>24.24</v>
      </c>
      <c r="L54" s="76">
        <f t="shared" si="1"/>
        <v>0.76773927392739272</v>
      </c>
      <c r="M54" s="30" t="s">
        <v>341</v>
      </c>
      <c r="N54" s="50">
        <v>1</v>
      </c>
      <c r="O54" s="50">
        <f t="shared" si="3"/>
        <v>0</v>
      </c>
      <c r="P54" s="50">
        <f t="shared" si="4"/>
        <v>0</v>
      </c>
      <c r="Q54" s="81">
        <f t="shared" si="5"/>
        <v>-66.120399999999989</v>
      </c>
      <c r="R54" s="81">
        <f t="shared" si="6"/>
        <v>28.900399999999998</v>
      </c>
      <c r="S54" s="81">
        <f t="shared" si="7"/>
        <v>-0.67146516779825416</v>
      </c>
      <c r="T54" s="81">
        <f t="shared" si="8"/>
        <v>0.29348902812803102</v>
      </c>
      <c r="U54" s="76">
        <f t="shared" si="21"/>
        <v>-0.18898806983511154</v>
      </c>
      <c r="V54" s="76">
        <f t="shared" si="22"/>
        <v>0.24616178467507274</v>
      </c>
      <c r="W54" s="76">
        <f t="shared" si="20"/>
        <v>0.76773927392739272</v>
      </c>
      <c r="X54" s="95">
        <v>103.1</v>
      </c>
      <c r="Y54" s="50">
        <v>0</v>
      </c>
      <c r="Z54" s="50">
        <v>0</v>
      </c>
      <c r="AA54" s="50">
        <v>1</v>
      </c>
      <c r="AB54" s="50">
        <v>0</v>
      </c>
      <c r="AC54" s="95">
        <v>1.0469999999999999</v>
      </c>
      <c r="AD54" s="30">
        <v>0</v>
      </c>
      <c r="AE54" s="30" t="s">
        <v>65</v>
      </c>
      <c r="AF54" s="50">
        <v>0</v>
      </c>
      <c r="AG54" s="50">
        <v>1</v>
      </c>
      <c r="AH54" s="50">
        <v>0</v>
      </c>
      <c r="AI54" s="50">
        <v>1</v>
      </c>
      <c r="AJ54" s="50">
        <f t="shared" si="13"/>
        <v>1</v>
      </c>
      <c r="AK54" s="50">
        <v>1</v>
      </c>
      <c r="AL54" s="50">
        <v>67582</v>
      </c>
      <c r="AM54" s="30">
        <v>11</v>
      </c>
      <c r="AN54" s="30" t="s">
        <v>113</v>
      </c>
      <c r="AO54" s="65">
        <f t="shared" si="14"/>
        <v>1</v>
      </c>
      <c r="AP54" s="65">
        <f t="shared" si="15"/>
        <v>0</v>
      </c>
      <c r="AQ54" s="65">
        <f t="shared" si="16"/>
        <v>0</v>
      </c>
      <c r="AR54" s="65">
        <v>0</v>
      </c>
      <c r="AS54" s="30" t="s">
        <v>338</v>
      </c>
      <c r="AT54" s="65">
        <v>1</v>
      </c>
      <c r="AU54" s="65">
        <v>0</v>
      </c>
      <c r="AV54" s="65">
        <v>0</v>
      </c>
      <c r="AW54" s="65">
        <v>0</v>
      </c>
      <c r="AX54" s="65">
        <v>42</v>
      </c>
      <c r="AY54" s="65">
        <v>0</v>
      </c>
      <c r="AZ54" s="65">
        <v>0</v>
      </c>
      <c r="BA54" s="65">
        <v>1</v>
      </c>
      <c r="BB54" s="65">
        <v>0</v>
      </c>
      <c r="BC54" s="65">
        <v>0</v>
      </c>
      <c r="BD54" s="65">
        <v>0</v>
      </c>
      <c r="BE54" s="65">
        <v>0</v>
      </c>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row>
    <row r="55" spans="1:135" s="29" customFormat="1" x14ac:dyDescent="0.25">
      <c r="A55" t="s">
        <v>287</v>
      </c>
      <c r="B55">
        <v>54</v>
      </c>
      <c r="C55">
        <v>1</v>
      </c>
      <c r="D55">
        <f>VLOOKUP(E55,Studies!$C$3:$F$40,4,FALSE)</f>
        <v>11</v>
      </c>
      <c r="E55" t="s">
        <v>353</v>
      </c>
      <c r="F55" t="s">
        <v>478</v>
      </c>
      <c r="G55">
        <f t="shared" si="0"/>
        <v>4</v>
      </c>
      <c r="H55">
        <v>2007</v>
      </c>
      <c r="I55">
        <f t="shared" si="17"/>
        <v>1.3424226808222062</v>
      </c>
      <c r="J55" s="76">
        <v>-4.2999999999999997E-2</v>
      </c>
      <c r="K55" s="76">
        <v>2.1000000000000001E-2</v>
      </c>
      <c r="L55" s="76">
        <f t="shared" si="1"/>
        <v>2.0476190476190474</v>
      </c>
      <c r="M55" t="s">
        <v>39</v>
      </c>
      <c r="N55" s="40">
        <f t="shared" si="2"/>
        <v>0</v>
      </c>
      <c r="O55" s="40">
        <f t="shared" si="3"/>
        <v>1</v>
      </c>
      <c r="P55" s="40">
        <f t="shared" si="4"/>
        <v>0</v>
      </c>
      <c r="Q55" s="57">
        <f t="shared" si="5"/>
        <v>-8.4159999999999999E-2</v>
      </c>
      <c r="R55" s="57">
        <f t="shared" si="6"/>
        <v>-1.8399999999999944E-3</v>
      </c>
      <c r="S55" s="57">
        <f t="shared" si="7"/>
        <v>-0.10711272727272728</v>
      </c>
      <c r="T55" s="57">
        <f t="shared" si="8"/>
        <v>-2.3418181818181741E-3</v>
      </c>
      <c r="U55" s="76">
        <f t="shared" ref="U55:U64" si="23">(J55/X55)*AC55</f>
        <v>-5.4727272727272722E-2</v>
      </c>
      <c r="V55" s="76">
        <f t="shared" ref="V55:V64" si="24">(K55/X55)*AC55</f>
        <v>2.6727272727272728E-2</v>
      </c>
      <c r="W55" s="76">
        <f t="shared" si="20"/>
        <v>2.0476190476190474</v>
      </c>
      <c r="X55" s="1">
        <v>0.99</v>
      </c>
      <c r="Y55" s="40">
        <v>0</v>
      </c>
      <c r="Z55" s="40">
        <v>1</v>
      </c>
      <c r="AA55" s="40">
        <v>0</v>
      </c>
      <c r="AB55" s="40">
        <v>0</v>
      </c>
      <c r="AC55" s="1">
        <v>1.26</v>
      </c>
      <c r="AD55">
        <v>1</v>
      </c>
      <c r="AE55" t="s">
        <v>56</v>
      </c>
      <c r="AF55" s="40">
        <f t="shared" ref="AF55:AF86" si="25">IF(AE55="home_resources",1,0)</f>
        <v>0</v>
      </c>
      <c r="AG55" s="40">
        <v>1</v>
      </c>
      <c r="AH55" s="40">
        <v>0</v>
      </c>
      <c r="AI55" s="40">
        <v>0</v>
      </c>
      <c r="AJ55" s="40">
        <f t="shared" si="13"/>
        <v>0</v>
      </c>
      <c r="AK55" s="40">
        <v>0</v>
      </c>
      <c r="AL55" s="40">
        <v>13598</v>
      </c>
      <c r="AM55">
        <v>14</v>
      </c>
      <c r="AN55" t="s">
        <v>113</v>
      </c>
      <c r="AO55" s="58">
        <f t="shared" si="14"/>
        <v>1</v>
      </c>
      <c r="AP55" s="58">
        <f t="shared" si="15"/>
        <v>0</v>
      </c>
      <c r="AQ55" s="58">
        <f t="shared" si="16"/>
        <v>0</v>
      </c>
      <c r="AR55" s="58">
        <v>1</v>
      </c>
      <c r="AS55" t="s">
        <v>163</v>
      </c>
      <c r="AT55" s="58">
        <v>1</v>
      </c>
      <c r="AU55" s="58">
        <v>0</v>
      </c>
      <c r="AV55" s="58">
        <v>0</v>
      </c>
      <c r="AW55" s="58">
        <v>0</v>
      </c>
      <c r="AX55" s="58">
        <v>31.4</v>
      </c>
      <c r="AY55" s="58">
        <v>1</v>
      </c>
      <c r="AZ55" s="58">
        <v>0</v>
      </c>
      <c r="BA55" s="58">
        <v>1</v>
      </c>
      <c r="BB55" s="58">
        <v>1</v>
      </c>
      <c r="BC55" s="58">
        <v>1</v>
      </c>
      <c r="BD55" s="58">
        <v>0</v>
      </c>
      <c r="BE55" s="58">
        <v>0</v>
      </c>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row>
    <row r="56" spans="1:135" s="29" customFormat="1" x14ac:dyDescent="0.25">
      <c r="A56" t="s">
        <v>287</v>
      </c>
      <c r="B56">
        <v>55</v>
      </c>
      <c r="C56">
        <v>1</v>
      </c>
      <c r="D56">
        <f>VLOOKUP(E56,Studies!$C$3:$F$40,4,FALSE)</f>
        <v>11</v>
      </c>
      <c r="E56" t="s">
        <v>353</v>
      </c>
      <c r="F56" t="s">
        <v>478</v>
      </c>
      <c r="G56">
        <f t="shared" si="0"/>
        <v>4</v>
      </c>
      <c r="H56">
        <v>2007</v>
      </c>
      <c r="I56">
        <f t="shared" si="17"/>
        <v>1.3424226808222062</v>
      </c>
      <c r="J56" s="76">
        <v>2.5999999999999999E-2</v>
      </c>
      <c r="K56" s="76">
        <v>2.3E-2</v>
      </c>
      <c r="L56" s="76">
        <f t="shared" si="1"/>
        <v>1.1304347826086956</v>
      </c>
      <c r="M56" t="s">
        <v>39</v>
      </c>
      <c r="N56" s="40">
        <f t="shared" si="2"/>
        <v>0</v>
      </c>
      <c r="O56" s="40">
        <f t="shared" si="3"/>
        <v>1</v>
      </c>
      <c r="P56" s="40">
        <f t="shared" si="4"/>
        <v>0</v>
      </c>
      <c r="Q56" s="57">
        <f t="shared" si="5"/>
        <v>-1.9079999999999996E-2</v>
      </c>
      <c r="R56" s="57">
        <f t="shared" si="6"/>
        <v>7.107999999999999E-2</v>
      </c>
      <c r="S56" s="57">
        <f t="shared" si="7"/>
        <v>-2.4283636363636368E-2</v>
      </c>
      <c r="T56" s="57">
        <f t="shared" si="8"/>
        <v>9.0465454545454543E-2</v>
      </c>
      <c r="U56" s="76">
        <f t="shared" si="23"/>
        <v>3.3090909090909087E-2</v>
      </c>
      <c r="V56" s="76">
        <f t="shared" si="24"/>
        <v>2.9272727272727273E-2</v>
      </c>
      <c r="W56" s="76">
        <f t="shared" si="20"/>
        <v>1.1304347826086956</v>
      </c>
      <c r="X56" s="1">
        <v>0.99</v>
      </c>
      <c r="Y56" s="40">
        <v>0</v>
      </c>
      <c r="Z56" s="40">
        <v>1</v>
      </c>
      <c r="AA56" s="40">
        <v>0</v>
      </c>
      <c r="AB56" s="40">
        <v>0</v>
      </c>
      <c r="AC56" s="1">
        <v>1.26</v>
      </c>
      <c r="AD56">
        <v>1</v>
      </c>
      <c r="AE56" t="s">
        <v>291</v>
      </c>
      <c r="AF56" s="40">
        <f t="shared" si="25"/>
        <v>0</v>
      </c>
      <c r="AG56" s="40">
        <v>1</v>
      </c>
      <c r="AH56" s="40">
        <v>0</v>
      </c>
      <c r="AI56" s="40">
        <v>0</v>
      </c>
      <c r="AJ56" s="40">
        <f t="shared" si="13"/>
        <v>0</v>
      </c>
      <c r="AK56" s="40">
        <v>0</v>
      </c>
      <c r="AL56" s="40">
        <v>13598</v>
      </c>
      <c r="AM56">
        <v>14</v>
      </c>
      <c r="AN56" t="s">
        <v>113</v>
      </c>
      <c r="AO56" s="58">
        <f t="shared" si="14"/>
        <v>1</v>
      </c>
      <c r="AP56" s="58">
        <f t="shared" si="15"/>
        <v>0</v>
      </c>
      <c r="AQ56" s="58">
        <f t="shared" si="16"/>
        <v>0</v>
      </c>
      <c r="AR56" s="58">
        <v>1</v>
      </c>
      <c r="AS56" t="s">
        <v>163</v>
      </c>
      <c r="AT56" s="58">
        <v>1</v>
      </c>
      <c r="AU56" s="58">
        <v>0</v>
      </c>
      <c r="AV56" s="58">
        <v>0</v>
      </c>
      <c r="AW56" s="58">
        <v>0</v>
      </c>
      <c r="AX56" s="58">
        <v>31.4</v>
      </c>
      <c r="AY56" s="58">
        <v>1</v>
      </c>
      <c r="AZ56" s="58">
        <v>0</v>
      </c>
      <c r="BA56" s="58">
        <v>1</v>
      </c>
      <c r="BB56" s="58">
        <v>1</v>
      </c>
      <c r="BC56" s="58">
        <v>1</v>
      </c>
      <c r="BD56" s="58">
        <v>0</v>
      </c>
      <c r="BE56" s="58">
        <v>0</v>
      </c>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row>
    <row r="57" spans="1:135" s="38" customFormat="1" x14ac:dyDescent="0.25">
      <c r="A57" t="s">
        <v>287</v>
      </c>
      <c r="B57">
        <v>56</v>
      </c>
      <c r="C57">
        <v>1</v>
      </c>
      <c r="D57">
        <f>VLOOKUP(E57,Studies!$C$3:$F$40,4,FALSE)</f>
        <v>11</v>
      </c>
      <c r="E57" t="s">
        <v>353</v>
      </c>
      <c r="F57" t="s">
        <v>478</v>
      </c>
      <c r="G57">
        <f t="shared" si="0"/>
        <v>4</v>
      </c>
      <c r="H57">
        <v>2007</v>
      </c>
      <c r="I57">
        <f t="shared" si="17"/>
        <v>1.3424226808222062</v>
      </c>
      <c r="J57" s="76">
        <v>-1.4E-2</v>
      </c>
      <c r="K57" s="76">
        <v>0.112</v>
      </c>
      <c r="L57" s="76">
        <f t="shared" si="1"/>
        <v>0.125</v>
      </c>
      <c r="M57" t="s">
        <v>39</v>
      </c>
      <c r="N57" s="40">
        <f t="shared" si="2"/>
        <v>0</v>
      </c>
      <c r="O57" s="40">
        <f t="shared" si="3"/>
        <v>1</v>
      </c>
      <c r="P57" s="40">
        <f t="shared" si="4"/>
        <v>0</v>
      </c>
      <c r="Q57" s="57">
        <f t="shared" si="5"/>
        <v>-0.23352000000000001</v>
      </c>
      <c r="R57" s="57">
        <f t="shared" si="6"/>
        <v>0.20551999999999998</v>
      </c>
      <c r="S57" s="57">
        <f t="shared" si="7"/>
        <v>-3.7740606060606065E-2</v>
      </c>
      <c r="T57" s="57">
        <f t="shared" si="8"/>
        <v>3.3215353535353535E-2</v>
      </c>
      <c r="U57" s="76">
        <f t="shared" si="23"/>
        <v>-2.262626262626263E-3</v>
      </c>
      <c r="V57" s="76">
        <f t="shared" si="24"/>
        <v>1.8101010101010104E-2</v>
      </c>
      <c r="W57" s="76">
        <f t="shared" si="20"/>
        <v>0.125</v>
      </c>
      <c r="X57" s="1">
        <v>0.99</v>
      </c>
      <c r="Y57" s="40">
        <v>0</v>
      </c>
      <c r="Z57" s="40">
        <v>1</v>
      </c>
      <c r="AA57" s="40">
        <v>0</v>
      </c>
      <c r="AB57" s="40">
        <v>0</v>
      </c>
      <c r="AC57" s="1">
        <v>0.16</v>
      </c>
      <c r="AD57">
        <v>1</v>
      </c>
      <c r="AE57" t="s">
        <v>107</v>
      </c>
      <c r="AF57" s="40">
        <f t="shared" si="25"/>
        <v>1</v>
      </c>
      <c r="AG57" s="40">
        <v>0</v>
      </c>
      <c r="AH57" s="40">
        <v>0</v>
      </c>
      <c r="AI57" s="40">
        <v>1</v>
      </c>
      <c r="AJ57" s="40">
        <f t="shared" si="13"/>
        <v>0</v>
      </c>
      <c r="AK57" s="40">
        <v>0</v>
      </c>
      <c r="AL57" s="40">
        <v>13598</v>
      </c>
      <c r="AM57">
        <v>14</v>
      </c>
      <c r="AN57" t="s">
        <v>113</v>
      </c>
      <c r="AO57" s="58">
        <f t="shared" si="14"/>
        <v>1</v>
      </c>
      <c r="AP57" s="58">
        <f t="shared" si="15"/>
        <v>0</v>
      </c>
      <c r="AQ57" s="58">
        <f t="shared" si="16"/>
        <v>0</v>
      </c>
      <c r="AR57" s="58">
        <v>1</v>
      </c>
      <c r="AS57" t="s">
        <v>163</v>
      </c>
      <c r="AT57" s="58">
        <v>1</v>
      </c>
      <c r="AU57" s="58">
        <v>0</v>
      </c>
      <c r="AV57" s="58">
        <v>0</v>
      </c>
      <c r="AW57" s="58">
        <v>0</v>
      </c>
      <c r="AX57" s="58">
        <v>31.4</v>
      </c>
      <c r="AY57" s="58">
        <v>1</v>
      </c>
      <c r="AZ57" s="58">
        <v>0</v>
      </c>
      <c r="BA57" s="58">
        <v>1</v>
      </c>
      <c r="BB57" s="58">
        <v>1</v>
      </c>
      <c r="BC57" s="58">
        <v>1</v>
      </c>
      <c r="BD57" s="58">
        <v>0</v>
      </c>
      <c r="BE57" s="58">
        <v>0</v>
      </c>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row>
    <row r="58" spans="1:135" s="38" customFormat="1" x14ac:dyDescent="0.25">
      <c r="A58" t="s">
        <v>287</v>
      </c>
      <c r="B58">
        <v>57</v>
      </c>
      <c r="C58">
        <v>1</v>
      </c>
      <c r="D58">
        <f>VLOOKUP(E58,Studies!$C$3:$F$40,4,FALSE)</f>
        <v>11</v>
      </c>
      <c r="E58" t="s">
        <v>353</v>
      </c>
      <c r="F58" t="s">
        <v>478</v>
      </c>
      <c r="G58">
        <f t="shared" si="0"/>
        <v>4</v>
      </c>
      <c r="H58">
        <v>2007</v>
      </c>
      <c r="I58">
        <f t="shared" si="17"/>
        <v>1.3424226808222062</v>
      </c>
      <c r="J58" s="76">
        <v>-0.13700000000000001</v>
      </c>
      <c r="K58" s="76">
        <v>0.10100000000000001</v>
      </c>
      <c r="L58" s="76">
        <f t="shared" si="1"/>
        <v>1.3564356435643565</v>
      </c>
      <c r="M58" t="s">
        <v>39</v>
      </c>
      <c r="N58" s="40">
        <f t="shared" si="2"/>
        <v>0</v>
      </c>
      <c r="O58" s="40">
        <f t="shared" si="3"/>
        <v>1</v>
      </c>
      <c r="P58" s="40">
        <f t="shared" si="4"/>
        <v>0</v>
      </c>
      <c r="Q58" s="57">
        <f t="shared" si="5"/>
        <v>-0.33496000000000004</v>
      </c>
      <c r="R58" s="57">
        <f t="shared" si="6"/>
        <v>6.0959999999999986E-2</v>
      </c>
      <c r="S58" s="57">
        <f t="shared" si="7"/>
        <v>-5.0751515151515145E-2</v>
      </c>
      <c r="T58" s="57">
        <f t="shared" si="8"/>
        <v>9.2363636363636363E-3</v>
      </c>
      <c r="U58" s="76">
        <f t="shared" si="23"/>
        <v>-2.0757575757575756E-2</v>
      </c>
      <c r="V58" s="76">
        <f t="shared" si="24"/>
        <v>1.5303030303030303E-2</v>
      </c>
      <c r="W58" s="76">
        <f t="shared" si="20"/>
        <v>1.3564356435643563</v>
      </c>
      <c r="X58" s="1">
        <v>0.99</v>
      </c>
      <c r="Y58" s="40">
        <v>0</v>
      </c>
      <c r="Z58" s="40">
        <v>1</v>
      </c>
      <c r="AA58" s="40">
        <v>0</v>
      </c>
      <c r="AB58" s="40">
        <v>0</v>
      </c>
      <c r="AC58" s="1">
        <v>0.15</v>
      </c>
      <c r="AD58">
        <v>1</v>
      </c>
      <c r="AE58" t="s">
        <v>107</v>
      </c>
      <c r="AF58" s="40">
        <f t="shared" si="25"/>
        <v>1</v>
      </c>
      <c r="AG58" s="40">
        <v>0</v>
      </c>
      <c r="AH58" s="40">
        <v>0</v>
      </c>
      <c r="AI58" s="40">
        <v>1</v>
      </c>
      <c r="AJ58" s="40">
        <f t="shared" si="13"/>
        <v>0</v>
      </c>
      <c r="AK58" s="40">
        <v>0</v>
      </c>
      <c r="AL58" s="40">
        <v>13598</v>
      </c>
      <c r="AM58">
        <v>14</v>
      </c>
      <c r="AN58" t="s">
        <v>113</v>
      </c>
      <c r="AO58" s="58">
        <f t="shared" si="14"/>
        <v>1</v>
      </c>
      <c r="AP58" s="58">
        <f t="shared" si="15"/>
        <v>0</v>
      </c>
      <c r="AQ58" s="58">
        <f t="shared" si="16"/>
        <v>0</v>
      </c>
      <c r="AR58" s="58">
        <v>1</v>
      </c>
      <c r="AS58" t="s">
        <v>163</v>
      </c>
      <c r="AT58" s="58">
        <v>1</v>
      </c>
      <c r="AU58" s="58">
        <v>0</v>
      </c>
      <c r="AV58" s="58">
        <v>0</v>
      </c>
      <c r="AW58" s="58">
        <v>0</v>
      </c>
      <c r="AX58" s="58">
        <v>31.4</v>
      </c>
      <c r="AY58" s="58">
        <v>1</v>
      </c>
      <c r="AZ58" s="58">
        <v>0</v>
      </c>
      <c r="BA58" s="58">
        <v>1</v>
      </c>
      <c r="BB58" s="58">
        <v>1</v>
      </c>
      <c r="BC58" s="58">
        <v>1</v>
      </c>
      <c r="BD58" s="58">
        <v>0</v>
      </c>
      <c r="BE58" s="58">
        <v>0</v>
      </c>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row>
    <row r="59" spans="1:135" s="38" customFormat="1" x14ac:dyDescent="0.25">
      <c r="A59" s="38" t="s">
        <v>276</v>
      </c>
      <c r="B59" s="38">
        <v>58</v>
      </c>
      <c r="C59" s="38">
        <v>1</v>
      </c>
      <c r="D59">
        <f>VLOOKUP(E59,Studies!$C$3:$F$40,4,FALSE)</f>
        <v>12</v>
      </c>
      <c r="E59" s="38" t="s">
        <v>354</v>
      </c>
      <c r="F59" s="38" t="s">
        <v>477</v>
      </c>
      <c r="G59">
        <f t="shared" si="0"/>
        <v>3</v>
      </c>
      <c r="H59" s="38">
        <v>2017</v>
      </c>
      <c r="I59" s="38">
        <f t="shared" si="17"/>
        <v>1.505149978319906</v>
      </c>
      <c r="J59" s="76">
        <v>42.17</v>
      </c>
      <c r="K59" s="76">
        <v>3.2170000000000001</v>
      </c>
      <c r="L59" s="76">
        <f t="shared" si="1"/>
        <v>13.108486167236556</v>
      </c>
      <c r="M59" s="38" t="s">
        <v>132</v>
      </c>
      <c r="N59" s="42">
        <f t="shared" si="2"/>
        <v>0</v>
      </c>
      <c r="O59" s="42">
        <f t="shared" si="3"/>
        <v>0</v>
      </c>
      <c r="P59" s="42">
        <f t="shared" si="4"/>
        <v>1</v>
      </c>
      <c r="Q59" s="78">
        <f t="shared" si="5"/>
        <v>35.86468</v>
      </c>
      <c r="R59" s="78">
        <f t="shared" si="6"/>
        <v>48.475320000000004</v>
      </c>
      <c r="S59" s="78">
        <f t="shared" si="7"/>
        <v>0.4427738271604939</v>
      </c>
      <c r="T59" s="78">
        <f t="shared" si="8"/>
        <v>0.59846074074074085</v>
      </c>
      <c r="U59" s="76">
        <f t="shared" si="23"/>
        <v>0.52061728395061735</v>
      </c>
      <c r="V59" s="76">
        <f t="shared" si="24"/>
        <v>3.971604938271605E-2</v>
      </c>
      <c r="W59" s="76">
        <f t="shared" si="20"/>
        <v>13.108486167236558</v>
      </c>
      <c r="X59" s="92">
        <v>81</v>
      </c>
      <c r="Y59" s="42">
        <v>0</v>
      </c>
      <c r="Z59" s="42">
        <v>1</v>
      </c>
      <c r="AA59" s="42">
        <v>0</v>
      </c>
      <c r="AB59" s="42">
        <v>0</v>
      </c>
      <c r="AC59" s="92">
        <v>1</v>
      </c>
      <c r="AD59" s="38">
        <v>0</v>
      </c>
      <c r="AE59" s="38" t="s">
        <v>65</v>
      </c>
      <c r="AF59" s="42">
        <f t="shared" si="25"/>
        <v>0</v>
      </c>
      <c r="AG59" s="42">
        <v>1</v>
      </c>
      <c r="AH59" s="42">
        <v>1</v>
      </c>
      <c r="AI59" s="42">
        <v>0</v>
      </c>
      <c r="AJ59" s="42">
        <f t="shared" si="13"/>
        <v>1</v>
      </c>
      <c r="AK59" s="42">
        <v>1</v>
      </c>
      <c r="AL59" s="42">
        <v>6411</v>
      </c>
      <c r="AM59" s="38">
        <v>15</v>
      </c>
      <c r="AN59" s="38" t="s">
        <v>324</v>
      </c>
      <c r="AO59" s="62">
        <f t="shared" si="14"/>
        <v>0</v>
      </c>
      <c r="AP59" s="62">
        <f t="shared" si="15"/>
        <v>1</v>
      </c>
      <c r="AQ59" s="62">
        <f t="shared" si="16"/>
        <v>0</v>
      </c>
      <c r="AR59" s="62">
        <v>1</v>
      </c>
      <c r="AS59" s="38" t="s">
        <v>187</v>
      </c>
      <c r="AT59" s="62">
        <v>1</v>
      </c>
      <c r="AU59" s="62">
        <v>0</v>
      </c>
      <c r="AV59" s="62">
        <v>0</v>
      </c>
      <c r="AW59" s="62">
        <v>0</v>
      </c>
      <c r="AX59" s="62">
        <v>32.9</v>
      </c>
      <c r="AY59" s="62">
        <v>0</v>
      </c>
      <c r="AZ59" s="62">
        <v>0</v>
      </c>
      <c r="BA59" s="62">
        <v>0</v>
      </c>
      <c r="BB59" s="62">
        <v>0</v>
      </c>
      <c r="BC59" s="62">
        <v>0</v>
      </c>
      <c r="BD59" s="62">
        <v>1</v>
      </c>
      <c r="BE59" s="62">
        <v>0</v>
      </c>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row>
    <row r="60" spans="1:135" s="38" customFormat="1" x14ac:dyDescent="0.25">
      <c r="A60" s="38" t="s">
        <v>276</v>
      </c>
      <c r="B60" s="38">
        <v>59</v>
      </c>
      <c r="C60" s="38">
        <v>1</v>
      </c>
      <c r="D60">
        <f>VLOOKUP(E60,Studies!$C$3:$F$40,4,FALSE)</f>
        <v>12</v>
      </c>
      <c r="E60" s="38" t="s">
        <v>354</v>
      </c>
      <c r="F60" s="38" t="s">
        <v>477</v>
      </c>
      <c r="G60">
        <f t="shared" si="0"/>
        <v>3</v>
      </c>
      <c r="H60" s="38">
        <v>2017</v>
      </c>
      <c r="I60" s="38">
        <f t="shared" si="17"/>
        <v>1.505149978319906</v>
      </c>
      <c r="J60" s="76">
        <v>128.99</v>
      </c>
      <c r="K60" s="76">
        <v>7.4909999999999997</v>
      </c>
      <c r="L60" s="76">
        <f t="shared" si="1"/>
        <v>17.21932986250167</v>
      </c>
      <c r="M60" s="38" t="s">
        <v>132</v>
      </c>
      <c r="N60" s="42">
        <f t="shared" si="2"/>
        <v>0</v>
      </c>
      <c r="O60" s="42">
        <f t="shared" si="3"/>
        <v>0</v>
      </c>
      <c r="P60" s="42">
        <f t="shared" si="4"/>
        <v>1</v>
      </c>
      <c r="Q60" s="78">
        <f t="shared" si="5"/>
        <v>114.30764000000001</v>
      </c>
      <c r="R60" s="78">
        <f t="shared" si="6"/>
        <v>143.67236</v>
      </c>
      <c r="S60" s="78">
        <f t="shared" si="7"/>
        <v>1.5658580821917811</v>
      </c>
      <c r="T60" s="78">
        <f t="shared" si="8"/>
        <v>1.9681145205479453</v>
      </c>
      <c r="U60" s="76">
        <f t="shared" si="23"/>
        <v>1.7669863013698632</v>
      </c>
      <c r="V60" s="76">
        <f t="shared" si="24"/>
        <v>0.10261643835616438</v>
      </c>
      <c r="W60" s="76">
        <f t="shared" si="20"/>
        <v>17.21932986250167</v>
      </c>
      <c r="X60" s="92">
        <v>73</v>
      </c>
      <c r="Y60" s="42">
        <v>0</v>
      </c>
      <c r="Z60" s="42">
        <v>1</v>
      </c>
      <c r="AA60" s="42">
        <v>0</v>
      </c>
      <c r="AB60" s="42">
        <v>0</v>
      </c>
      <c r="AC60" s="92">
        <v>1</v>
      </c>
      <c r="AD60" s="38">
        <v>0</v>
      </c>
      <c r="AE60" s="38" t="s">
        <v>65</v>
      </c>
      <c r="AF60" s="42">
        <f t="shared" si="25"/>
        <v>0</v>
      </c>
      <c r="AG60" s="42">
        <v>1</v>
      </c>
      <c r="AH60" s="42">
        <v>1</v>
      </c>
      <c r="AI60" s="42">
        <v>0</v>
      </c>
      <c r="AJ60" s="42">
        <f t="shared" si="13"/>
        <v>1</v>
      </c>
      <c r="AK60" s="42">
        <v>1</v>
      </c>
      <c r="AL60" s="42">
        <v>5800</v>
      </c>
      <c r="AM60" s="38">
        <v>15</v>
      </c>
      <c r="AN60" s="38" t="s">
        <v>324</v>
      </c>
      <c r="AO60" s="62">
        <f t="shared" si="14"/>
        <v>0</v>
      </c>
      <c r="AP60" s="62">
        <f t="shared" si="15"/>
        <v>1</v>
      </c>
      <c r="AQ60" s="62">
        <f t="shared" si="16"/>
        <v>0</v>
      </c>
      <c r="AR60" s="62">
        <v>1</v>
      </c>
      <c r="AS60" s="38" t="s">
        <v>158</v>
      </c>
      <c r="AT60" s="62">
        <v>0</v>
      </c>
      <c r="AU60" s="62">
        <v>0</v>
      </c>
      <c r="AV60" s="62">
        <v>0</v>
      </c>
      <c r="AW60" s="62">
        <v>0</v>
      </c>
      <c r="AX60" s="62">
        <v>37.9</v>
      </c>
      <c r="AY60" s="62">
        <v>0</v>
      </c>
      <c r="AZ60" s="62">
        <v>0</v>
      </c>
      <c r="BA60" s="62">
        <v>0</v>
      </c>
      <c r="BB60" s="62">
        <v>0</v>
      </c>
      <c r="BC60" s="62">
        <v>0</v>
      </c>
      <c r="BD60" s="62">
        <v>1</v>
      </c>
      <c r="BE60" s="62">
        <v>0</v>
      </c>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row>
    <row r="61" spans="1:135" s="38" customFormat="1" x14ac:dyDescent="0.25">
      <c r="A61" s="38" t="s">
        <v>276</v>
      </c>
      <c r="B61" s="38">
        <v>60</v>
      </c>
      <c r="C61" s="38">
        <v>1</v>
      </c>
      <c r="D61">
        <f>VLOOKUP(E61,Studies!$C$3:$F$40,4,FALSE)</f>
        <v>12</v>
      </c>
      <c r="E61" s="38" t="s">
        <v>354</v>
      </c>
      <c r="F61" s="38" t="s">
        <v>477</v>
      </c>
      <c r="G61">
        <f t="shared" si="0"/>
        <v>3</v>
      </c>
      <c r="H61" s="38">
        <v>2017</v>
      </c>
      <c r="I61" s="38">
        <f t="shared" si="17"/>
        <v>1.505149978319906</v>
      </c>
      <c r="J61" s="76">
        <v>39.340000000000003</v>
      </c>
      <c r="K61" s="76">
        <v>5.72</v>
      </c>
      <c r="L61" s="76">
        <f t="shared" si="1"/>
        <v>6.8776223776223784</v>
      </c>
      <c r="M61" s="38" t="s">
        <v>132</v>
      </c>
      <c r="N61" s="42">
        <f t="shared" si="2"/>
        <v>0</v>
      </c>
      <c r="O61" s="42">
        <f t="shared" si="3"/>
        <v>0</v>
      </c>
      <c r="P61" s="42">
        <f t="shared" si="4"/>
        <v>1</v>
      </c>
      <c r="Q61" s="78">
        <f t="shared" si="5"/>
        <v>28.128800000000005</v>
      </c>
      <c r="R61" s="78">
        <f t="shared" si="6"/>
        <v>50.551200000000001</v>
      </c>
      <c r="S61" s="78">
        <f t="shared" si="7"/>
        <v>0.47675932203389837</v>
      </c>
      <c r="T61" s="78">
        <f t="shared" si="8"/>
        <v>0.85680000000000001</v>
      </c>
      <c r="U61" s="76">
        <f t="shared" si="23"/>
        <v>0.66677966101694919</v>
      </c>
      <c r="V61" s="76">
        <f t="shared" si="24"/>
        <v>9.6949152542372879E-2</v>
      </c>
      <c r="W61" s="76">
        <f t="shared" si="20"/>
        <v>6.8776223776223784</v>
      </c>
      <c r="X61" s="92">
        <v>59</v>
      </c>
      <c r="Y61" s="42">
        <v>0</v>
      </c>
      <c r="Z61" s="42">
        <v>1</v>
      </c>
      <c r="AA61" s="42">
        <v>0</v>
      </c>
      <c r="AB61" s="42">
        <v>0</v>
      </c>
      <c r="AC61" s="92">
        <v>1</v>
      </c>
      <c r="AD61" s="38">
        <v>0</v>
      </c>
      <c r="AE61" s="38" t="s">
        <v>65</v>
      </c>
      <c r="AF61" s="42">
        <f t="shared" si="25"/>
        <v>0</v>
      </c>
      <c r="AG61" s="42">
        <v>1</v>
      </c>
      <c r="AH61" s="42">
        <v>1</v>
      </c>
      <c r="AI61" s="42">
        <v>0</v>
      </c>
      <c r="AJ61" s="42">
        <f t="shared" si="13"/>
        <v>1</v>
      </c>
      <c r="AK61" s="42">
        <v>1</v>
      </c>
      <c r="AL61" s="42">
        <v>4460</v>
      </c>
      <c r="AM61" s="38">
        <v>15</v>
      </c>
      <c r="AN61" s="38" t="s">
        <v>324</v>
      </c>
      <c r="AO61" s="62">
        <f t="shared" si="14"/>
        <v>0</v>
      </c>
      <c r="AP61" s="62">
        <f t="shared" si="15"/>
        <v>1</v>
      </c>
      <c r="AQ61" s="62">
        <f t="shared" si="16"/>
        <v>0</v>
      </c>
      <c r="AR61" s="62">
        <v>1</v>
      </c>
      <c r="AS61" s="38" t="s">
        <v>316</v>
      </c>
      <c r="AT61" s="62">
        <v>0</v>
      </c>
      <c r="AU61" s="62">
        <v>0</v>
      </c>
      <c r="AV61" s="62">
        <v>1</v>
      </c>
      <c r="AW61" s="62">
        <v>0</v>
      </c>
      <c r="AX61" s="62">
        <v>27.6</v>
      </c>
      <c r="AY61" s="62">
        <v>0</v>
      </c>
      <c r="AZ61" s="62">
        <v>0</v>
      </c>
      <c r="BA61" s="62">
        <v>0</v>
      </c>
      <c r="BB61" s="62">
        <v>0</v>
      </c>
      <c r="BC61" s="62">
        <v>0</v>
      </c>
      <c r="BD61" s="62">
        <v>1</v>
      </c>
      <c r="BE61" s="62">
        <v>0</v>
      </c>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row>
    <row r="62" spans="1:135" s="38" customFormat="1" x14ac:dyDescent="0.25">
      <c r="A62" s="31" t="s">
        <v>139</v>
      </c>
      <c r="B62" s="31">
        <v>61</v>
      </c>
      <c r="C62" s="31">
        <v>1</v>
      </c>
      <c r="D62">
        <f>VLOOKUP(E62,Studies!$C$3:$F$40,4,FALSE)</f>
        <v>13</v>
      </c>
      <c r="E62" s="31" t="s">
        <v>355</v>
      </c>
      <c r="F62" s="31" t="s">
        <v>476</v>
      </c>
      <c r="G62">
        <f t="shared" si="0"/>
        <v>1</v>
      </c>
      <c r="H62" s="31">
        <v>1989</v>
      </c>
      <c r="I62" s="31">
        <f t="shared" si="17"/>
        <v>0.6020599913279624</v>
      </c>
      <c r="J62" s="76">
        <v>3.02</v>
      </c>
      <c r="K62" s="76">
        <v>0.48699999999999999</v>
      </c>
      <c r="L62" s="76">
        <f t="shared" si="1"/>
        <v>6.2012320328542092</v>
      </c>
      <c r="M62" s="31" t="s">
        <v>132</v>
      </c>
      <c r="N62" s="45">
        <f t="shared" si="2"/>
        <v>0</v>
      </c>
      <c r="O62" s="45">
        <f t="shared" si="3"/>
        <v>0</v>
      </c>
      <c r="P62" s="45">
        <f t="shared" si="4"/>
        <v>1</v>
      </c>
      <c r="Q62" s="82">
        <f t="shared" si="5"/>
        <v>2.06548</v>
      </c>
      <c r="R62" s="82">
        <f t="shared" si="6"/>
        <v>3.9745200000000001</v>
      </c>
      <c r="S62" s="82">
        <f t="shared" si="7"/>
        <v>0.253167952167414</v>
      </c>
      <c r="T62" s="82">
        <f t="shared" si="8"/>
        <v>0.48716089686098646</v>
      </c>
      <c r="U62" s="76">
        <f t="shared" si="23"/>
        <v>0.37016442451420023</v>
      </c>
      <c r="V62" s="76">
        <f t="shared" si="24"/>
        <v>5.9692077727952153E-2</v>
      </c>
      <c r="W62" s="76">
        <f t="shared" si="20"/>
        <v>6.2012320328542101</v>
      </c>
      <c r="X62" s="96">
        <v>6.69</v>
      </c>
      <c r="Y62" s="45">
        <v>0</v>
      </c>
      <c r="Z62" s="45">
        <v>1</v>
      </c>
      <c r="AA62" s="45">
        <v>0</v>
      </c>
      <c r="AB62" s="45">
        <v>0</v>
      </c>
      <c r="AC62" s="96">
        <v>0.82</v>
      </c>
      <c r="AD62" s="31">
        <v>0</v>
      </c>
      <c r="AE62" s="31" t="s">
        <v>65</v>
      </c>
      <c r="AF62" s="45">
        <f t="shared" si="25"/>
        <v>0</v>
      </c>
      <c r="AG62" s="45">
        <v>1</v>
      </c>
      <c r="AH62" s="45">
        <v>1</v>
      </c>
      <c r="AI62" s="45">
        <v>0</v>
      </c>
      <c r="AJ62" s="45">
        <f t="shared" si="13"/>
        <v>1</v>
      </c>
      <c r="AK62" s="45">
        <v>1</v>
      </c>
      <c r="AL62" s="45">
        <v>10999</v>
      </c>
      <c r="AM62" s="31">
        <v>18</v>
      </c>
      <c r="AN62" s="31" t="s">
        <v>324</v>
      </c>
      <c r="AO62" s="66">
        <f t="shared" si="14"/>
        <v>0</v>
      </c>
      <c r="AP62" s="66">
        <f t="shared" si="15"/>
        <v>1</v>
      </c>
      <c r="AQ62" s="66">
        <f t="shared" si="16"/>
        <v>0</v>
      </c>
      <c r="AR62" s="66">
        <v>1</v>
      </c>
      <c r="AS62" s="31" t="s">
        <v>14</v>
      </c>
      <c r="AT62" s="66">
        <v>0</v>
      </c>
      <c r="AU62" s="66">
        <v>1</v>
      </c>
      <c r="AV62" s="66">
        <v>0</v>
      </c>
      <c r="AW62" s="66">
        <v>0</v>
      </c>
      <c r="AX62" s="66">
        <v>39.700000000000003</v>
      </c>
      <c r="AY62" s="66">
        <v>0</v>
      </c>
      <c r="AZ62" s="66">
        <v>0</v>
      </c>
      <c r="BA62" s="66">
        <v>0</v>
      </c>
      <c r="BB62" s="66">
        <v>0</v>
      </c>
      <c r="BC62" s="66">
        <v>0</v>
      </c>
      <c r="BD62" s="66">
        <v>0</v>
      </c>
      <c r="BE62" s="66">
        <v>0</v>
      </c>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row>
    <row r="63" spans="1:135" s="38" customFormat="1" x14ac:dyDescent="0.25">
      <c r="A63" t="s">
        <v>311</v>
      </c>
      <c r="B63">
        <v>62</v>
      </c>
      <c r="C63">
        <v>1</v>
      </c>
      <c r="D63">
        <f>VLOOKUP(E63,Studies!$C$3:$F$40,4,FALSE)</f>
        <v>14</v>
      </c>
      <c r="E63" t="s">
        <v>356</v>
      </c>
      <c r="F63" t="s">
        <v>475</v>
      </c>
      <c r="G63">
        <f t="shared" si="0"/>
        <v>2</v>
      </c>
      <c r="H63">
        <v>2022</v>
      </c>
      <c r="I63">
        <f t="shared" si="17"/>
        <v>1.568201724066995</v>
      </c>
      <c r="J63" s="76">
        <v>14.79</v>
      </c>
      <c r="K63" s="76">
        <v>1.64</v>
      </c>
      <c r="L63" s="76">
        <f t="shared" si="1"/>
        <v>9.0182926829268286</v>
      </c>
      <c r="M63" t="s">
        <v>132</v>
      </c>
      <c r="N63" s="40">
        <f t="shared" si="2"/>
        <v>0</v>
      </c>
      <c r="O63" s="40">
        <f t="shared" si="3"/>
        <v>0</v>
      </c>
      <c r="P63" s="40">
        <f t="shared" si="4"/>
        <v>1</v>
      </c>
      <c r="Q63" s="57">
        <f t="shared" si="5"/>
        <v>11.5756</v>
      </c>
      <c r="R63" s="57">
        <f t="shared" si="6"/>
        <v>18.0044</v>
      </c>
      <c r="S63" s="57">
        <f t="shared" si="7"/>
        <v>0.81029200000000012</v>
      </c>
      <c r="T63" s="57">
        <f t="shared" si="8"/>
        <v>1.260308</v>
      </c>
      <c r="U63" s="76">
        <f t="shared" si="23"/>
        <v>1.0353000000000001</v>
      </c>
      <c r="V63" s="76">
        <f t="shared" si="24"/>
        <v>0.11479999999999999</v>
      </c>
      <c r="W63" s="76">
        <f t="shared" si="20"/>
        <v>9.0182926829268322</v>
      </c>
      <c r="X63" s="1">
        <v>50</v>
      </c>
      <c r="Y63" s="40">
        <v>0</v>
      </c>
      <c r="Z63" s="40">
        <v>1</v>
      </c>
      <c r="AA63" s="40">
        <v>0</v>
      </c>
      <c r="AB63" s="40">
        <v>0</v>
      </c>
      <c r="AC63" s="1">
        <v>3.5</v>
      </c>
      <c r="AD63">
        <v>1</v>
      </c>
      <c r="AE63" t="s">
        <v>81</v>
      </c>
      <c r="AF63" s="40">
        <f t="shared" si="25"/>
        <v>0</v>
      </c>
      <c r="AG63" s="40">
        <v>0</v>
      </c>
      <c r="AH63" s="40">
        <v>1</v>
      </c>
      <c r="AI63" s="40">
        <v>0</v>
      </c>
      <c r="AJ63" s="40">
        <f t="shared" si="13"/>
        <v>0</v>
      </c>
      <c r="AK63" s="40">
        <v>1</v>
      </c>
      <c r="AL63" s="40">
        <v>151015</v>
      </c>
      <c r="AM63">
        <v>13</v>
      </c>
      <c r="AN63" t="s">
        <v>324</v>
      </c>
      <c r="AO63" s="58">
        <f t="shared" si="14"/>
        <v>0</v>
      </c>
      <c r="AP63" s="58">
        <f t="shared" si="15"/>
        <v>1</v>
      </c>
      <c r="AQ63" s="58">
        <f t="shared" si="16"/>
        <v>0</v>
      </c>
      <c r="AR63" s="58">
        <v>1</v>
      </c>
      <c r="AS63" t="s">
        <v>80</v>
      </c>
      <c r="AT63" s="58">
        <v>0</v>
      </c>
      <c r="AU63" s="58">
        <v>1</v>
      </c>
      <c r="AV63" s="58">
        <v>0</v>
      </c>
      <c r="AW63" s="58">
        <v>0</v>
      </c>
      <c r="AX63" s="58">
        <v>44.9</v>
      </c>
      <c r="AY63" s="58">
        <v>0</v>
      </c>
      <c r="AZ63" s="58">
        <v>1</v>
      </c>
      <c r="BA63" s="58">
        <v>0</v>
      </c>
      <c r="BB63" s="58">
        <v>0</v>
      </c>
      <c r="BC63" s="58">
        <v>1</v>
      </c>
      <c r="BD63" s="58">
        <v>0</v>
      </c>
      <c r="BE63" s="58">
        <v>0</v>
      </c>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row>
    <row r="64" spans="1:135" s="38" customFormat="1" x14ac:dyDescent="0.25">
      <c r="A64" t="s">
        <v>311</v>
      </c>
      <c r="B64">
        <v>63</v>
      </c>
      <c r="C64">
        <v>1</v>
      </c>
      <c r="D64">
        <f>VLOOKUP(E64,Studies!$C$3:$F$40,4,FALSE)</f>
        <v>14</v>
      </c>
      <c r="E64" t="s">
        <v>356</v>
      </c>
      <c r="F64" t="s">
        <v>475</v>
      </c>
      <c r="G64">
        <f t="shared" si="0"/>
        <v>2</v>
      </c>
      <c r="H64">
        <v>2022</v>
      </c>
      <c r="I64">
        <f t="shared" si="17"/>
        <v>1.568201724066995</v>
      </c>
      <c r="J64" s="76">
        <v>7.37</v>
      </c>
      <c r="K64" s="76">
        <v>1.68</v>
      </c>
      <c r="L64" s="76">
        <f t="shared" si="1"/>
        <v>4.3869047619047619</v>
      </c>
      <c r="M64" t="s">
        <v>132</v>
      </c>
      <c r="N64" s="40">
        <f t="shared" si="2"/>
        <v>0</v>
      </c>
      <c r="O64" s="40">
        <f t="shared" si="3"/>
        <v>0</v>
      </c>
      <c r="P64" s="40">
        <f t="shared" si="4"/>
        <v>1</v>
      </c>
      <c r="Q64" s="57">
        <f t="shared" si="5"/>
        <v>4.0772000000000004</v>
      </c>
      <c r="R64" s="57">
        <f t="shared" si="6"/>
        <v>10.662800000000001</v>
      </c>
      <c r="S64" s="57">
        <f t="shared" si="7"/>
        <v>0.28540400000000005</v>
      </c>
      <c r="T64" s="57">
        <f t="shared" si="8"/>
        <v>0.74639600000000006</v>
      </c>
      <c r="U64" s="76">
        <f t="shared" si="23"/>
        <v>0.51590000000000003</v>
      </c>
      <c r="V64" s="76">
        <f t="shared" si="24"/>
        <v>0.1176</v>
      </c>
      <c r="W64" s="76">
        <f t="shared" si="20"/>
        <v>4.3869047619047619</v>
      </c>
      <c r="X64" s="1">
        <v>50</v>
      </c>
      <c r="Y64" s="40">
        <v>0</v>
      </c>
      <c r="Z64" s="40">
        <v>1</v>
      </c>
      <c r="AA64" s="40">
        <v>0</v>
      </c>
      <c r="AB64" s="40">
        <v>0</v>
      </c>
      <c r="AC64" s="1">
        <v>3.5</v>
      </c>
      <c r="AD64">
        <v>0</v>
      </c>
      <c r="AE64" t="s">
        <v>81</v>
      </c>
      <c r="AF64" s="40">
        <f t="shared" si="25"/>
        <v>0</v>
      </c>
      <c r="AG64" s="40">
        <v>0</v>
      </c>
      <c r="AH64" s="40">
        <v>1</v>
      </c>
      <c r="AI64" s="40">
        <v>0</v>
      </c>
      <c r="AJ64" s="40">
        <f t="shared" si="13"/>
        <v>0</v>
      </c>
      <c r="AK64" s="40">
        <v>1</v>
      </c>
      <c r="AL64" s="40">
        <v>151015</v>
      </c>
      <c r="AM64">
        <v>13</v>
      </c>
      <c r="AN64" t="s">
        <v>324</v>
      </c>
      <c r="AO64" s="58">
        <f t="shared" si="14"/>
        <v>0</v>
      </c>
      <c r="AP64" s="58">
        <f t="shared" si="15"/>
        <v>1</v>
      </c>
      <c r="AQ64" s="58">
        <f t="shared" si="16"/>
        <v>0</v>
      </c>
      <c r="AR64" s="58">
        <v>1</v>
      </c>
      <c r="AS64" t="s">
        <v>80</v>
      </c>
      <c r="AT64" s="58">
        <v>0</v>
      </c>
      <c r="AU64" s="58">
        <v>0</v>
      </c>
      <c r="AV64" s="58">
        <v>1</v>
      </c>
      <c r="AW64" s="58">
        <v>0</v>
      </c>
      <c r="AX64" s="58">
        <v>44.9</v>
      </c>
      <c r="AY64" s="58">
        <v>0</v>
      </c>
      <c r="AZ64" s="58">
        <v>1</v>
      </c>
      <c r="BA64" s="58">
        <v>0</v>
      </c>
      <c r="BB64" s="58">
        <v>0</v>
      </c>
      <c r="BC64" s="58">
        <v>1</v>
      </c>
      <c r="BD64" s="58">
        <v>0</v>
      </c>
      <c r="BE64" s="58">
        <v>0</v>
      </c>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row>
    <row r="65" spans="1:135" s="38" customFormat="1" x14ac:dyDescent="0.25">
      <c r="A65" s="31" t="s">
        <v>105</v>
      </c>
      <c r="B65" s="31">
        <v>64</v>
      </c>
      <c r="C65" s="31">
        <v>1</v>
      </c>
      <c r="D65">
        <f>VLOOKUP(E65,Studies!$C$3:$F$40,4,FALSE)</f>
        <v>15</v>
      </c>
      <c r="E65" s="31" t="s">
        <v>357</v>
      </c>
      <c r="F65" s="31" t="s">
        <v>474</v>
      </c>
      <c r="G65">
        <f t="shared" si="0"/>
        <v>7</v>
      </c>
      <c r="H65" s="31">
        <v>2000</v>
      </c>
      <c r="I65" s="31">
        <f t="shared" si="17"/>
        <v>1.1760912590556813</v>
      </c>
      <c r="J65" s="76">
        <v>0.05</v>
      </c>
      <c r="K65" s="76">
        <v>0.03</v>
      </c>
      <c r="L65" s="76">
        <f t="shared" si="1"/>
        <v>1.6666666666666667</v>
      </c>
      <c r="M65" s="31" t="s">
        <v>132</v>
      </c>
      <c r="N65" s="45">
        <f t="shared" si="2"/>
        <v>0</v>
      </c>
      <c r="O65" s="45">
        <f t="shared" si="3"/>
        <v>0</v>
      </c>
      <c r="P65" s="45">
        <f t="shared" si="4"/>
        <v>1</v>
      </c>
      <c r="Q65" s="82">
        <f t="shared" si="5"/>
        <v>-8.7999999999999953E-3</v>
      </c>
      <c r="R65" s="82">
        <f t="shared" si="6"/>
        <v>0.10880000000000001</v>
      </c>
      <c r="S65" s="82">
        <f t="shared" si="7"/>
        <v>-8.7999999999999953E-3</v>
      </c>
      <c r="T65" s="82">
        <f t="shared" si="8"/>
        <v>0.10880000000000001</v>
      </c>
      <c r="U65" s="76">
        <f t="shared" ref="U65:V71" si="26">J65</f>
        <v>0.05</v>
      </c>
      <c r="V65" s="76">
        <f t="shared" si="26"/>
        <v>0.03</v>
      </c>
      <c r="W65" s="76">
        <f t="shared" si="20"/>
        <v>1.6666666666666667</v>
      </c>
      <c r="X65" s="96">
        <v>5.87</v>
      </c>
      <c r="Y65" s="45">
        <v>0</v>
      </c>
      <c r="Z65" s="45">
        <v>1</v>
      </c>
      <c r="AA65" s="45">
        <v>0</v>
      </c>
      <c r="AB65" s="45">
        <v>0</v>
      </c>
      <c r="AC65" s="96">
        <v>1</v>
      </c>
      <c r="AD65" s="31">
        <v>0</v>
      </c>
      <c r="AE65" s="31" t="s">
        <v>107</v>
      </c>
      <c r="AF65" s="45">
        <f t="shared" si="25"/>
        <v>1</v>
      </c>
      <c r="AG65" s="45">
        <v>0</v>
      </c>
      <c r="AH65" s="45">
        <v>0</v>
      </c>
      <c r="AI65" s="45">
        <v>0</v>
      </c>
      <c r="AJ65" s="45">
        <f t="shared" si="13"/>
        <v>0</v>
      </c>
      <c r="AK65" s="45">
        <v>1</v>
      </c>
      <c r="AL65" s="45">
        <v>6883</v>
      </c>
      <c r="AM65" s="31">
        <v>12</v>
      </c>
      <c r="AN65" s="31" t="s">
        <v>324</v>
      </c>
      <c r="AO65" s="66">
        <f t="shared" si="14"/>
        <v>0</v>
      </c>
      <c r="AP65" s="66">
        <f t="shared" si="15"/>
        <v>1</v>
      </c>
      <c r="AQ65" s="66">
        <f t="shared" si="16"/>
        <v>0</v>
      </c>
      <c r="AR65" s="66">
        <v>1</v>
      </c>
      <c r="AS65" s="31" t="s">
        <v>106</v>
      </c>
      <c r="AT65" s="66">
        <v>0</v>
      </c>
      <c r="AU65" s="66">
        <v>0</v>
      </c>
      <c r="AV65" s="66">
        <v>1</v>
      </c>
      <c r="AW65" s="66">
        <v>0</v>
      </c>
      <c r="AX65" s="66">
        <v>32.5</v>
      </c>
      <c r="AY65" s="66">
        <v>0</v>
      </c>
      <c r="AZ65" s="66">
        <v>0</v>
      </c>
      <c r="BA65" s="66">
        <v>0</v>
      </c>
      <c r="BB65" s="66">
        <v>0</v>
      </c>
      <c r="BC65" s="66">
        <v>0</v>
      </c>
      <c r="BD65" s="66">
        <v>0</v>
      </c>
      <c r="BE65" s="66">
        <v>0</v>
      </c>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row>
    <row r="66" spans="1:135" s="38" customFormat="1" x14ac:dyDescent="0.25">
      <c r="A66" s="31" t="s">
        <v>105</v>
      </c>
      <c r="B66" s="31">
        <v>65</v>
      </c>
      <c r="C66" s="31">
        <v>1</v>
      </c>
      <c r="D66">
        <f>VLOOKUP(E66,Studies!$C$3:$F$40,4,FALSE)</f>
        <v>15</v>
      </c>
      <c r="E66" s="31" t="s">
        <v>357</v>
      </c>
      <c r="F66" s="31" t="s">
        <v>474</v>
      </c>
      <c r="G66">
        <f t="shared" ref="G66:G129" si="27">COUNTIF(E:E,E66)</f>
        <v>7</v>
      </c>
      <c r="H66" s="31">
        <v>2000</v>
      </c>
      <c r="I66" s="31">
        <f t="shared" si="17"/>
        <v>1.1760912590556813</v>
      </c>
      <c r="J66" s="76">
        <v>0.06</v>
      </c>
      <c r="K66" s="76">
        <v>0.03</v>
      </c>
      <c r="L66" s="76">
        <f t="shared" ref="L66:L129" si="28">ABS(J66)/K66</f>
        <v>2</v>
      </c>
      <c r="M66" s="31" t="s">
        <v>132</v>
      </c>
      <c r="N66" s="45">
        <f t="shared" ref="N66:N129" si="29">IF(M66="CML",1,0)</f>
        <v>0</v>
      </c>
      <c r="O66" s="45">
        <f t="shared" ref="O66:O129" si="30">IF(M66="OLS",1,0)</f>
        <v>0</v>
      </c>
      <c r="P66" s="45">
        <f t="shared" ref="P66:P129" si="31">IF(M66="HLM",1,0)</f>
        <v>1</v>
      </c>
      <c r="Q66" s="82">
        <f t="shared" ref="Q66:Q129" si="32">J66-1.96*K66</f>
        <v>1.1999999999999997E-3</v>
      </c>
      <c r="R66" s="82">
        <f t="shared" ref="R66:R129" si="33">J66+1.96*K66</f>
        <v>0.11879999999999999</v>
      </c>
      <c r="S66" s="82">
        <f t="shared" ref="S66:S129" si="34">U66-1.96*V66</f>
        <v>1.1999999999999997E-3</v>
      </c>
      <c r="T66" s="82">
        <f t="shared" ref="T66:T129" si="35">U66+1.96*V66</f>
        <v>0.11879999999999999</v>
      </c>
      <c r="U66" s="76">
        <f t="shared" si="26"/>
        <v>0.06</v>
      </c>
      <c r="V66" s="76">
        <f t="shared" si="26"/>
        <v>0.03</v>
      </c>
      <c r="W66" s="76">
        <f t="shared" si="20"/>
        <v>2</v>
      </c>
      <c r="X66" s="96">
        <v>6</v>
      </c>
      <c r="Y66" s="45">
        <v>0</v>
      </c>
      <c r="Z66" s="45">
        <v>1</v>
      </c>
      <c r="AA66" s="45">
        <v>0</v>
      </c>
      <c r="AB66" s="45">
        <v>0</v>
      </c>
      <c r="AC66" s="96">
        <v>1</v>
      </c>
      <c r="AD66" s="31">
        <v>0</v>
      </c>
      <c r="AE66" s="31" t="s">
        <v>107</v>
      </c>
      <c r="AF66" s="45">
        <f t="shared" si="25"/>
        <v>1</v>
      </c>
      <c r="AG66" s="45">
        <v>0</v>
      </c>
      <c r="AH66" s="45">
        <v>0</v>
      </c>
      <c r="AI66" s="45">
        <v>0</v>
      </c>
      <c r="AJ66" s="45">
        <f t="shared" ref="AJ66:AJ129" si="36">IF(AE66="composite",1,0)</f>
        <v>0</v>
      </c>
      <c r="AK66" s="45">
        <v>1</v>
      </c>
      <c r="AL66" s="45">
        <v>6883</v>
      </c>
      <c r="AM66" s="31">
        <v>12</v>
      </c>
      <c r="AN66" s="31" t="s">
        <v>324</v>
      </c>
      <c r="AO66" s="66">
        <f t="shared" ref="AO66:AO129" si="37">IF(AN66="Econ",1,0)</f>
        <v>0</v>
      </c>
      <c r="AP66" s="66">
        <f t="shared" ref="AP66:AP129" si="38">IF(AN66="SS",1,0)</f>
        <v>1</v>
      </c>
      <c r="AQ66" s="66">
        <f t="shared" ref="AQ66:AQ129" si="39">IF(AN66="Psychology",1,0)</f>
        <v>0</v>
      </c>
      <c r="AR66" s="66">
        <v>1</v>
      </c>
      <c r="AS66" s="31" t="s">
        <v>106</v>
      </c>
      <c r="AT66" s="66">
        <v>0</v>
      </c>
      <c r="AU66" s="66">
        <v>0</v>
      </c>
      <c r="AV66" s="66">
        <v>1</v>
      </c>
      <c r="AW66" s="66">
        <v>0</v>
      </c>
      <c r="AX66" s="66">
        <v>32.5</v>
      </c>
      <c r="AY66" s="66">
        <v>0</v>
      </c>
      <c r="AZ66" s="66">
        <v>0</v>
      </c>
      <c r="BA66" s="66">
        <v>0</v>
      </c>
      <c r="BB66" s="66">
        <v>0</v>
      </c>
      <c r="BC66" s="66">
        <v>0</v>
      </c>
      <c r="BD66" s="66">
        <v>0</v>
      </c>
      <c r="BE66" s="66">
        <v>0</v>
      </c>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row>
    <row r="67" spans="1:135" s="38" customFormat="1" x14ac:dyDescent="0.25">
      <c r="A67" s="31" t="s">
        <v>105</v>
      </c>
      <c r="B67" s="31">
        <v>66</v>
      </c>
      <c r="C67" s="31">
        <v>1</v>
      </c>
      <c r="D67">
        <f>VLOOKUP(E67,Studies!$C$3:$F$40,4,FALSE)</f>
        <v>15</v>
      </c>
      <c r="E67" s="31" t="s">
        <v>357</v>
      </c>
      <c r="F67" s="31" t="s">
        <v>474</v>
      </c>
      <c r="G67">
        <f t="shared" si="27"/>
        <v>7</v>
      </c>
      <c r="H67" s="31">
        <v>2000</v>
      </c>
      <c r="I67" s="31">
        <f t="shared" ref="I67:I130" si="40">LOG((H67-1986)+1)</f>
        <v>1.1760912590556813</v>
      </c>
      <c r="J67" s="76">
        <v>0.05</v>
      </c>
      <c r="K67" s="76">
        <v>0.03</v>
      </c>
      <c r="L67" s="76">
        <f t="shared" si="28"/>
        <v>1.6666666666666667</v>
      </c>
      <c r="M67" s="31" t="s">
        <v>132</v>
      </c>
      <c r="N67" s="45">
        <f t="shared" si="29"/>
        <v>0</v>
      </c>
      <c r="O67" s="45">
        <f t="shared" si="30"/>
        <v>0</v>
      </c>
      <c r="P67" s="45">
        <f t="shared" si="31"/>
        <v>1</v>
      </c>
      <c r="Q67" s="82">
        <f t="shared" si="32"/>
        <v>-8.7999999999999953E-3</v>
      </c>
      <c r="R67" s="82">
        <f t="shared" si="33"/>
        <v>0.10880000000000001</v>
      </c>
      <c r="S67" s="82">
        <f t="shared" si="34"/>
        <v>-8.7999999999999953E-3</v>
      </c>
      <c r="T67" s="82">
        <f t="shared" si="35"/>
        <v>0.10880000000000001</v>
      </c>
      <c r="U67" s="76">
        <f t="shared" si="26"/>
        <v>0.05</v>
      </c>
      <c r="V67" s="76">
        <f t="shared" si="26"/>
        <v>0.03</v>
      </c>
      <c r="W67" s="76">
        <f t="shared" si="20"/>
        <v>1.6666666666666667</v>
      </c>
      <c r="X67" s="96">
        <v>1</v>
      </c>
      <c r="Y67" s="45">
        <v>0</v>
      </c>
      <c r="Z67" s="45">
        <v>0</v>
      </c>
      <c r="AA67" s="45">
        <v>1</v>
      </c>
      <c r="AB67" s="45">
        <v>0</v>
      </c>
      <c r="AC67" s="96">
        <v>1</v>
      </c>
      <c r="AD67" s="31">
        <v>0</v>
      </c>
      <c r="AE67" s="31" t="s">
        <v>107</v>
      </c>
      <c r="AF67" s="45">
        <f t="shared" si="25"/>
        <v>1</v>
      </c>
      <c r="AG67" s="45">
        <v>0</v>
      </c>
      <c r="AH67" s="45">
        <v>0</v>
      </c>
      <c r="AI67" s="45">
        <v>0</v>
      </c>
      <c r="AJ67" s="45">
        <f t="shared" si="36"/>
        <v>0</v>
      </c>
      <c r="AK67" s="45">
        <v>1</v>
      </c>
      <c r="AL67" s="45">
        <v>6883</v>
      </c>
      <c r="AM67" s="31">
        <v>12</v>
      </c>
      <c r="AN67" s="31" t="s">
        <v>324</v>
      </c>
      <c r="AO67" s="66">
        <f t="shared" si="37"/>
        <v>0</v>
      </c>
      <c r="AP67" s="66">
        <f t="shared" si="38"/>
        <v>1</v>
      </c>
      <c r="AQ67" s="66">
        <f t="shared" si="39"/>
        <v>0</v>
      </c>
      <c r="AR67" s="66">
        <v>1</v>
      </c>
      <c r="AS67" s="31" t="s">
        <v>106</v>
      </c>
      <c r="AT67" s="66">
        <v>0</v>
      </c>
      <c r="AU67" s="66">
        <v>0</v>
      </c>
      <c r="AV67" s="66">
        <v>1</v>
      </c>
      <c r="AW67" s="66">
        <v>0</v>
      </c>
      <c r="AX67" s="66">
        <v>32.5</v>
      </c>
      <c r="AY67" s="66">
        <v>0</v>
      </c>
      <c r="AZ67" s="66">
        <v>0</v>
      </c>
      <c r="BA67" s="66">
        <v>0</v>
      </c>
      <c r="BB67" s="66">
        <v>0</v>
      </c>
      <c r="BC67" s="66">
        <v>0</v>
      </c>
      <c r="BD67" s="66">
        <v>0</v>
      </c>
      <c r="BE67" s="66">
        <v>0</v>
      </c>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row>
    <row r="68" spans="1:135" s="38" customFormat="1" x14ac:dyDescent="0.25">
      <c r="A68" s="31" t="s">
        <v>105</v>
      </c>
      <c r="B68" s="31">
        <v>67</v>
      </c>
      <c r="C68" s="31">
        <v>1</v>
      </c>
      <c r="D68">
        <f>VLOOKUP(E68,Studies!$C$3:$F$40,4,FALSE)</f>
        <v>15</v>
      </c>
      <c r="E68" s="31" t="s">
        <v>357</v>
      </c>
      <c r="F68" s="31" t="s">
        <v>474</v>
      </c>
      <c r="G68">
        <f t="shared" si="27"/>
        <v>7</v>
      </c>
      <c r="H68" s="31">
        <v>2000</v>
      </c>
      <c r="I68" s="31">
        <f t="shared" si="40"/>
        <v>1.1760912590556813</v>
      </c>
      <c r="J68" s="76">
        <v>7.0000000000000007E-2</v>
      </c>
      <c r="K68" s="76">
        <v>0.03</v>
      </c>
      <c r="L68" s="76">
        <f t="shared" si="28"/>
        <v>2.3333333333333335</v>
      </c>
      <c r="M68" s="31" t="s">
        <v>132</v>
      </c>
      <c r="N68" s="45">
        <f t="shared" si="29"/>
        <v>0</v>
      </c>
      <c r="O68" s="45">
        <f t="shared" si="30"/>
        <v>0</v>
      </c>
      <c r="P68" s="45">
        <f t="shared" si="31"/>
        <v>1</v>
      </c>
      <c r="Q68" s="82">
        <f t="shared" si="32"/>
        <v>1.1200000000000009E-2</v>
      </c>
      <c r="R68" s="82">
        <f t="shared" si="33"/>
        <v>0.1288</v>
      </c>
      <c r="S68" s="82">
        <f t="shared" si="34"/>
        <v>1.1200000000000009E-2</v>
      </c>
      <c r="T68" s="82">
        <f t="shared" si="35"/>
        <v>0.1288</v>
      </c>
      <c r="U68" s="76">
        <f t="shared" si="26"/>
        <v>7.0000000000000007E-2</v>
      </c>
      <c r="V68" s="76">
        <f t="shared" si="26"/>
        <v>0.03</v>
      </c>
      <c r="W68" s="76">
        <f t="shared" si="20"/>
        <v>2.3333333333333335</v>
      </c>
      <c r="X68" s="96">
        <v>1</v>
      </c>
      <c r="Y68" s="45">
        <v>1</v>
      </c>
      <c r="Z68" s="45">
        <v>0</v>
      </c>
      <c r="AA68" s="45">
        <v>0</v>
      </c>
      <c r="AB68" s="45">
        <v>0</v>
      </c>
      <c r="AC68" s="96">
        <v>1</v>
      </c>
      <c r="AD68" s="31">
        <v>0</v>
      </c>
      <c r="AE68" s="31" t="s">
        <v>107</v>
      </c>
      <c r="AF68" s="45">
        <f t="shared" si="25"/>
        <v>1</v>
      </c>
      <c r="AG68" s="45">
        <v>0</v>
      </c>
      <c r="AH68" s="45">
        <v>0</v>
      </c>
      <c r="AI68" s="45">
        <v>0</v>
      </c>
      <c r="AJ68" s="45">
        <f t="shared" si="36"/>
        <v>0</v>
      </c>
      <c r="AK68" s="45">
        <v>1</v>
      </c>
      <c r="AL68" s="45">
        <v>6883</v>
      </c>
      <c r="AM68" s="31">
        <v>12</v>
      </c>
      <c r="AN68" s="31" t="s">
        <v>324</v>
      </c>
      <c r="AO68" s="66">
        <f t="shared" si="37"/>
        <v>0</v>
      </c>
      <c r="AP68" s="66">
        <f t="shared" si="38"/>
        <v>1</v>
      </c>
      <c r="AQ68" s="66">
        <f t="shared" si="39"/>
        <v>0</v>
      </c>
      <c r="AR68" s="66">
        <v>1</v>
      </c>
      <c r="AS68" s="31" t="s">
        <v>106</v>
      </c>
      <c r="AT68" s="66">
        <v>0</v>
      </c>
      <c r="AU68" s="66">
        <v>0</v>
      </c>
      <c r="AV68" s="66">
        <v>1</v>
      </c>
      <c r="AW68" s="66">
        <v>0</v>
      </c>
      <c r="AX68" s="66">
        <v>32.5</v>
      </c>
      <c r="AY68" s="66">
        <v>0</v>
      </c>
      <c r="AZ68" s="66">
        <v>0</v>
      </c>
      <c r="BA68" s="66">
        <v>0</v>
      </c>
      <c r="BB68" s="66">
        <v>0</v>
      </c>
      <c r="BC68" s="66">
        <v>0</v>
      </c>
      <c r="BD68" s="66">
        <v>0</v>
      </c>
      <c r="BE68" s="66">
        <v>0</v>
      </c>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row>
    <row r="69" spans="1:135" s="38" customFormat="1" x14ac:dyDescent="0.25">
      <c r="A69" s="31" t="s">
        <v>105</v>
      </c>
      <c r="B69" s="31">
        <v>68</v>
      </c>
      <c r="C69" s="31">
        <v>1</v>
      </c>
      <c r="D69">
        <f>VLOOKUP(E69,Studies!$C$3:$F$40,4,FALSE)</f>
        <v>15</v>
      </c>
      <c r="E69" s="31" t="s">
        <v>357</v>
      </c>
      <c r="F69" s="31" t="s">
        <v>474</v>
      </c>
      <c r="G69">
        <f t="shared" si="27"/>
        <v>7</v>
      </c>
      <c r="H69" s="31">
        <v>2000</v>
      </c>
      <c r="I69" s="31">
        <f t="shared" si="40"/>
        <v>1.1760912590556813</v>
      </c>
      <c r="J69" s="76">
        <v>7.0000000000000007E-2</v>
      </c>
      <c r="K69" s="76">
        <v>0.02</v>
      </c>
      <c r="L69" s="76">
        <f t="shared" si="28"/>
        <v>3.5000000000000004</v>
      </c>
      <c r="M69" s="31" t="s">
        <v>132</v>
      </c>
      <c r="N69" s="45">
        <f t="shared" si="29"/>
        <v>0</v>
      </c>
      <c r="O69" s="45">
        <f t="shared" si="30"/>
        <v>0</v>
      </c>
      <c r="P69" s="45">
        <f t="shared" si="31"/>
        <v>1</v>
      </c>
      <c r="Q69" s="82">
        <f t="shared" si="32"/>
        <v>3.0800000000000008E-2</v>
      </c>
      <c r="R69" s="82">
        <f t="shared" si="33"/>
        <v>0.10920000000000001</v>
      </c>
      <c r="S69" s="82">
        <f t="shared" si="34"/>
        <v>3.0800000000000008E-2</v>
      </c>
      <c r="T69" s="82">
        <f t="shared" si="35"/>
        <v>0.10920000000000001</v>
      </c>
      <c r="U69" s="76">
        <f t="shared" si="26"/>
        <v>7.0000000000000007E-2</v>
      </c>
      <c r="V69" s="76">
        <f t="shared" si="26"/>
        <v>0.02</v>
      </c>
      <c r="W69" s="76">
        <f t="shared" si="20"/>
        <v>3.5000000000000004</v>
      </c>
      <c r="X69" s="96">
        <v>1</v>
      </c>
      <c r="Y69" s="45">
        <v>1</v>
      </c>
      <c r="Z69" s="45">
        <v>0</v>
      </c>
      <c r="AA69" s="45">
        <v>0</v>
      </c>
      <c r="AB69" s="45">
        <v>0</v>
      </c>
      <c r="AC69" s="96">
        <v>1</v>
      </c>
      <c r="AD69" s="31">
        <v>0</v>
      </c>
      <c r="AE69" s="31" t="s">
        <v>107</v>
      </c>
      <c r="AF69" s="45">
        <f t="shared" si="25"/>
        <v>1</v>
      </c>
      <c r="AG69" s="45">
        <v>0</v>
      </c>
      <c r="AH69" s="45">
        <v>0</v>
      </c>
      <c r="AI69" s="45">
        <v>0</v>
      </c>
      <c r="AJ69" s="45">
        <f t="shared" si="36"/>
        <v>0</v>
      </c>
      <c r="AK69" s="45">
        <v>1</v>
      </c>
      <c r="AL69" s="45">
        <v>6883</v>
      </c>
      <c r="AM69" s="31">
        <v>12</v>
      </c>
      <c r="AN69" s="31" t="s">
        <v>324</v>
      </c>
      <c r="AO69" s="66">
        <f t="shared" si="37"/>
        <v>0</v>
      </c>
      <c r="AP69" s="66">
        <f t="shared" si="38"/>
        <v>1</v>
      </c>
      <c r="AQ69" s="66">
        <f t="shared" si="39"/>
        <v>0</v>
      </c>
      <c r="AR69" s="66">
        <v>1</v>
      </c>
      <c r="AS69" s="31" t="s">
        <v>106</v>
      </c>
      <c r="AT69" s="66">
        <v>0</v>
      </c>
      <c r="AU69" s="66">
        <v>0</v>
      </c>
      <c r="AV69" s="66">
        <v>1</v>
      </c>
      <c r="AW69" s="66">
        <v>0</v>
      </c>
      <c r="AX69" s="66">
        <v>32.5</v>
      </c>
      <c r="AY69" s="66">
        <v>0</v>
      </c>
      <c r="AZ69" s="66">
        <v>0</v>
      </c>
      <c r="BA69" s="66">
        <v>0</v>
      </c>
      <c r="BB69" s="66">
        <v>0</v>
      </c>
      <c r="BC69" s="66">
        <v>0</v>
      </c>
      <c r="BD69" s="66">
        <v>0</v>
      </c>
      <c r="BE69" s="66">
        <v>0</v>
      </c>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row>
    <row r="70" spans="1:135" s="38" customFormat="1" x14ac:dyDescent="0.25">
      <c r="A70" s="31" t="s">
        <v>105</v>
      </c>
      <c r="B70" s="31">
        <v>69</v>
      </c>
      <c r="C70" s="31">
        <v>1</v>
      </c>
      <c r="D70">
        <f>VLOOKUP(E70,Studies!$C$3:$F$40,4,FALSE)</f>
        <v>15</v>
      </c>
      <c r="E70" s="31" t="s">
        <v>357</v>
      </c>
      <c r="F70" s="31" t="s">
        <v>474</v>
      </c>
      <c r="G70">
        <f t="shared" si="27"/>
        <v>7</v>
      </c>
      <c r="H70" s="31">
        <v>2000</v>
      </c>
      <c r="I70" s="31">
        <f t="shared" si="40"/>
        <v>1.1760912590556813</v>
      </c>
      <c r="J70" s="76">
        <v>0.1</v>
      </c>
      <c r="K70" s="76">
        <v>0.03</v>
      </c>
      <c r="L70" s="76">
        <f t="shared" si="28"/>
        <v>3.3333333333333335</v>
      </c>
      <c r="M70" s="31" t="s">
        <v>132</v>
      </c>
      <c r="N70" s="45">
        <f t="shared" si="29"/>
        <v>0</v>
      </c>
      <c r="O70" s="45">
        <f t="shared" si="30"/>
        <v>0</v>
      </c>
      <c r="P70" s="45">
        <f t="shared" si="31"/>
        <v>1</v>
      </c>
      <c r="Q70" s="82">
        <f t="shared" si="32"/>
        <v>4.1200000000000007E-2</v>
      </c>
      <c r="R70" s="82">
        <f t="shared" si="33"/>
        <v>0.1588</v>
      </c>
      <c r="S70" s="82">
        <f t="shared" si="34"/>
        <v>4.1200000000000007E-2</v>
      </c>
      <c r="T70" s="82">
        <f t="shared" si="35"/>
        <v>0.1588</v>
      </c>
      <c r="U70" s="76">
        <f t="shared" si="26"/>
        <v>0.1</v>
      </c>
      <c r="V70" s="76">
        <f t="shared" si="26"/>
        <v>0.03</v>
      </c>
      <c r="W70" s="76">
        <f t="shared" si="20"/>
        <v>3.3333333333333335</v>
      </c>
      <c r="X70" s="96">
        <v>1</v>
      </c>
      <c r="Y70" s="45">
        <v>1</v>
      </c>
      <c r="Z70" s="45">
        <v>0</v>
      </c>
      <c r="AA70" s="45">
        <v>0</v>
      </c>
      <c r="AB70" s="45">
        <v>0</v>
      </c>
      <c r="AC70" s="96">
        <v>1</v>
      </c>
      <c r="AD70" s="31">
        <v>0</v>
      </c>
      <c r="AE70" s="31" t="s">
        <v>107</v>
      </c>
      <c r="AF70" s="45">
        <f t="shared" si="25"/>
        <v>1</v>
      </c>
      <c r="AG70" s="45">
        <v>0</v>
      </c>
      <c r="AH70" s="45">
        <v>0</v>
      </c>
      <c r="AI70" s="45">
        <v>0</v>
      </c>
      <c r="AJ70" s="45">
        <f t="shared" si="36"/>
        <v>0</v>
      </c>
      <c r="AK70" s="45">
        <v>1</v>
      </c>
      <c r="AL70" s="45">
        <v>6883</v>
      </c>
      <c r="AM70" s="31">
        <v>12</v>
      </c>
      <c r="AN70" s="31" t="s">
        <v>324</v>
      </c>
      <c r="AO70" s="66">
        <f t="shared" si="37"/>
        <v>0</v>
      </c>
      <c r="AP70" s="66">
        <f t="shared" si="38"/>
        <v>1</v>
      </c>
      <c r="AQ70" s="66">
        <f t="shared" si="39"/>
        <v>0</v>
      </c>
      <c r="AR70" s="66">
        <v>1</v>
      </c>
      <c r="AS70" s="31" t="s">
        <v>106</v>
      </c>
      <c r="AT70" s="66">
        <v>0</v>
      </c>
      <c r="AU70" s="66">
        <v>0</v>
      </c>
      <c r="AV70" s="66">
        <v>1</v>
      </c>
      <c r="AW70" s="66">
        <v>0</v>
      </c>
      <c r="AX70" s="66">
        <v>32.5</v>
      </c>
      <c r="AY70" s="66">
        <v>0</v>
      </c>
      <c r="AZ70" s="66">
        <v>0</v>
      </c>
      <c r="BA70" s="66">
        <v>0</v>
      </c>
      <c r="BB70" s="66">
        <v>0</v>
      </c>
      <c r="BC70" s="66">
        <v>0</v>
      </c>
      <c r="BD70" s="66">
        <v>0</v>
      </c>
      <c r="BE70" s="66">
        <v>0</v>
      </c>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row>
    <row r="71" spans="1:135" s="38" customFormat="1" x14ac:dyDescent="0.25">
      <c r="A71" s="31" t="s">
        <v>105</v>
      </c>
      <c r="B71" s="31">
        <v>70</v>
      </c>
      <c r="C71" s="31">
        <v>1</v>
      </c>
      <c r="D71">
        <f>VLOOKUP(E71,Studies!$C$3:$F$40,4,FALSE)</f>
        <v>15</v>
      </c>
      <c r="E71" s="31" t="s">
        <v>357</v>
      </c>
      <c r="F71" s="31" t="s">
        <v>474</v>
      </c>
      <c r="G71">
        <f t="shared" si="27"/>
        <v>7</v>
      </c>
      <c r="H71" s="31">
        <v>2000</v>
      </c>
      <c r="I71" s="31">
        <f t="shared" si="40"/>
        <v>1.1760912590556813</v>
      </c>
      <c r="J71" s="76">
        <v>0.1</v>
      </c>
      <c r="K71" s="76">
        <v>0.03</v>
      </c>
      <c r="L71" s="76">
        <f t="shared" si="28"/>
        <v>3.3333333333333335</v>
      </c>
      <c r="M71" s="31" t="s">
        <v>132</v>
      </c>
      <c r="N71" s="45">
        <f t="shared" si="29"/>
        <v>0</v>
      </c>
      <c r="O71" s="45">
        <f t="shared" si="30"/>
        <v>0</v>
      </c>
      <c r="P71" s="45">
        <f t="shared" si="31"/>
        <v>1</v>
      </c>
      <c r="Q71" s="82">
        <f t="shared" si="32"/>
        <v>4.1200000000000007E-2</v>
      </c>
      <c r="R71" s="82">
        <f t="shared" si="33"/>
        <v>0.1588</v>
      </c>
      <c r="S71" s="82">
        <f t="shared" si="34"/>
        <v>4.1200000000000007E-2</v>
      </c>
      <c r="T71" s="82">
        <f t="shared" si="35"/>
        <v>0.1588</v>
      </c>
      <c r="U71" s="76">
        <f t="shared" si="26"/>
        <v>0.1</v>
      </c>
      <c r="V71" s="76">
        <f t="shared" si="26"/>
        <v>0.03</v>
      </c>
      <c r="W71" s="76">
        <f t="shared" si="20"/>
        <v>3.3333333333333335</v>
      </c>
      <c r="X71" s="96">
        <v>1</v>
      </c>
      <c r="Y71" s="45">
        <v>1</v>
      </c>
      <c r="Z71" s="45">
        <v>0</v>
      </c>
      <c r="AA71" s="45">
        <v>0</v>
      </c>
      <c r="AB71" s="45">
        <v>0</v>
      </c>
      <c r="AC71" s="96">
        <v>1</v>
      </c>
      <c r="AD71" s="31">
        <v>0</v>
      </c>
      <c r="AE71" s="31" t="s">
        <v>107</v>
      </c>
      <c r="AF71" s="45">
        <f t="shared" si="25"/>
        <v>1</v>
      </c>
      <c r="AG71" s="45">
        <v>0</v>
      </c>
      <c r="AH71" s="45">
        <v>0</v>
      </c>
      <c r="AI71" s="45">
        <v>0</v>
      </c>
      <c r="AJ71" s="45">
        <f t="shared" si="36"/>
        <v>0</v>
      </c>
      <c r="AK71" s="45">
        <v>1</v>
      </c>
      <c r="AL71" s="45">
        <v>6883</v>
      </c>
      <c r="AM71" s="31">
        <v>12</v>
      </c>
      <c r="AN71" s="31" t="s">
        <v>324</v>
      </c>
      <c r="AO71" s="66">
        <f t="shared" si="37"/>
        <v>0</v>
      </c>
      <c r="AP71" s="66">
        <f t="shared" si="38"/>
        <v>1</v>
      </c>
      <c r="AQ71" s="66">
        <f t="shared" si="39"/>
        <v>0</v>
      </c>
      <c r="AR71" s="66">
        <v>1</v>
      </c>
      <c r="AS71" s="31" t="s">
        <v>106</v>
      </c>
      <c r="AT71" s="66">
        <v>0</v>
      </c>
      <c r="AU71" s="66">
        <v>0</v>
      </c>
      <c r="AV71" s="66">
        <v>0</v>
      </c>
      <c r="AW71" s="66">
        <v>0</v>
      </c>
      <c r="AX71" s="66">
        <v>32.5</v>
      </c>
      <c r="AY71" s="66">
        <v>0</v>
      </c>
      <c r="AZ71" s="66">
        <v>0</v>
      </c>
      <c r="BA71" s="66">
        <v>0</v>
      </c>
      <c r="BB71" s="66">
        <v>0</v>
      </c>
      <c r="BC71" s="66">
        <v>0</v>
      </c>
      <c r="BD71" s="66">
        <v>0</v>
      </c>
      <c r="BE71" s="66">
        <v>0</v>
      </c>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row>
    <row r="72" spans="1:135" s="38" customFormat="1" x14ac:dyDescent="0.25">
      <c r="A72" s="29" t="s">
        <v>298</v>
      </c>
      <c r="B72" s="29">
        <v>71</v>
      </c>
      <c r="C72" s="29">
        <v>1</v>
      </c>
      <c r="D72">
        <f>VLOOKUP(E72,Studies!$C$3:$F$40,4,FALSE)</f>
        <v>16</v>
      </c>
      <c r="E72" s="29" t="s">
        <v>358</v>
      </c>
      <c r="F72" s="29" t="s">
        <v>473</v>
      </c>
      <c r="G72">
        <f t="shared" si="27"/>
        <v>3</v>
      </c>
      <c r="H72" s="29">
        <v>2017</v>
      </c>
      <c r="I72" s="29">
        <f t="shared" si="40"/>
        <v>1.505149978319906</v>
      </c>
      <c r="J72" s="76">
        <v>0.22</v>
      </c>
      <c r="K72" s="76">
        <v>0.06</v>
      </c>
      <c r="L72" s="76">
        <f t="shared" si="28"/>
        <v>3.666666666666667</v>
      </c>
      <c r="M72" s="29" t="s">
        <v>132</v>
      </c>
      <c r="N72" s="46">
        <f t="shared" si="29"/>
        <v>0</v>
      </c>
      <c r="O72" s="46">
        <f t="shared" si="30"/>
        <v>0</v>
      </c>
      <c r="P72" s="46">
        <f t="shared" si="31"/>
        <v>1</v>
      </c>
      <c r="Q72" s="83">
        <f t="shared" si="32"/>
        <v>0.1024</v>
      </c>
      <c r="R72" s="83">
        <f t="shared" si="33"/>
        <v>0.33760000000000001</v>
      </c>
      <c r="S72" s="83">
        <f t="shared" si="34"/>
        <v>7.0297145598464894E-2</v>
      </c>
      <c r="T72" s="83">
        <f t="shared" si="35"/>
        <v>0.23176090189493886</v>
      </c>
      <c r="U72" s="76">
        <f>(J72/X72)*AC72</f>
        <v>0.15102902374670188</v>
      </c>
      <c r="V72" s="76">
        <f>(K72/X72)*AC72</f>
        <v>4.1189733749100503E-2</v>
      </c>
      <c r="W72" s="76">
        <f t="shared" si="20"/>
        <v>3.6666666666666674</v>
      </c>
      <c r="X72" s="97">
        <v>83.38</v>
      </c>
      <c r="Y72" s="46">
        <v>0</v>
      </c>
      <c r="Z72" s="46">
        <v>1</v>
      </c>
      <c r="AA72" s="46">
        <v>0</v>
      </c>
      <c r="AB72" s="46">
        <v>0</v>
      </c>
      <c r="AC72" s="97">
        <v>57.24</v>
      </c>
      <c r="AD72" s="29">
        <v>0</v>
      </c>
      <c r="AE72" s="29" t="s">
        <v>65</v>
      </c>
      <c r="AF72" s="46">
        <f t="shared" si="25"/>
        <v>0</v>
      </c>
      <c r="AG72" s="46">
        <v>0</v>
      </c>
      <c r="AH72" s="46">
        <v>1</v>
      </c>
      <c r="AI72" s="46">
        <v>0</v>
      </c>
      <c r="AJ72" s="46">
        <f t="shared" si="36"/>
        <v>1</v>
      </c>
      <c r="AK72" s="46">
        <v>1</v>
      </c>
      <c r="AL72" s="46">
        <v>2257</v>
      </c>
      <c r="AM72" s="29">
        <v>13</v>
      </c>
      <c r="AN72" s="29" t="s">
        <v>301</v>
      </c>
      <c r="AO72" s="67">
        <f t="shared" si="37"/>
        <v>0</v>
      </c>
      <c r="AP72" s="67">
        <f t="shared" si="38"/>
        <v>0</v>
      </c>
      <c r="AQ72" s="67">
        <f t="shared" si="39"/>
        <v>1</v>
      </c>
      <c r="AR72" s="67">
        <v>1</v>
      </c>
      <c r="AS72" s="29" t="s">
        <v>185</v>
      </c>
      <c r="AT72" s="67">
        <v>0</v>
      </c>
      <c r="AU72" s="67">
        <v>0</v>
      </c>
      <c r="AV72" s="67">
        <v>0</v>
      </c>
      <c r="AW72" s="67">
        <v>0</v>
      </c>
      <c r="AX72" s="67">
        <v>34.299999999999997</v>
      </c>
      <c r="AY72" s="67">
        <v>0</v>
      </c>
      <c r="AZ72" s="67">
        <v>0</v>
      </c>
      <c r="BA72" s="67">
        <v>0</v>
      </c>
      <c r="BB72" s="67">
        <v>1</v>
      </c>
      <c r="BC72" s="67">
        <v>0</v>
      </c>
      <c r="BD72" s="67">
        <v>0</v>
      </c>
      <c r="BE72" s="67">
        <v>0</v>
      </c>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row>
    <row r="73" spans="1:135" s="38" customFormat="1" x14ac:dyDescent="0.25">
      <c r="A73" s="29" t="s">
        <v>298</v>
      </c>
      <c r="B73" s="29">
        <v>72</v>
      </c>
      <c r="C73" s="29">
        <v>1</v>
      </c>
      <c r="D73">
        <f>VLOOKUP(E73,Studies!$C$3:$F$40,4,FALSE)</f>
        <v>16</v>
      </c>
      <c r="E73" s="29" t="s">
        <v>358</v>
      </c>
      <c r="F73" s="29" t="s">
        <v>473</v>
      </c>
      <c r="G73">
        <f t="shared" si="27"/>
        <v>3</v>
      </c>
      <c r="H73" s="29">
        <v>2017</v>
      </c>
      <c r="I73" s="29">
        <f t="shared" si="40"/>
        <v>1.505149978319906</v>
      </c>
      <c r="J73" s="76">
        <v>0.2</v>
      </c>
      <c r="K73" s="76">
        <v>0.08</v>
      </c>
      <c r="L73" s="76">
        <f t="shared" si="28"/>
        <v>2.5</v>
      </c>
      <c r="M73" s="29" t="s">
        <v>132</v>
      </c>
      <c r="N73" s="46">
        <f t="shared" si="29"/>
        <v>0</v>
      </c>
      <c r="O73" s="46">
        <f t="shared" si="30"/>
        <v>0</v>
      </c>
      <c r="P73" s="46">
        <f t="shared" si="31"/>
        <v>1</v>
      </c>
      <c r="Q73" s="83">
        <f t="shared" si="32"/>
        <v>4.3200000000000016E-2</v>
      </c>
      <c r="R73" s="83">
        <f t="shared" si="33"/>
        <v>0.35680000000000001</v>
      </c>
      <c r="S73" s="83">
        <f t="shared" si="34"/>
        <v>2.818932968536253E-2</v>
      </c>
      <c r="T73" s="83">
        <f t="shared" si="35"/>
        <v>0.23282298221614228</v>
      </c>
      <c r="U73" s="76">
        <f>(J73/X73)*AC73</f>
        <v>0.13050615595075241</v>
      </c>
      <c r="V73" s="76">
        <f>(K73/X73)*AC73</f>
        <v>5.2202462380300955E-2</v>
      </c>
      <c r="W73" s="76">
        <f t="shared" si="20"/>
        <v>2.5000000000000004</v>
      </c>
      <c r="X73" s="97">
        <v>87.72</v>
      </c>
      <c r="Y73" s="46">
        <v>1</v>
      </c>
      <c r="Z73" s="46">
        <v>0</v>
      </c>
      <c r="AA73" s="46">
        <v>0</v>
      </c>
      <c r="AB73" s="46">
        <v>0</v>
      </c>
      <c r="AC73" s="97">
        <v>57.24</v>
      </c>
      <c r="AD73" s="29">
        <v>0</v>
      </c>
      <c r="AE73" s="29" t="s">
        <v>65</v>
      </c>
      <c r="AF73" s="46">
        <f t="shared" si="25"/>
        <v>0</v>
      </c>
      <c r="AG73" s="46">
        <v>0</v>
      </c>
      <c r="AH73" s="46">
        <v>1</v>
      </c>
      <c r="AI73" s="46">
        <v>0</v>
      </c>
      <c r="AJ73" s="46">
        <f t="shared" si="36"/>
        <v>1</v>
      </c>
      <c r="AK73" s="46">
        <v>1</v>
      </c>
      <c r="AL73" s="46">
        <v>2257</v>
      </c>
      <c r="AM73" s="29">
        <v>13</v>
      </c>
      <c r="AN73" s="29" t="s">
        <v>301</v>
      </c>
      <c r="AO73" s="67">
        <f t="shared" si="37"/>
        <v>0</v>
      </c>
      <c r="AP73" s="67">
        <f t="shared" si="38"/>
        <v>0</v>
      </c>
      <c r="AQ73" s="67">
        <f t="shared" si="39"/>
        <v>1</v>
      </c>
      <c r="AR73" s="67">
        <v>1</v>
      </c>
      <c r="AS73" s="29" t="s">
        <v>185</v>
      </c>
      <c r="AT73" s="67">
        <v>0</v>
      </c>
      <c r="AU73" s="67">
        <v>0</v>
      </c>
      <c r="AV73" s="67">
        <v>0</v>
      </c>
      <c r="AW73" s="67">
        <v>0</v>
      </c>
      <c r="AX73" s="67">
        <v>34.299999999999997</v>
      </c>
      <c r="AY73" s="67">
        <v>0</v>
      </c>
      <c r="AZ73" s="67">
        <v>0</v>
      </c>
      <c r="BA73" s="67">
        <v>0</v>
      </c>
      <c r="BB73" s="67">
        <v>1</v>
      </c>
      <c r="BC73" s="67">
        <v>0</v>
      </c>
      <c r="BD73" s="67">
        <v>0</v>
      </c>
      <c r="BE73" s="67">
        <v>0</v>
      </c>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row>
    <row r="74" spans="1:135" s="38" customFormat="1" x14ac:dyDescent="0.25">
      <c r="A74" s="29" t="s">
        <v>298</v>
      </c>
      <c r="B74" s="29">
        <v>73</v>
      </c>
      <c r="C74" s="29">
        <v>1</v>
      </c>
      <c r="D74">
        <f>VLOOKUP(E74,Studies!$C$3:$F$40,4,FALSE)</f>
        <v>16</v>
      </c>
      <c r="E74" s="29" t="s">
        <v>358</v>
      </c>
      <c r="F74" s="29" t="s">
        <v>473</v>
      </c>
      <c r="G74">
        <f t="shared" si="27"/>
        <v>3</v>
      </c>
      <c r="H74" s="29">
        <v>2017</v>
      </c>
      <c r="I74" s="29">
        <f t="shared" si="40"/>
        <v>1.505149978319906</v>
      </c>
      <c r="J74" s="76">
        <v>0.17</v>
      </c>
      <c r="K74" s="76">
        <v>0.12</v>
      </c>
      <c r="L74" s="76">
        <f t="shared" si="28"/>
        <v>1.4166666666666667</v>
      </c>
      <c r="M74" s="29" t="s">
        <v>132</v>
      </c>
      <c r="N74" s="46">
        <f t="shared" si="29"/>
        <v>0</v>
      </c>
      <c r="O74" s="46">
        <f t="shared" si="30"/>
        <v>0</v>
      </c>
      <c r="P74" s="46">
        <f t="shared" si="31"/>
        <v>1</v>
      </c>
      <c r="Q74" s="83">
        <f t="shared" si="32"/>
        <v>-6.519999999999998E-2</v>
      </c>
      <c r="R74" s="83">
        <f t="shared" si="33"/>
        <v>0.4052</v>
      </c>
      <c r="S74" s="83">
        <f t="shared" si="34"/>
        <v>-3.5065752137555167E-2</v>
      </c>
      <c r="T74" s="83">
        <f t="shared" si="35"/>
        <v>0.21792396880578782</v>
      </c>
      <c r="U74" s="76">
        <f>(J74/X74)*AC74</f>
        <v>9.1429108334116327E-2</v>
      </c>
      <c r="V74" s="76">
        <f>(K74/X74)*AC74</f>
        <v>6.4538194118199749E-2</v>
      </c>
      <c r="W74" s="76">
        <f t="shared" si="20"/>
        <v>1.416666666666667</v>
      </c>
      <c r="X74" s="97">
        <v>106.43</v>
      </c>
      <c r="Y74" s="46">
        <v>1</v>
      </c>
      <c r="Z74" s="46">
        <v>0</v>
      </c>
      <c r="AA74" s="46">
        <v>0</v>
      </c>
      <c r="AB74" s="46">
        <v>0</v>
      </c>
      <c r="AC74" s="97">
        <v>57.24</v>
      </c>
      <c r="AD74" s="29">
        <v>0</v>
      </c>
      <c r="AE74" s="29" t="s">
        <v>65</v>
      </c>
      <c r="AF74" s="46">
        <f t="shared" si="25"/>
        <v>0</v>
      </c>
      <c r="AG74" s="46">
        <v>0</v>
      </c>
      <c r="AH74" s="46">
        <v>1</v>
      </c>
      <c r="AI74" s="46">
        <v>0</v>
      </c>
      <c r="AJ74" s="46">
        <f t="shared" si="36"/>
        <v>1</v>
      </c>
      <c r="AK74" s="46">
        <v>1</v>
      </c>
      <c r="AL74" s="46">
        <v>2257</v>
      </c>
      <c r="AM74" s="29">
        <v>13</v>
      </c>
      <c r="AN74" s="29" t="s">
        <v>301</v>
      </c>
      <c r="AO74" s="67">
        <f t="shared" si="37"/>
        <v>0</v>
      </c>
      <c r="AP74" s="67">
        <f t="shared" si="38"/>
        <v>0</v>
      </c>
      <c r="AQ74" s="67">
        <f t="shared" si="39"/>
        <v>1</v>
      </c>
      <c r="AR74" s="67">
        <v>1</v>
      </c>
      <c r="AS74" s="29" t="s">
        <v>185</v>
      </c>
      <c r="AT74" s="67">
        <v>0</v>
      </c>
      <c r="AU74" s="67">
        <v>1</v>
      </c>
      <c r="AV74" s="67">
        <v>0</v>
      </c>
      <c r="AW74" s="67">
        <v>0</v>
      </c>
      <c r="AX74" s="67">
        <v>34.299999999999997</v>
      </c>
      <c r="AY74" s="67">
        <v>0</v>
      </c>
      <c r="AZ74" s="67">
        <v>0</v>
      </c>
      <c r="BA74" s="67">
        <v>0</v>
      </c>
      <c r="BB74" s="67">
        <v>1</v>
      </c>
      <c r="BC74" s="67">
        <v>0</v>
      </c>
      <c r="BD74" s="67">
        <v>0</v>
      </c>
      <c r="BE74" s="67">
        <v>0</v>
      </c>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row>
    <row r="75" spans="1:135" s="38" customFormat="1" x14ac:dyDescent="0.25">
      <c r="A75" s="38" t="s">
        <v>71</v>
      </c>
      <c r="B75" s="38">
        <v>74</v>
      </c>
      <c r="C75" s="38">
        <v>1</v>
      </c>
      <c r="D75">
        <f>VLOOKUP(E75,Studies!$C$3:$F$40,4,FALSE)</f>
        <v>17</v>
      </c>
      <c r="E75" s="38" t="s">
        <v>359</v>
      </c>
      <c r="F75" s="38" t="s">
        <v>472</v>
      </c>
      <c r="G75">
        <f t="shared" si="27"/>
        <v>24</v>
      </c>
      <c r="H75" s="38">
        <v>2003</v>
      </c>
      <c r="I75" s="38">
        <f t="shared" si="40"/>
        <v>1.255272505103306</v>
      </c>
      <c r="J75" s="76">
        <v>0.114</v>
      </c>
      <c r="K75" s="76">
        <v>7.0000000000000001E-3</v>
      </c>
      <c r="L75" s="76">
        <f t="shared" si="28"/>
        <v>16.285714285714285</v>
      </c>
      <c r="M75" s="38" t="s">
        <v>39</v>
      </c>
      <c r="N75" s="42">
        <f t="shared" si="29"/>
        <v>0</v>
      </c>
      <c r="O75" s="42">
        <f t="shared" si="30"/>
        <v>1</v>
      </c>
      <c r="P75" s="42">
        <f t="shared" si="31"/>
        <v>0</v>
      </c>
      <c r="Q75" s="78">
        <f t="shared" si="32"/>
        <v>0.10028000000000001</v>
      </c>
      <c r="R75" s="78">
        <f t="shared" si="33"/>
        <v>0.12772</v>
      </c>
      <c r="S75" s="78">
        <f t="shared" si="34"/>
        <v>0.24769160000000004</v>
      </c>
      <c r="T75" s="78">
        <f t="shared" si="35"/>
        <v>0.31546840000000004</v>
      </c>
      <c r="U75" s="76">
        <f t="shared" ref="U75:U106" si="41">J75*AC75</f>
        <v>0.28158000000000005</v>
      </c>
      <c r="V75" s="76">
        <f t="shared" ref="V75:V106" si="42">K75*AC75</f>
        <v>1.7290000000000003E-2</v>
      </c>
      <c r="W75" s="76">
        <f t="shared" si="20"/>
        <v>16.285714285714285</v>
      </c>
      <c r="X75" s="92">
        <v>1</v>
      </c>
      <c r="Y75" s="42">
        <v>1</v>
      </c>
      <c r="Z75" s="42">
        <v>0</v>
      </c>
      <c r="AA75" s="42">
        <v>0</v>
      </c>
      <c r="AB75" s="42">
        <v>0</v>
      </c>
      <c r="AC75" s="92">
        <v>2.4700000000000002</v>
      </c>
      <c r="AD75" s="38">
        <v>1</v>
      </c>
      <c r="AE75" s="38" t="s">
        <v>58</v>
      </c>
      <c r="AF75" s="42">
        <f t="shared" si="25"/>
        <v>0</v>
      </c>
      <c r="AG75" s="42">
        <v>1</v>
      </c>
      <c r="AH75" s="42">
        <v>0</v>
      </c>
      <c r="AI75" s="42">
        <v>0</v>
      </c>
      <c r="AJ75" s="42">
        <f t="shared" si="36"/>
        <v>0</v>
      </c>
      <c r="AK75" s="42">
        <v>0</v>
      </c>
      <c r="AL75" s="42">
        <v>163075</v>
      </c>
      <c r="AM75" s="38">
        <v>14</v>
      </c>
      <c r="AN75" s="38" t="s">
        <v>113</v>
      </c>
      <c r="AO75" s="62">
        <f t="shared" si="37"/>
        <v>1</v>
      </c>
      <c r="AP75" s="62">
        <f t="shared" si="38"/>
        <v>0</v>
      </c>
      <c r="AQ75" s="62">
        <f t="shared" si="39"/>
        <v>0</v>
      </c>
      <c r="AR75" s="62">
        <v>1</v>
      </c>
      <c r="AS75" s="38" t="s">
        <v>80</v>
      </c>
      <c r="AT75" s="62">
        <v>0</v>
      </c>
      <c r="AU75" s="62">
        <v>1</v>
      </c>
      <c r="AV75" s="62">
        <v>0</v>
      </c>
      <c r="AW75" s="62">
        <v>0</v>
      </c>
      <c r="AX75" s="62">
        <v>44.9</v>
      </c>
      <c r="AY75" s="62">
        <v>1</v>
      </c>
      <c r="AZ75" s="62">
        <v>0</v>
      </c>
      <c r="BA75" s="62">
        <v>1</v>
      </c>
      <c r="BB75" s="62">
        <v>0</v>
      </c>
      <c r="BC75" s="62">
        <v>1</v>
      </c>
      <c r="BD75" s="62">
        <v>0</v>
      </c>
      <c r="BE75" s="62">
        <v>0</v>
      </c>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row>
    <row r="76" spans="1:135" s="38" customFormat="1" x14ac:dyDescent="0.25">
      <c r="A76" s="38" t="s">
        <v>71</v>
      </c>
      <c r="B76" s="38">
        <v>75</v>
      </c>
      <c r="C76" s="38">
        <v>1</v>
      </c>
      <c r="D76">
        <f>VLOOKUP(E76,Studies!$C$3:$F$40,4,FALSE)</f>
        <v>17</v>
      </c>
      <c r="E76" s="38" t="s">
        <v>359</v>
      </c>
      <c r="F76" s="38" t="s">
        <v>472</v>
      </c>
      <c r="G76">
        <f t="shared" si="27"/>
        <v>24</v>
      </c>
      <c r="H76" s="38">
        <v>2003</v>
      </c>
      <c r="I76" s="38">
        <f t="shared" si="40"/>
        <v>1.255272505103306</v>
      </c>
      <c r="J76" s="76">
        <v>0.11</v>
      </c>
      <c r="K76" s="76">
        <v>8.0000000000000002E-3</v>
      </c>
      <c r="L76" s="76">
        <f t="shared" si="28"/>
        <v>13.75</v>
      </c>
      <c r="M76" s="38" t="s">
        <v>39</v>
      </c>
      <c r="N76" s="42">
        <f t="shared" si="29"/>
        <v>0</v>
      </c>
      <c r="O76" s="42">
        <f t="shared" si="30"/>
        <v>1</v>
      </c>
      <c r="P76" s="42">
        <f t="shared" si="31"/>
        <v>0</v>
      </c>
      <c r="Q76" s="78">
        <f t="shared" si="32"/>
        <v>9.4320000000000001E-2</v>
      </c>
      <c r="R76" s="78">
        <f t="shared" si="33"/>
        <v>0.12568000000000001</v>
      </c>
      <c r="S76" s="78">
        <f t="shared" si="34"/>
        <v>0.23297039999999999</v>
      </c>
      <c r="T76" s="78">
        <f t="shared" si="35"/>
        <v>0.31042959999999997</v>
      </c>
      <c r="U76" s="76">
        <f t="shared" si="41"/>
        <v>0.2717</v>
      </c>
      <c r="V76" s="76">
        <f t="shared" si="42"/>
        <v>1.9760000000000003E-2</v>
      </c>
      <c r="W76" s="76">
        <f t="shared" si="20"/>
        <v>13.749999999999998</v>
      </c>
      <c r="X76" s="92">
        <v>1</v>
      </c>
      <c r="Y76" s="42">
        <v>1</v>
      </c>
      <c r="Z76" s="42">
        <v>0</v>
      </c>
      <c r="AA76" s="42">
        <v>0</v>
      </c>
      <c r="AB76" s="42">
        <v>0</v>
      </c>
      <c r="AC76" s="92">
        <v>2.4700000000000002</v>
      </c>
      <c r="AD76" s="38">
        <v>1</v>
      </c>
      <c r="AE76" s="38" t="s">
        <v>58</v>
      </c>
      <c r="AF76" s="42">
        <f t="shared" si="25"/>
        <v>0</v>
      </c>
      <c r="AG76" s="42">
        <v>1</v>
      </c>
      <c r="AH76" s="42">
        <v>0</v>
      </c>
      <c r="AI76" s="42">
        <v>0</v>
      </c>
      <c r="AJ76" s="42">
        <f t="shared" si="36"/>
        <v>0</v>
      </c>
      <c r="AK76" s="42">
        <v>0</v>
      </c>
      <c r="AL76" s="42">
        <v>163075</v>
      </c>
      <c r="AM76" s="38">
        <v>14</v>
      </c>
      <c r="AN76" s="38" t="s">
        <v>113</v>
      </c>
      <c r="AO76" s="62">
        <f t="shared" si="37"/>
        <v>1</v>
      </c>
      <c r="AP76" s="62">
        <f t="shared" si="38"/>
        <v>0</v>
      </c>
      <c r="AQ76" s="62">
        <f t="shared" si="39"/>
        <v>0</v>
      </c>
      <c r="AR76" s="62">
        <v>1</v>
      </c>
      <c r="AS76" s="38" t="s">
        <v>80</v>
      </c>
      <c r="AT76" s="62">
        <v>0</v>
      </c>
      <c r="AU76" s="62">
        <v>1</v>
      </c>
      <c r="AV76" s="62">
        <v>0</v>
      </c>
      <c r="AW76" s="62">
        <v>0</v>
      </c>
      <c r="AX76" s="62">
        <v>44.9</v>
      </c>
      <c r="AY76" s="62">
        <v>1</v>
      </c>
      <c r="AZ76" s="62">
        <v>0</v>
      </c>
      <c r="BA76" s="62">
        <v>1</v>
      </c>
      <c r="BB76" s="62">
        <v>1</v>
      </c>
      <c r="BC76" s="62">
        <v>1</v>
      </c>
      <c r="BD76" s="62">
        <v>0</v>
      </c>
      <c r="BE76" s="62">
        <v>0</v>
      </c>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row>
    <row r="77" spans="1:135" s="38" customFormat="1" x14ac:dyDescent="0.25">
      <c r="A77" s="38" t="s">
        <v>71</v>
      </c>
      <c r="B77" s="38">
        <v>76</v>
      </c>
      <c r="C77" s="38">
        <v>1</v>
      </c>
      <c r="D77">
        <f>VLOOKUP(E77,Studies!$C$3:$F$40,4,FALSE)</f>
        <v>17</v>
      </c>
      <c r="E77" s="38" t="s">
        <v>359</v>
      </c>
      <c r="F77" s="38" t="s">
        <v>472</v>
      </c>
      <c r="G77">
        <f t="shared" si="27"/>
        <v>24</v>
      </c>
      <c r="H77" s="38">
        <v>2003</v>
      </c>
      <c r="I77" s="38">
        <f t="shared" si="40"/>
        <v>1.255272505103306</v>
      </c>
      <c r="J77" s="76">
        <v>7.8E-2</v>
      </c>
      <c r="K77" s="76">
        <v>2.4E-2</v>
      </c>
      <c r="L77" s="76">
        <f t="shared" si="28"/>
        <v>3.25</v>
      </c>
      <c r="M77" s="38" t="s">
        <v>39</v>
      </c>
      <c r="N77" s="42">
        <f t="shared" si="29"/>
        <v>0</v>
      </c>
      <c r="O77" s="42">
        <f t="shared" si="30"/>
        <v>1</v>
      </c>
      <c r="P77" s="42">
        <f t="shared" si="31"/>
        <v>0</v>
      </c>
      <c r="Q77" s="78">
        <f t="shared" si="32"/>
        <v>3.0960000000000001E-2</v>
      </c>
      <c r="R77" s="78">
        <f t="shared" si="33"/>
        <v>0.12503999999999998</v>
      </c>
      <c r="S77" s="78">
        <f t="shared" si="34"/>
        <v>7.6471200000000017E-2</v>
      </c>
      <c r="T77" s="78">
        <f t="shared" si="35"/>
        <v>0.30884880000000003</v>
      </c>
      <c r="U77" s="76">
        <f t="shared" si="41"/>
        <v>0.19266000000000003</v>
      </c>
      <c r="V77" s="76">
        <f t="shared" si="42"/>
        <v>5.9280000000000006E-2</v>
      </c>
      <c r="W77" s="76">
        <f t="shared" si="20"/>
        <v>3.25</v>
      </c>
      <c r="X77" s="92">
        <v>1</v>
      </c>
      <c r="Y77" s="42">
        <v>1</v>
      </c>
      <c r="Z77" s="42">
        <v>0</v>
      </c>
      <c r="AA77" s="42">
        <v>0</v>
      </c>
      <c r="AB77" s="42">
        <v>0</v>
      </c>
      <c r="AC77" s="92">
        <v>2.4700000000000002</v>
      </c>
      <c r="AD77" s="38">
        <v>1</v>
      </c>
      <c r="AE77" s="38" t="s">
        <v>58</v>
      </c>
      <c r="AF77" s="42">
        <f t="shared" si="25"/>
        <v>0</v>
      </c>
      <c r="AG77" s="42">
        <v>1</v>
      </c>
      <c r="AH77" s="42">
        <v>0</v>
      </c>
      <c r="AI77" s="42">
        <v>0</v>
      </c>
      <c r="AJ77" s="42">
        <f t="shared" si="36"/>
        <v>0</v>
      </c>
      <c r="AK77" s="42">
        <v>0</v>
      </c>
      <c r="AL77" s="42">
        <v>163075</v>
      </c>
      <c r="AM77" s="38">
        <v>14</v>
      </c>
      <c r="AN77" s="38" t="s">
        <v>113</v>
      </c>
      <c r="AO77" s="62">
        <f t="shared" si="37"/>
        <v>1</v>
      </c>
      <c r="AP77" s="62">
        <f t="shared" si="38"/>
        <v>0</v>
      </c>
      <c r="AQ77" s="62">
        <f t="shared" si="39"/>
        <v>0</v>
      </c>
      <c r="AR77" s="62">
        <v>1</v>
      </c>
      <c r="AS77" s="38" t="s">
        <v>80</v>
      </c>
      <c r="AT77" s="62">
        <v>0</v>
      </c>
      <c r="AU77" s="62">
        <v>1</v>
      </c>
      <c r="AV77" s="62">
        <v>0</v>
      </c>
      <c r="AW77" s="62">
        <v>0</v>
      </c>
      <c r="AX77" s="62">
        <v>44.9</v>
      </c>
      <c r="AY77" s="62">
        <v>1</v>
      </c>
      <c r="AZ77" s="62">
        <v>0</v>
      </c>
      <c r="BA77" s="62">
        <v>1</v>
      </c>
      <c r="BB77" s="62">
        <v>0</v>
      </c>
      <c r="BC77" s="62">
        <v>1</v>
      </c>
      <c r="BD77" s="62">
        <v>0</v>
      </c>
      <c r="BE77" s="62">
        <v>0</v>
      </c>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row>
    <row r="78" spans="1:135" s="38" customFormat="1" x14ac:dyDescent="0.25">
      <c r="A78" s="38" t="s">
        <v>71</v>
      </c>
      <c r="B78" s="38">
        <v>77</v>
      </c>
      <c r="C78" s="38">
        <v>1</v>
      </c>
      <c r="D78">
        <f>VLOOKUP(E78,Studies!$C$3:$F$40,4,FALSE)</f>
        <v>17</v>
      </c>
      <c r="E78" s="38" t="s">
        <v>359</v>
      </c>
      <c r="F78" s="38" t="s">
        <v>472</v>
      </c>
      <c r="G78">
        <f t="shared" si="27"/>
        <v>24</v>
      </c>
      <c r="H78" s="38">
        <v>2003</v>
      </c>
      <c r="I78" s="38">
        <f t="shared" si="40"/>
        <v>1.255272505103306</v>
      </c>
      <c r="J78" s="76">
        <v>0.29699999999999999</v>
      </c>
      <c r="K78" s="76">
        <v>2.8000000000000001E-2</v>
      </c>
      <c r="L78" s="76">
        <f t="shared" si="28"/>
        <v>10.607142857142856</v>
      </c>
      <c r="M78" s="38" t="s">
        <v>39</v>
      </c>
      <c r="N78" s="42">
        <f t="shared" si="29"/>
        <v>0</v>
      </c>
      <c r="O78" s="42">
        <f t="shared" si="30"/>
        <v>1</v>
      </c>
      <c r="P78" s="42">
        <f t="shared" si="31"/>
        <v>0</v>
      </c>
      <c r="Q78" s="78">
        <f t="shared" si="32"/>
        <v>0.24212</v>
      </c>
      <c r="R78" s="78">
        <f t="shared" si="33"/>
        <v>0.35187999999999997</v>
      </c>
      <c r="S78" s="78">
        <f t="shared" si="34"/>
        <v>0.59803640000000002</v>
      </c>
      <c r="T78" s="78">
        <f t="shared" si="35"/>
        <v>0.86914360000000013</v>
      </c>
      <c r="U78" s="76">
        <f t="shared" si="41"/>
        <v>0.73359000000000008</v>
      </c>
      <c r="V78" s="76">
        <f t="shared" si="42"/>
        <v>6.9160000000000013E-2</v>
      </c>
      <c r="W78" s="76">
        <f t="shared" si="20"/>
        <v>10.607142857142856</v>
      </c>
      <c r="X78" s="92">
        <v>1</v>
      </c>
      <c r="Y78" s="42">
        <v>1</v>
      </c>
      <c r="Z78" s="42">
        <v>0</v>
      </c>
      <c r="AA78" s="42">
        <v>0</v>
      </c>
      <c r="AB78" s="42">
        <v>0</v>
      </c>
      <c r="AC78" s="92">
        <v>2.4700000000000002</v>
      </c>
      <c r="AD78" s="38">
        <v>1</v>
      </c>
      <c r="AE78" s="38" t="s">
        <v>58</v>
      </c>
      <c r="AF78" s="42">
        <f t="shared" si="25"/>
        <v>0</v>
      </c>
      <c r="AG78" s="42">
        <v>1</v>
      </c>
      <c r="AH78" s="42">
        <v>0</v>
      </c>
      <c r="AI78" s="42">
        <v>0</v>
      </c>
      <c r="AJ78" s="42">
        <f t="shared" si="36"/>
        <v>0</v>
      </c>
      <c r="AK78" s="42">
        <v>0</v>
      </c>
      <c r="AL78" s="42">
        <v>163075</v>
      </c>
      <c r="AM78" s="38">
        <v>14</v>
      </c>
      <c r="AN78" s="38" t="s">
        <v>113</v>
      </c>
      <c r="AO78" s="62">
        <f t="shared" si="37"/>
        <v>1</v>
      </c>
      <c r="AP78" s="62">
        <f t="shared" si="38"/>
        <v>0</v>
      </c>
      <c r="AQ78" s="62">
        <f t="shared" si="39"/>
        <v>0</v>
      </c>
      <c r="AR78" s="62">
        <v>1</v>
      </c>
      <c r="AS78" s="38" t="s">
        <v>80</v>
      </c>
      <c r="AT78" s="62">
        <v>0</v>
      </c>
      <c r="AU78" s="62">
        <v>1</v>
      </c>
      <c r="AV78" s="62">
        <v>0</v>
      </c>
      <c r="AW78" s="62">
        <v>0</v>
      </c>
      <c r="AX78" s="62">
        <v>44.9</v>
      </c>
      <c r="AY78" s="62">
        <v>1</v>
      </c>
      <c r="AZ78" s="62">
        <v>0</v>
      </c>
      <c r="BA78" s="62">
        <v>1</v>
      </c>
      <c r="BB78" s="62">
        <v>1</v>
      </c>
      <c r="BC78" s="62">
        <v>1</v>
      </c>
      <c r="BD78" s="62">
        <v>0</v>
      </c>
      <c r="BE78" s="62">
        <v>0</v>
      </c>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row>
    <row r="79" spans="1:135" s="38" customFormat="1" x14ac:dyDescent="0.25">
      <c r="A79" s="38" t="s">
        <v>71</v>
      </c>
      <c r="B79" s="38">
        <v>78</v>
      </c>
      <c r="C79" s="38">
        <v>1</v>
      </c>
      <c r="D79">
        <f>VLOOKUP(E79,Studies!$C$3:$F$40,4,FALSE)</f>
        <v>17</v>
      </c>
      <c r="E79" s="38" t="s">
        <v>359</v>
      </c>
      <c r="F79" s="38" t="s">
        <v>472</v>
      </c>
      <c r="G79">
        <f t="shared" si="27"/>
        <v>24</v>
      </c>
      <c r="H79" s="38">
        <v>2003</v>
      </c>
      <c r="I79" s="38">
        <f t="shared" si="40"/>
        <v>1.255272505103306</v>
      </c>
      <c r="J79" s="76">
        <v>0.13300000000000001</v>
      </c>
      <c r="K79" s="76">
        <v>8.0000000000000002E-3</v>
      </c>
      <c r="L79" s="76">
        <f t="shared" si="28"/>
        <v>16.625</v>
      </c>
      <c r="M79" s="38" t="s">
        <v>39</v>
      </c>
      <c r="N79" s="42">
        <f t="shared" si="29"/>
        <v>0</v>
      </c>
      <c r="O79" s="42">
        <f t="shared" si="30"/>
        <v>1</v>
      </c>
      <c r="P79" s="42">
        <f t="shared" si="31"/>
        <v>0</v>
      </c>
      <c r="Q79" s="78">
        <f t="shared" si="32"/>
        <v>0.11732000000000001</v>
      </c>
      <c r="R79" s="78">
        <f t="shared" si="33"/>
        <v>0.14868000000000001</v>
      </c>
      <c r="S79" s="78">
        <f t="shared" si="34"/>
        <v>0.28978040000000005</v>
      </c>
      <c r="T79" s="78">
        <f t="shared" si="35"/>
        <v>0.3672396</v>
      </c>
      <c r="U79" s="76">
        <f t="shared" si="41"/>
        <v>0.32851000000000002</v>
      </c>
      <c r="V79" s="76">
        <f t="shared" si="42"/>
        <v>1.9760000000000003E-2</v>
      </c>
      <c r="W79" s="76">
        <f t="shared" si="20"/>
        <v>16.625</v>
      </c>
      <c r="X79" s="92">
        <v>1</v>
      </c>
      <c r="Y79" s="42">
        <v>0</v>
      </c>
      <c r="Z79" s="42">
        <v>1</v>
      </c>
      <c r="AA79" s="42">
        <v>0</v>
      </c>
      <c r="AB79" s="42">
        <v>0</v>
      </c>
      <c r="AC79" s="92">
        <v>2.4700000000000002</v>
      </c>
      <c r="AD79" s="38">
        <v>1</v>
      </c>
      <c r="AE79" s="38" t="s">
        <v>58</v>
      </c>
      <c r="AF79" s="42">
        <f t="shared" si="25"/>
        <v>0</v>
      </c>
      <c r="AG79" s="42">
        <v>1</v>
      </c>
      <c r="AH79" s="42">
        <v>0</v>
      </c>
      <c r="AI79" s="42">
        <v>0</v>
      </c>
      <c r="AJ79" s="42">
        <f t="shared" si="36"/>
        <v>0</v>
      </c>
      <c r="AK79" s="42">
        <v>0</v>
      </c>
      <c r="AL79" s="42">
        <v>163075</v>
      </c>
      <c r="AM79" s="38">
        <v>14</v>
      </c>
      <c r="AN79" s="38" t="s">
        <v>113</v>
      </c>
      <c r="AO79" s="62">
        <f t="shared" si="37"/>
        <v>1</v>
      </c>
      <c r="AP79" s="62">
        <f t="shared" si="38"/>
        <v>0</v>
      </c>
      <c r="AQ79" s="62">
        <f t="shared" si="39"/>
        <v>0</v>
      </c>
      <c r="AR79" s="62">
        <v>1</v>
      </c>
      <c r="AS79" s="38" t="s">
        <v>80</v>
      </c>
      <c r="AT79" s="62">
        <v>0</v>
      </c>
      <c r="AU79" s="62">
        <v>1</v>
      </c>
      <c r="AV79" s="62">
        <v>0</v>
      </c>
      <c r="AW79" s="62">
        <v>0</v>
      </c>
      <c r="AX79" s="62">
        <v>44.9</v>
      </c>
      <c r="AY79" s="62">
        <v>1</v>
      </c>
      <c r="AZ79" s="62">
        <v>0</v>
      </c>
      <c r="BA79" s="62">
        <v>1</v>
      </c>
      <c r="BB79" s="62">
        <v>0</v>
      </c>
      <c r="BC79" s="62">
        <v>1</v>
      </c>
      <c r="BD79" s="62">
        <v>0</v>
      </c>
      <c r="BE79" s="62">
        <v>0</v>
      </c>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row>
    <row r="80" spans="1:135" s="38" customFormat="1" x14ac:dyDescent="0.25">
      <c r="A80" s="38" t="s">
        <v>71</v>
      </c>
      <c r="B80" s="38">
        <v>79</v>
      </c>
      <c r="C80" s="38">
        <v>1</v>
      </c>
      <c r="D80">
        <f>VLOOKUP(E80,Studies!$C$3:$F$40,4,FALSE)</f>
        <v>17</v>
      </c>
      <c r="E80" s="38" t="s">
        <v>359</v>
      </c>
      <c r="F80" s="38" t="s">
        <v>472</v>
      </c>
      <c r="G80">
        <f t="shared" si="27"/>
        <v>24</v>
      </c>
      <c r="H80" s="38">
        <v>2003</v>
      </c>
      <c r="I80" s="38">
        <f t="shared" si="40"/>
        <v>1.255272505103306</v>
      </c>
      <c r="J80" s="76">
        <v>0.11600000000000001</v>
      </c>
      <c r="K80" s="76">
        <v>8.9999999999999993E-3</v>
      </c>
      <c r="L80" s="76">
        <f t="shared" si="28"/>
        <v>12.888888888888891</v>
      </c>
      <c r="M80" s="38" t="s">
        <v>39</v>
      </c>
      <c r="N80" s="42">
        <f t="shared" si="29"/>
        <v>0</v>
      </c>
      <c r="O80" s="42">
        <f t="shared" si="30"/>
        <v>1</v>
      </c>
      <c r="P80" s="42">
        <f t="shared" si="31"/>
        <v>0</v>
      </c>
      <c r="Q80" s="78">
        <f t="shared" si="32"/>
        <v>9.8360000000000003E-2</v>
      </c>
      <c r="R80" s="78">
        <f t="shared" si="33"/>
        <v>0.13364000000000001</v>
      </c>
      <c r="S80" s="78">
        <f t="shared" si="34"/>
        <v>0.24294920000000006</v>
      </c>
      <c r="T80" s="78">
        <f t="shared" si="35"/>
        <v>0.33009080000000007</v>
      </c>
      <c r="U80" s="76">
        <f t="shared" si="41"/>
        <v>0.28652000000000005</v>
      </c>
      <c r="V80" s="76">
        <f t="shared" si="42"/>
        <v>2.223E-2</v>
      </c>
      <c r="W80" s="76">
        <f t="shared" si="20"/>
        <v>12.888888888888891</v>
      </c>
      <c r="X80" s="92">
        <v>1</v>
      </c>
      <c r="Y80" s="42">
        <v>0</v>
      </c>
      <c r="Z80" s="42">
        <v>1</v>
      </c>
      <c r="AA80" s="42">
        <v>0</v>
      </c>
      <c r="AB80" s="42">
        <v>0</v>
      </c>
      <c r="AC80" s="92">
        <v>2.4700000000000002</v>
      </c>
      <c r="AD80" s="38">
        <v>1</v>
      </c>
      <c r="AE80" s="38" t="s">
        <v>58</v>
      </c>
      <c r="AF80" s="42">
        <f t="shared" si="25"/>
        <v>0</v>
      </c>
      <c r="AG80" s="42">
        <v>1</v>
      </c>
      <c r="AH80" s="42">
        <v>0</v>
      </c>
      <c r="AI80" s="42">
        <v>0</v>
      </c>
      <c r="AJ80" s="42">
        <f t="shared" si="36"/>
        <v>0</v>
      </c>
      <c r="AK80" s="42">
        <v>0</v>
      </c>
      <c r="AL80" s="42">
        <v>163075</v>
      </c>
      <c r="AM80" s="38">
        <v>14</v>
      </c>
      <c r="AN80" s="38" t="s">
        <v>113</v>
      </c>
      <c r="AO80" s="62">
        <f t="shared" si="37"/>
        <v>1</v>
      </c>
      <c r="AP80" s="62">
        <f t="shared" si="38"/>
        <v>0</v>
      </c>
      <c r="AQ80" s="62">
        <f t="shared" si="39"/>
        <v>0</v>
      </c>
      <c r="AR80" s="62">
        <v>1</v>
      </c>
      <c r="AS80" s="38" t="s">
        <v>80</v>
      </c>
      <c r="AT80" s="62">
        <v>0</v>
      </c>
      <c r="AU80" s="62">
        <v>1</v>
      </c>
      <c r="AV80" s="62">
        <v>0</v>
      </c>
      <c r="AW80" s="62">
        <v>0</v>
      </c>
      <c r="AX80" s="62">
        <v>44.9</v>
      </c>
      <c r="AY80" s="62">
        <v>1</v>
      </c>
      <c r="AZ80" s="62">
        <v>0</v>
      </c>
      <c r="BA80" s="62">
        <v>1</v>
      </c>
      <c r="BB80" s="62">
        <v>1</v>
      </c>
      <c r="BC80" s="62">
        <v>1</v>
      </c>
      <c r="BD80" s="62">
        <v>0</v>
      </c>
      <c r="BE80" s="62">
        <v>0</v>
      </c>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row>
    <row r="81" spans="1:135" s="37" customFormat="1" x14ac:dyDescent="0.25">
      <c r="A81" s="38" t="s">
        <v>71</v>
      </c>
      <c r="B81" s="38">
        <v>80</v>
      </c>
      <c r="C81" s="38">
        <v>1</v>
      </c>
      <c r="D81">
        <f>VLOOKUP(E81,Studies!$C$3:$F$40,4,FALSE)</f>
        <v>17</v>
      </c>
      <c r="E81" s="38" t="s">
        <v>359</v>
      </c>
      <c r="F81" s="38" t="s">
        <v>472</v>
      </c>
      <c r="G81">
        <f t="shared" si="27"/>
        <v>24</v>
      </c>
      <c r="H81" s="38">
        <v>2003</v>
      </c>
      <c r="I81" s="38">
        <f t="shared" si="40"/>
        <v>1.255272505103306</v>
      </c>
      <c r="J81" s="76">
        <v>2.1000000000000001E-2</v>
      </c>
      <c r="K81" s="76">
        <v>0.03</v>
      </c>
      <c r="L81" s="76">
        <f t="shared" si="28"/>
        <v>0.70000000000000007</v>
      </c>
      <c r="M81" s="38" t="s">
        <v>39</v>
      </c>
      <c r="N81" s="42">
        <f t="shared" si="29"/>
        <v>0</v>
      </c>
      <c r="O81" s="42">
        <f t="shared" si="30"/>
        <v>1</v>
      </c>
      <c r="P81" s="42">
        <f t="shared" si="31"/>
        <v>0</v>
      </c>
      <c r="Q81" s="78">
        <f t="shared" si="32"/>
        <v>-3.78E-2</v>
      </c>
      <c r="R81" s="78">
        <f t="shared" si="33"/>
        <v>7.9799999999999996E-2</v>
      </c>
      <c r="S81" s="78">
        <f t="shared" si="34"/>
        <v>-9.3366000000000005E-2</v>
      </c>
      <c r="T81" s="78">
        <f t="shared" si="35"/>
        <v>0.197106</v>
      </c>
      <c r="U81" s="76">
        <f t="shared" si="41"/>
        <v>5.1870000000000006E-2</v>
      </c>
      <c r="V81" s="76">
        <f t="shared" si="42"/>
        <v>7.4099999999999999E-2</v>
      </c>
      <c r="W81" s="76">
        <f t="shared" si="20"/>
        <v>0.70000000000000007</v>
      </c>
      <c r="X81" s="92">
        <v>1</v>
      </c>
      <c r="Y81" s="42">
        <v>0</v>
      </c>
      <c r="Z81" s="42">
        <v>1</v>
      </c>
      <c r="AA81" s="42">
        <v>0</v>
      </c>
      <c r="AB81" s="42">
        <v>0</v>
      </c>
      <c r="AC81" s="92">
        <v>2.4700000000000002</v>
      </c>
      <c r="AD81" s="38">
        <v>1</v>
      </c>
      <c r="AE81" s="38" t="s">
        <v>58</v>
      </c>
      <c r="AF81" s="42">
        <f t="shared" si="25"/>
        <v>0</v>
      </c>
      <c r="AG81" s="42">
        <v>1</v>
      </c>
      <c r="AH81" s="42">
        <v>0</v>
      </c>
      <c r="AI81" s="42">
        <v>0</v>
      </c>
      <c r="AJ81" s="42">
        <f t="shared" si="36"/>
        <v>0</v>
      </c>
      <c r="AK81" s="42">
        <v>0</v>
      </c>
      <c r="AL81" s="42">
        <v>163075</v>
      </c>
      <c r="AM81" s="38">
        <v>14</v>
      </c>
      <c r="AN81" s="38" t="s">
        <v>113</v>
      </c>
      <c r="AO81" s="62">
        <f t="shared" si="37"/>
        <v>1</v>
      </c>
      <c r="AP81" s="62">
        <f t="shared" si="38"/>
        <v>0</v>
      </c>
      <c r="AQ81" s="62">
        <f t="shared" si="39"/>
        <v>0</v>
      </c>
      <c r="AR81" s="62">
        <v>1</v>
      </c>
      <c r="AS81" s="38" t="s">
        <v>80</v>
      </c>
      <c r="AT81" s="62">
        <v>0</v>
      </c>
      <c r="AU81" s="62">
        <v>1</v>
      </c>
      <c r="AV81" s="62">
        <v>0</v>
      </c>
      <c r="AW81" s="62">
        <v>0</v>
      </c>
      <c r="AX81" s="62">
        <v>44.9</v>
      </c>
      <c r="AY81" s="62">
        <v>1</v>
      </c>
      <c r="AZ81" s="62">
        <v>0</v>
      </c>
      <c r="BA81" s="62">
        <v>1</v>
      </c>
      <c r="BB81" s="62">
        <v>0</v>
      </c>
      <c r="BC81" s="62">
        <v>1</v>
      </c>
      <c r="BD81" s="62">
        <v>0</v>
      </c>
      <c r="BE81" s="62">
        <v>0</v>
      </c>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row>
    <row r="82" spans="1:135" s="37" customFormat="1" x14ac:dyDescent="0.25">
      <c r="A82" s="38" t="s">
        <v>71</v>
      </c>
      <c r="B82" s="38">
        <v>81</v>
      </c>
      <c r="C82" s="38">
        <v>1</v>
      </c>
      <c r="D82">
        <f>VLOOKUP(E82,Studies!$C$3:$F$40,4,FALSE)</f>
        <v>17</v>
      </c>
      <c r="E82" s="38" t="s">
        <v>359</v>
      </c>
      <c r="F82" s="38" t="s">
        <v>472</v>
      </c>
      <c r="G82">
        <f t="shared" si="27"/>
        <v>24</v>
      </c>
      <c r="H82" s="38">
        <v>2003</v>
      </c>
      <c r="I82" s="38">
        <f t="shared" si="40"/>
        <v>1.255272505103306</v>
      </c>
      <c r="J82" s="76">
        <v>0.3</v>
      </c>
      <c r="K82" s="76">
        <v>3.1E-2</v>
      </c>
      <c r="L82" s="76">
        <f t="shared" si="28"/>
        <v>9.67741935483871</v>
      </c>
      <c r="M82" s="38" t="s">
        <v>39</v>
      </c>
      <c r="N82" s="42">
        <f t="shared" si="29"/>
        <v>0</v>
      </c>
      <c r="O82" s="42">
        <f t="shared" si="30"/>
        <v>1</v>
      </c>
      <c r="P82" s="42">
        <f t="shared" si="31"/>
        <v>0</v>
      </c>
      <c r="Q82" s="78">
        <f t="shared" si="32"/>
        <v>0.23923999999999998</v>
      </c>
      <c r="R82" s="78">
        <f t="shared" si="33"/>
        <v>0.36075999999999997</v>
      </c>
      <c r="S82" s="78">
        <f t="shared" si="34"/>
        <v>0.59092279999999997</v>
      </c>
      <c r="T82" s="78">
        <f t="shared" si="35"/>
        <v>0.89107720000000001</v>
      </c>
      <c r="U82" s="76">
        <f t="shared" si="41"/>
        <v>0.74099999999999999</v>
      </c>
      <c r="V82" s="76">
        <f t="shared" si="42"/>
        <v>7.6569999999999999E-2</v>
      </c>
      <c r="W82" s="76">
        <f t="shared" si="20"/>
        <v>9.67741935483871</v>
      </c>
      <c r="X82" s="92">
        <v>1</v>
      </c>
      <c r="Y82" s="42">
        <v>0</v>
      </c>
      <c r="Z82" s="42">
        <v>1</v>
      </c>
      <c r="AA82" s="42">
        <v>0</v>
      </c>
      <c r="AB82" s="42">
        <v>0</v>
      </c>
      <c r="AC82" s="92">
        <v>2.4700000000000002</v>
      </c>
      <c r="AD82" s="38">
        <v>1</v>
      </c>
      <c r="AE82" s="38" t="s">
        <v>58</v>
      </c>
      <c r="AF82" s="42">
        <f t="shared" si="25"/>
        <v>0</v>
      </c>
      <c r="AG82" s="42">
        <v>1</v>
      </c>
      <c r="AH82" s="42">
        <v>0</v>
      </c>
      <c r="AI82" s="42">
        <v>0</v>
      </c>
      <c r="AJ82" s="42">
        <f t="shared" si="36"/>
        <v>0</v>
      </c>
      <c r="AK82" s="42">
        <v>0</v>
      </c>
      <c r="AL82" s="42">
        <v>163075</v>
      </c>
      <c r="AM82" s="38">
        <v>14</v>
      </c>
      <c r="AN82" s="38" t="s">
        <v>113</v>
      </c>
      <c r="AO82" s="62">
        <f t="shared" si="37"/>
        <v>1</v>
      </c>
      <c r="AP82" s="62">
        <f t="shared" si="38"/>
        <v>0</v>
      </c>
      <c r="AQ82" s="62">
        <f t="shared" si="39"/>
        <v>0</v>
      </c>
      <c r="AR82" s="62">
        <v>1</v>
      </c>
      <c r="AS82" s="38" t="s">
        <v>80</v>
      </c>
      <c r="AT82" s="62">
        <v>0</v>
      </c>
      <c r="AU82" s="62">
        <v>1</v>
      </c>
      <c r="AV82" s="62">
        <v>0</v>
      </c>
      <c r="AW82" s="62">
        <v>0</v>
      </c>
      <c r="AX82" s="62">
        <v>44.9</v>
      </c>
      <c r="AY82" s="62">
        <v>1</v>
      </c>
      <c r="AZ82" s="62">
        <v>0</v>
      </c>
      <c r="BA82" s="62">
        <v>1</v>
      </c>
      <c r="BB82" s="62">
        <v>1</v>
      </c>
      <c r="BC82" s="62">
        <v>1</v>
      </c>
      <c r="BD82" s="62">
        <v>0</v>
      </c>
      <c r="BE82" s="62">
        <v>0</v>
      </c>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row>
    <row r="83" spans="1:135" s="37" customFormat="1" x14ac:dyDescent="0.25">
      <c r="A83" s="38" t="s">
        <v>71</v>
      </c>
      <c r="B83" s="38">
        <v>82</v>
      </c>
      <c r="C83" s="38">
        <v>1</v>
      </c>
      <c r="D83">
        <f>VLOOKUP(E83,Studies!$C$3:$F$40,4,FALSE)</f>
        <v>17</v>
      </c>
      <c r="E83" s="38" t="s">
        <v>359</v>
      </c>
      <c r="F83" s="38" t="s">
        <v>472</v>
      </c>
      <c r="G83">
        <f t="shared" si="27"/>
        <v>24</v>
      </c>
      <c r="H83" s="38">
        <v>2003</v>
      </c>
      <c r="I83" s="38">
        <f t="shared" si="40"/>
        <v>1.255272505103306</v>
      </c>
      <c r="J83" s="76">
        <v>1.4999999999999999E-2</v>
      </c>
      <c r="K83" s="76">
        <v>6.0000000000000001E-3</v>
      </c>
      <c r="L83" s="76">
        <f t="shared" si="28"/>
        <v>2.5</v>
      </c>
      <c r="M83" s="38" t="s">
        <v>39</v>
      </c>
      <c r="N83" s="42">
        <f t="shared" si="29"/>
        <v>0</v>
      </c>
      <c r="O83" s="42">
        <f t="shared" si="30"/>
        <v>1</v>
      </c>
      <c r="P83" s="42">
        <f t="shared" si="31"/>
        <v>0</v>
      </c>
      <c r="Q83" s="78">
        <f t="shared" si="32"/>
        <v>3.2399999999999998E-3</v>
      </c>
      <c r="R83" s="78">
        <f t="shared" si="33"/>
        <v>2.6759999999999999E-2</v>
      </c>
      <c r="S83" s="78">
        <f t="shared" si="34"/>
        <v>8.7479999999999988E-3</v>
      </c>
      <c r="T83" s="78">
        <f t="shared" si="35"/>
        <v>7.2252000000000011E-2</v>
      </c>
      <c r="U83" s="76">
        <f t="shared" si="41"/>
        <v>4.0500000000000001E-2</v>
      </c>
      <c r="V83" s="76">
        <f t="shared" si="42"/>
        <v>1.6200000000000003E-2</v>
      </c>
      <c r="W83" s="76">
        <f t="shared" si="20"/>
        <v>2.4999999999999996</v>
      </c>
      <c r="X83" s="92">
        <v>1</v>
      </c>
      <c r="Y83" s="42">
        <v>1</v>
      </c>
      <c r="Z83" s="42">
        <v>0</v>
      </c>
      <c r="AA83" s="42">
        <v>0</v>
      </c>
      <c r="AB83" s="42">
        <v>0</v>
      </c>
      <c r="AC83" s="92">
        <v>2.7</v>
      </c>
      <c r="AD83" s="38">
        <v>1</v>
      </c>
      <c r="AE83" s="38" t="s">
        <v>56</v>
      </c>
      <c r="AF83" s="42">
        <f t="shared" si="25"/>
        <v>0</v>
      </c>
      <c r="AG83" s="42">
        <v>1</v>
      </c>
      <c r="AH83" s="42">
        <v>0</v>
      </c>
      <c r="AI83" s="42">
        <v>0</v>
      </c>
      <c r="AJ83" s="42">
        <f t="shared" si="36"/>
        <v>0</v>
      </c>
      <c r="AK83" s="42">
        <v>0</v>
      </c>
      <c r="AL83" s="42">
        <v>163075</v>
      </c>
      <c r="AM83" s="38">
        <v>14</v>
      </c>
      <c r="AN83" s="38" t="s">
        <v>113</v>
      </c>
      <c r="AO83" s="62">
        <f t="shared" si="37"/>
        <v>1</v>
      </c>
      <c r="AP83" s="62">
        <f t="shared" si="38"/>
        <v>0</v>
      </c>
      <c r="AQ83" s="62">
        <f t="shared" si="39"/>
        <v>0</v>
      </c>
      <c r="AR83" s="62">
        <v>1</v>
      </c>
      <c r="AS83" s="38" t="s">
        <v>80</v>
      </c>
      <c r="AT83" s="62">
        <v>0</v>
      </c>
      <c r="AU83" s="62">
        <v>1</v>
      </c>
      <c r="AV83" s="62">
        <v>0</v>
      </c>
      <c r="AW83" s="62">
        <v>0</v>
      </c>
      <c r="AX83" s="62">
        <v>44.9</v>
      </c>
      <c r="AY83" s="62">
        <v>1</v>
      </c>
      <c r="AZ83" s="62">
        <v>0</v>
      </c>
      <c r="BA83" s="62">
        <v>1</v>
      </c>
      <c r="BB83" s="62">
        <v>0</v>
      </c>
      <c r="BC83" s="62">
        <v>1</v>
      </c>
      <c r="BD83" s="62">
        <v>0</v>
      </c>
      <c r="BE83" s="62">
        <v>0</v>
      </c>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row>
    <row r="84" spans="1:135" s="37" customFormat="1" x14ac:dyDescent="0.25">
      <c r="A84" s="38" t="s">
        <v>71</v>
      </c>
      <c r="B84" s="38">
        <v>83</v>
      </c>
      <c r="C84" s="38">
        <v>1</v>
      </c>
      <c r="D84">
        <f>VLOOKUP(E84,Studies!$C$3:$F$40,4,FALSE)</f>
        <v>17</v>
      </c>
      <c r="E84" s="38" t="s">
        <v>359</v>
      </c>
      <c r="F84" s="38" t="s">
        <v>472</v>
      </c>
      <c r="G84">
        <f t="shared" si="27"/>
        <v>24</v>
      </c>
      <c r="H84" s="38">
        <v>2003</v>
      </c>
      <c r="I84" s="38">
        <f t="shared" si="40"/>
        <v>1.255272505103306</v>
      </c>
      <c r="J84" s="76">
        <v>5.1999999999999998E-2</v>
      </c>
      <c r="K84" s="76">
        <v>8.0000000000000002E-3</v>
      </c>
      <c r="L84" s="76">
        <f t="shared" si="28"/>
        <v>6.5</v>
      </c>
      <c r="M84" s="38" t="s">
        <v>39</v>
      </c>
      <c r="N84" s="42">
        <f t="shared" si="29"/>
        <v>0</v>
      </c>
      <c r="O84" s="42">
        <f t="shared" si="30"/>
        <v>1</v>
      </c>
      <c r="P84" s="42">
        <f t="shared" si="31"/>
        <v>0</v>
      </c>
      <c r="Q84" s="78">
        <f t="shared" si="32"/>
        <v>3.6319999999999998E-2</v>
      </c>
      <c r="R84" s="78">
        <f t="shared" si="33"/>
        <v>6.767999999999999E-2</v>
      </c>
      <c r="S84" s="78">
        <f t="shared" si="34"/>
        <v>9.8063999999999998E-2</v>
      </c>
      <c r="T84" s="78">
        <f t="shared" si="35"/>
        <v>0.18273600000000001</v>
      </c>
      <c r="U84" s="76">
        <f t="shared" si="41"/>
        <v>0.1404</v>
      </c>
      <c r="V84" s="76">
        <f t="shared" si="42"/>
        <v>2.1600000000000001E-2</v>
      </c>
      <c r="W84" s="76">
        <f t="shared" si="20"/>
        <v>6.4999999999999991</v>
      </c>
      <c r="X84" s="92">
        <v>1</v>
      </c>
      <c r="Y84" s="42">
        <v>1</v>
      </c>
      <c r="Z84" s="42">
        <v>0</v>
      </c>
      <c r="AA84" s="42">
        <v>0</v>
      </c>
      <c r="AB84" s="42">
        <v>0</v>
      </c>
      <c r="AC84" s="92">
        <v>2.7</v>
      </c>
      <c r="AD84" s="38">
        <v>1</v>
      </c>
      <c r="AE84" s="38" t="s">
        <v>56</v>
      </c>
      <c r="AF84" s="42">
        <f t="shared" si="25"/>
        <v>0</v>
      </c>
      <c r="AG84" s="42">
        <v>1</v>
      </c>
      <c r="AH84" s="42">
        <v>0</v>
      </c>
      <c r="AI84" s="42">
        <v>0</v>
      </c>
      <c r="AJ84" s="42">
        <f t="shared" si="36"/>
        <v>0</v>
      </c>
      <c r="AK84" s="42">
        <v>0</v>
      </c>
      <c r="AL84" s="42">
        <v>163075</v>
      </c>
      <c r="AM84" s="38">
        <v>14</v>
      </c>
      <c r="AN84" s="38" t="s">
        <v>113</v>
      </c>
      <c r="AO84" s="62">
        <f t="shared" si="37"/>
        <v>1</v>
      </c>
      <c r="AP84" s="62">
        <f t="shared" si="38"/>
        <v>0</v>
      </c>
      <c r="AQ84" s="62">
        <f t="shared" si="39"/>
        <v>0</v>
      </c>
      <c r="AR84" s="62">
        <v>1</v>
      </c>
      <c r="AS84" s="38" t="s">
        <v>80</v>
      </c>
      <c r="AT84" s="62">
        <v>0</v>
      </c>
      <c r="AU84" s="62">
        <v>1</v>
      </c>
      <c r="AV84" s="62">
        <v>0</v>
      </c>
      <c r="AW84" s="62">
        <v>0</v>
      </c>
      <c r="AX84" s="62">
        <v>44.9</v>
      </c>
      <c r="AY84" s="62">
        <v>1</v>
      </c>
      <c r="AZ84" s="62">
        <v>0</v>
      </c>
      <c r="BA84" s="62">
        <v>1</v>
      </c>
      <c r="BB84" s="62">
        <v>1</v>
      </c>
      <c r="BC84" s="62">
        <v>1</v>
      </c>
      <c r="BD84" s="62">
        <v>0</v>
      </c>
      <c r="BE84" s="62">
        <v>0</v>
      </c>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row>
    <row r="85" spans="1:135" s="37" customFormat="1" x14ac:dyDescent="0.25">
      <c r="A85" s="38" t="s">
        <v>71</v>
      </c>
      <c r="B85" s="38">
        <v>84</v>
      </c>
      <c r="C85" s="38">
        <v>1</v>
      </c>
      <c r="D85">
        <f>VLOOKUP(E85,Studies!$C$3:$F$40,4,FALSE)</f>
        <v>17</v>
      </c>
      <c r="E85" s="38" t="s">
        <v>359</v>
      </c>
      <c r="F85" s="38" t="s">
        <v>472</v>
      </c>
      <c r="G85">
        <f t="shared" si="27"/>
        <v>24</v>
      </c>
      <c r="H85" s="38">
        <v>2003</v>
      </c>
      <c r="I85" s="38">
        <f t="shared" si="40"/>
        <v>1.255272505103306</v>
      </c>
      <c r="J85" s="76">
        <v>-1.6E-2</v>
      </c>
      <c r="K85" s="76">
        <v>0.02</v>
      </c>
      <c r="L85" s="76">
        <f t="shared" si="28"/>
        <v>0.8</v>
      </c>
      <c r="M85" s="38" t="s">
        <v>39</v>
      </c>
      <c r="N85" s="42">
        <f t="shared" si="29"/>
        <v>0</v>
      </c>
      <c r="O85" s="42">
        <f t="shared" si="30"/>
        <v>1</v>
      </c>
      <c r="P85" s="42">
        <f t="shared" si="31"/>
        <v>0</v>
      </c>
      <c r="Q85" s="78">
        <f t="shared" si="32"/>
        <v>-5.5199999999999999E-2</v>
      </c>
      <c r="R85" s="78">
        <f t="shared" si="33"/>
        <v>2.3199999999999998E-2</v>
      </c>
      <c r="S85" s="78">
        <f t="shared" si="34"/>
        <v>-0.14904000000000001</v>
      </c>
      <c r="T85" s="78">
        <f t="shared" si="35"/>
        <v>6.2640000000000015E-2</v>
      </c>
      <c r="U85" s="76">
        <f t="shared" si="41"/>
        <v>-4.3200000000000002E-2</v>
      </c>
      <c r="V85" s="76">
        <f t="shared" si="42"/>
        <v>5.4000000000000006E-2</v>
      </c>
      <c r="W85" s="76">
        <f t="shared" si="20"/>
        <v>0.79999999999999993</v>
      </c>
      <c r="X85" s="92">
        <v>1</v>
      </c>
      <c r="Y85" s="42">
        <v>1</v>
      </c>
      <c r="Z85" s="42">
        <v>0</v>
      </c>
      <c r="AA85" s="42">
        <v>0</v>
      </c>
      <c r="AB85" s="42">
        <v>0</v>
      </c>
      <c r="AC85" s="92">
        <v>2.7</v>
      </c>
      <c r="AD85" s="38">
        <v>1</v>
      </c>
      <c r="AE85" s="38" t="s">
        <v>56</v>
      </c>
      <c r="AF85" s="42">
        <f t="shared" si="25"/>
        <v>0</v>
      </c>
      <c r="AG85" s="42">
        <v>1</v>
      </c>
      <c r="AH85" s="42">
        <v>0</v>
      </c>
      <c r="AI85" s="42">
        <v>0</v>
      </c>
      <c r="AJ85" s="42">
        <f t="shared" si="36"/>
        <v>0</v>
      </c>
      <c r="AK85" s="42">
        <v>0</v>
      </c>
      <c r="AL85" s="42">
        <v>163075</v>
      </c>
      <c r="AM85" s="38">
        <v>14</v>
      </c>
      <c r="AN85" s="38" t="s">
        <v>113</v>
      </c>
      <c r="AO85" s="62">
        <f t="shared" si="37"/>
        <v>1</v>
      </c>
      <c r="AP85" s="62">
        <f t="shared" si="38"/>
        <v>0</v>
      </c>
      <c r="AQ85" s="62">
        <f t="shared" si="39"/>
        <v>0</v>
      </c>
      <c r="AR85" s="62">
        <v>1</v>
      </c>
      <c r="AS85" s="38" t="s">
        <v>80</v>
      </c>
      <c r="AT85" s="62">
        <v>0</v>
      </c>
      <c r="AU85" s="62">
        <v>1</v>
      </c>
      <c r="AV85" s="62">
        <v>0</v>
      </c>
      <c r="AW85" s="62">
        <v>0</v>
      </c>
      <c r="AX85" s="62">
        <v>44.9</v>
      </c>
      <c r="AY85" s="62">
        <v>1</v>
      </c>
      <c r="AZ85" s="62">
        <v>0</v>
      </c>
      <c r="BA85" s="62">
        <v>1</v>
      </c>
      <c r="BB85" s="62">
        <v>0</v>
      </c>
      <c r="BC85" s="62">
        <v>1</v>
      </c>
      <c r="BD85" s="62">
        <v>0</v>
      </c>
      <c r="BE85" s="62">
        <v>0</v>
      </c>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row>
    <row r="86" spans="1:135" s="37" customFormat="1" x14ac:dyDescent="0.25">
      <c r="A86" s="38" t="s">
        <v>71</v>
      </c>
      <c r="B86" s="38">
        <v>85</v>
      </c>
      <c r="C86" s="38">
        <v>1</v>
      </c>
      <c r="D86">
        <f>VLOOKUP(E86,Studies!$C$3:$F$40,4,FALSE)</f>
        <v>17</v>
      </c>
      <c r="E86" s="38" t="s">
        <v>359</v>
      </c>
      <c r="F86" s="38" t="s">
        <v>472</v>
      </c>
      <c r="G86">
        <f t="shared" si="27"/>
        <v>24</v>
      </c>
      <c r="H86" s="38">
        <v>2003</v>
      </c>
      <c r="I86" s="38">
        <f t="shared" si="40"/>
        <v>1.255272505103306</v>
      </c>
      <c r="J86" s="76">
        <v>0.106</v>
      </c>
      <c r="K86" s="76">
        <v>2.7E-2</v>
      </c>
      <c r="L86" s="76">
        <f t="shared" si="28"/>
        <v>3.925925925925926</v>
      </c>
      <c r="M86" s="38" t="s">
        <v>39</v>
      </c>
      <c r="N86" s="42">
        <f t="shared" si="29"/>
        <v>0</v>
      </c>
      <c r="O86" s="42">
        <f t="shared" si="30"/>
        <v>1</v>
      </c>
      <c r="P86" s="42">
        <f t="shared" si="31"/>
        <v>0</v>
      </c>
      <c r="Q86" s="78">
        <f t="shared" si="32"/>
        <v>5.3079999999999995E-2</v>
      </c>
      <c r="R86" s="78">
        <f t="shared" si="33"/>
        <v>0.15892000000000001</v>
      </c>
      <c r="S86" s="78">
        <f t="shared" si="34"/>
        <v>0.143316</v>
      </c>
      <c r="T86" s="78">
        <f t="shared" si="35"/>
        <v>0.42908400000000002</v>
      </c>
      <c r="U86" s="76">
        <f t="shared" si="41"/>
        <v>0.28620000000000001</v>
      </c>
      <c r="V86" s="76">
        <f t="shared" si="42"/>
        <v>7.2900000000000006E-2</v>
      </c>
      <c r="W86" s="76">
        <f t="shared" si="20"/>
        <v>3.9259259259259256</v>
      </c>
      <c r="X86" s="92">
        <v>1</v>
      </c>
      <c r="Y86" s="42">
        <v>1</v>
      </c>
      <c r="Z86" s="42">
        <v>0</v>
      </c>
      <c r="AA86" s="42">
        <v>0</v>
      </c>
      <c r="AB86" s="42">
        <v>0</v>
      </c>
      <c r="AC86" s="92">
        <v>2.7</v>
      </c>
      <c r="AD86" s="38">
        <v>1</v>
      </c>
      <c r="AE86" s="38" t="s">
        <v>56</v>
      </c>
      <c r="AF86" s="42">
        <f t="shared" si="25"/>
        <v>0</v>
      </c>
      <c r="AG86" s="42">
        <v>1</v>
      </c>
      <c r="AH86" s="42">
        <v>0</v>
      </c>
      <c r="AI86" s="42">
        <v>0</v>
      </c>
      <c r="AJ86" s="42">
        <f t="shared" si="36"/>
        <v>0</v>
      </c>
      <c r="AK86" s="42">
        <v>0</v>
      </c>
      <c r="AL86" s="42">
        <v>163075</v>
      </c>
      <c r="AM86" s="38">
        <v>14</v>
      </c>
      <c r="AN86" s="38" t="s">
        <v>113</v>
      </c>
      <c r="AO86" s="62">
        <f t="shared" si="37"/>
        <v>1</v>
      </c>
      <c r="AP86" s="62">
        <f t="shared" si="38"/>
        <v>0</v>
      </c>
      <c r="AQ86" s="62">
        <f t="shared" si="39"/>
        <v>0</v>
      </c>
      <c r="AR86" s="62">
        <v>1</v>
      </c>
      <c r="AS86" s="38" t="s">
        <v>80</v>
      </c>
      <c r="AT86" s="62">
        <v>0</v>
      </c>
      <c r="AU86" s="62">
        <v>1</v>
      </c>
      <c r="AV86" s="62">
        <v>0</v>
      </c>
      <c r="AW86" s="62">
        <v>0</v>
      </c>
      <c r="AX86" s="62">
        <v>44.9</v>
      </c>
      <c r="AY86" s="62">
        <v>1</v>
      </c>
      <c r="AZ86" s="62">
        <v>0</v>
      </c>
      <c r="BA86" s="62">
        <v>1</v>
      </c>
      <c r="BB86" s="62">
        <v>1</v>
      </c>
      <c r="BC86" s="62">
        <v>1</v>
      </c>
      <c r="BD86" s="62">
        <v>0</v>
      </c>
      <c r="BE86" s="62">
        <v>0</v>
      </c>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row>
    <row r="87" spans="1:135" s="37" customFormat="1" x14ac:dyDescent="0.25">
      <c r="A87" s="38" t="s">
        <v>71</v>
      </c>
      <c r="B87" s="38">
        <v>86</v>
      </c>
      <c r="C87" s="38">
        <v>1</v>
      </c>
      <c r="D87">
        <f>VLOOKUP(E87,Studies!$C$3:$F$40,4,FALSE)</f>
        <v>17</v>
      </c>
      <c r="E87" s="38" t="s">
        <v>359</v>
      </c>
      <c r="F87" s="38" t="s">
        <v>472</v>
      </c>
      <c r="G87">
        <f t="shared" si="27"/>
        <v>24</v>
      </c>
      <c r="H87" s="38">
        <v>2003</v>
      </c>
      <c r="I87" s="38">
        <f t="shared" si="40"/>
        <v>1.255272505103306</v>
      </c>
      <c r="J87" s="76">
        <v>-0.01</v>
      </c>
      <c r="K87" s="76">
        <v>8.0000000000000002E-3</v>
      </c>
      <c r="L87" s="76">
        <f t="shared" si="28"/>
        <v>1.25</v>
      </c>
      <c r="M87" s="38" t="s">
        <v>39</v>
      </c>
      <c r="N87" s="42">
        <f t="shared" si="29"/>
        <v>0</v>
      </c>
      <c r="O87" s="42">
        <f t="shared" si="30"/>
        <v>1</v>
      </c>
      <c r="P87" s="42">
        <f t="shared" si="31"/>
        <v>0</v>
      </c>
      <c r="Q87" s="78">
        <f t="shared" si="32"/>
        <v>-2.5680000000000001E-2</v>
      </c>
      <c r="R87" s="78">
        <f t="shared" si="33"/>
        <v>5.6799999999999993E-3</v>
      </c>
      <c r="S87" s="78">
        <f t="shared" si="34"/>
        <v>-6.9336000000000009E-2</v>
      </c>
      <c r="T87" s="78">
        <f t="shared" si="35"/>
        <v>1.5335999999999995E-2</v>
      </c>
      <c r="U87" s="76">
        <f t="shared" si="41"/>
        <v>-2.7000000000000003E-2</v>
      </c>
      <c r="V87" s="76">
        <f t="shared" si="42"/>
        <v>2.1600000000000001E-2</v>
      </c>
      <c r="W87" s="76">
        <f t="shared" si="20"/>
        <v>1.25</v>
      </c>
      <c r="X87" s="92">
        <v>1</v>
      </c>
      <c r="Y87" s="42">
        <v>0</v>
      </c>
      <c r="Z87" s="42">
        <v>1</v>
      </c>
      <c r="AA87" s="42">
        <v>0</v>
      </c>
      <c r="AB87" s="42">
        <v>0</v>
      </c>
      <c r="AC87" s="92">
        <v>2.7</v>
      </c>
      <c r="AD87" s="38">
        <v>1</v>
      </c>
      <c r="AE87" s="38" t="s">
        <v>56</v>
      </c>
      <c r="AF87" s="42">
        <f t="shared" ref="AF87:AF118" si="43">IF(AE87="home_resources",1,0)</f>
        <v>0</v>
      </c>
      <c r="AG87" s="42">
        <v>1</v>
      </c>
      <c r="AH87" s="42">
        <v>0</v>
      </c>
      <c r="AI87" s="42">
        <v>0</v>
      </c>
      <c r="AJ87" s="42">
        <f t="shared" si="36"/>
        <v>0</v>
      </c>
      <c r="AK87" s="42">
        <v>0</v>
      </c>
      <c r="AL87" s="42">
        <v>163075</v>
      </c>
      <c r="AM87" s="38">
        <v>14</v>
      </c>
      <c r="AN87" s="38" t="s">
        <v>113</v>
      </c>
      <c r="AO87" s="62">
        <f t="shared" si="37"/>
        <v>1</v>
      </c>
      <c r="AP87" s="62">
        <f t="shared" si="38"/>
        <v>0</v>
      </c>
      <c r="AQ87" s="62">
        <f t="shared" si="39"/>
        <v>0</v>
      </c>
      <c r="AR87" s="62">
        <v>1</v>
      </c>
      <c r="AS87" s="38" t="s">
        <v>80</v>
      </c>
      <c r="AT87" s="62">
        <v>0</v>
      </c>
      <c r="AU87" s="62">
        <v>1</v>
      </c>
      <c r="AV87" s="62">
        <v>0</v>
      </c>
      <c r="AW87" s="62">
        <v>0</v>
      </c>
      <c r="AX87" s="62">
        <v>44.9</v>
      </c>
      <c r="AY87" s="62">
        <v>1</v>
      </c>
      <c r="AZ87" s="62">
        <v>0</v>
      </c>
      <c r="BA87" s="62">
        <v>1</v>
      </c>
      <c r="BB87" s="62">
        <v>0</v>
      </c>
      <c r="BC87" s="62">
        <v>1</v>
      </c>
      <c r="BD87" s="62">
        <v>0</v>
      </c>
      <c r="BE87" s="62">
        <v>0</v>
      </c>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row>
    <row r="88" spans="1:135" s="37" customFormat="1" x14ac:dyDescent="0.25">
      <c r="A88" s="38" t="s">
        <v>71</v>
      </c>
      <c r="B88" s="38">
        <v>87</v>
      </c>
      <c r="C88" s="38">
        <v>1</v>
      </c>
      <c r="D88">
        <f>VLOOKUP(E88,Studies!$C$3:$F$40,4,FALSE)</f>
        <v>17</v>
      </c>
      <c r="E88" s="38" t="s">
        <v>359</v>
      </c>
      <c r="F88" s="38" t="s">
        <v>472</v>
      </c>
      <c r="G88">
        <f t="shared" si="27"/>
        <v>24</v>
      </c>
      <c r="H88" s="38">
        <v>2003</v>
      </c>
      <c r="I88" s="38">
        <f t="shared" si="40"/>
        <v>1.255272505103306</v>
      </c>
      <c r="J88" s="76">
        <v>5.3999999999999999E-2</v>
      </c>
      <c r="K88" s="76">
        <v>8.9999999999999993E-3</v>
      </c>
      <c r="L88" s="76">
        <f t="shared" si="28"/>
        <v>6</v>
      </c>
      <c r="M88" s="38" t="s">
        <v>39</v>
      </c>
      <c r="N88" s="42">
        <f t="shared" si="29"/>
        <v>0</v>
      </c>
      <c r="O88" s="42">
        <f t="shared" si="30"/>
        <v>1</v>
      </c>
      <c r="P88" s="42">
        <f t="shared" si="31"/>
        <v>0</v>
      </c>
      <c r="Q88" s="78">
        <f t="shared" si="32"/>
        <v>3.6360000000000003E-2</v>
      </c>
      <c r="R88" s="78">
        <f t="shared" si="33"/>
        <v>7.1639999999999995E-2</v>
      </c>
      <c r="S88" s="78">
        <f t="shared" si="34"/>
        <v>9.8172000000000009E-2</v>
      </c>
      <c r="T88" s="78">
        <f t="shared" si="35"/>
        <v>0.19342800000000002</v>
      </c>
      <c r="U88" s="76">
        <f t="shared" si="41"/>
        <v>0.14580000000000001</v>
      </c>
      <c r="V88" s="76">
        <f t="shared" si="42"/>
        <v>2.4299999999999999E-2</v>
      </c>
      <c r="W88" s="76">
        <f t="shared" si="20"/>
        <v>6.0000000000000009</v>
      </c>
      <c r="X88" s="92">
        <v>1</v>
      </c>
      <c r="Y88" s="42">
        <v>0</v>
      </c>
      <c r="Z88" s="42">
        <v>1</v>
      </c>
      <c r="AA88" s="42">
        <v>0</v>
      </c>
      <c r="AB88" s="42">
        <v>0</v>
      </c>
      <c r="AC88" s="92">
        <v>2.7</v>
      </c>
      <c r="AD88" s="38">
        <v>1</v>
      </c>
      <c r="AE88" s="38" t="s">
        <v>56</v>
      </c>
      <c r="AF88" s="42">
        <f t="shared" si="43"/>
        <v>0</v>
      </c>
      <c r="AG88" s="42">
        <v>1</v>
      </c>
      <c r="AH88" s="42">
        <v>0</v>
      </c>
      <c r="AI88" s="42">
        <v>0</v>
      </c>
      <c r="AJ88" s="42">
        <f t="shared" si="36"/>
        <v>0</v>
      </c>
      <c r="AK88" s="42">
        <v>0</v>
      </c>
      <c r="AL88" s="42">
        <v>163075</v>
      </c>
      <c r="AM88" s="38">
        <v>14</v>
      </c>
      <c r="AN88" s="38" t="s">
        <v>113</v>
      </c>
      <c r="AO88" s="62">
        <f t="shared" si="37"/>
        <v>1</v>
      </c>
      <c r="AP88" s="62">
        <f t="shared" si="38"/>
        <v>0</v>
      </c>
      <c r="AQ88" s="62">
        <f t="shared" si="39"/>
        <v>0</v>
      </c>
      <c r="AR88" s="62">
        <v>1</v>
      </c>
      <c r="AS88" s="38" t="s">
        <v>80</v>
      </c>
      <c r="AT88" s="62">
        <v>0</v>
      </c>
      <c r="AU88" s="62">
        <v>1</v>
      </c>
      <c r="AV88" s="62">
        <v>0</v>
      </c>
      <c r="AW88" s="62">
        <v>0</v>
      </c>
      <c r="AX88" s="62">
        <v>44.9</v>
      </c>
      <c r="AY88" s="62">
        <v>1</v>
      </c>
      <c r="AZ88" s="62">
        <v>0</v>
      </c>
      <c r="BA88" s="62">
        <v>1</v>
      </c>
      <c r="BB88" s="62">
        <v>1</v>
      </c>
      <c r="BC88" s="62">
        <v>1</v>
      </c>
      <c r="BD88" s="62">
        <v>0</v>
      </c>
      <c r="BE88" s="62">
        <v>0</v>
      </c>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row>
    <row r="89" spans="1:135" x14ac:dyDescent="0.25">
      <c r="A89" s="38" t="s">
        <v>71</v>
      </c>
      <c r="B89" s="38">
        <v>88</v>
      </c>
      <c r="C89" s="38">
        <v>1</v>
      </c>
      <c r="D89">
        <f>VLOOKUP(E89,Studies!$C$3:$F$40,4,FALSE)</f>
        <v>17</v>
      </c>
      <c r="E89" s="38" t="s">
        <v>359</v>
      </c>
      <c r="F89" s="38" t="s">
        <v>472</v>
      </c>
      <c r="G89">
        <f t="shared" si="27"/>
        <v>24</v>
      </c>
      <c r="H89" s="38">
        <v>2003</v>
      </c>
      <c r="I89" s="38">
        <f t="shared" si="40"/>
        <v>1.255272505103306</v>
      </c>
      <c r="J89" s="76">
        <v>-0.10299999999999999</v>
      </c>
      <c r="K89" s="76">
        <v>2.5000000000000001E-2</v>
      </c>
      <c r="L89" s="76">
        <f t="shared" si="28"/>
        <v>4.1199999999999992</v>
      </c>
      <c r="M89" s="38" t="s">
        <v>39</v>
      </c>
      <c r="N89" s="42">
        <f t="shared" si="29"/>
        <v>0</v>
      </c>
      <c r="O89" s="42">
        <f t="shared" si="30"/>
        <v>1</v>
      </c>
      <c r="P89" s="42">
        <f t="shared" si="31"/>
        <v>0</v>
      </c>
      <c r="Q89" s="78">
        <f t="shared" si="32"/>
        <v>-0.152</v>
      </c>
      <c r="R89" s="78">
        <f t="shared" si="33"/>
        <v>-5.3999999999999992E-2</v>
      </c>
      <c r="S89" s="78">
        <f t="shared" si="34"/>
        <v>-0.41039999999999999</v>
      </c>
      <c r="T89" s="78">
        <f t="shared" si="35"/>
        <v>-0.14580000000000001</v>
      </c>
      <c r="U89" s="76">
        <f t="shared" si="41"/>
        <v>-0.27810000000000001</v>
      </c>
      <c r="V89" s="76">
        <f t="shared" si="42"/>
        <v>6.7500000000000004E-2</v>
      </c>
      <c r="W89" s="76">
        <f t="shared" si="20"/>
        <v>4.12</v>
      </c>
      <c r="X89" s="92">
        <v>1</v>
      </c>
      <c r="Y89" s="42">
        <v>0</v>
      </c>
      <c r="Z89" s="42">
        <v>1</v>
      </c>
      <c r="AA89" s="42">
        <v>0</v>
      </c>
      <c r="AB89" s="42">
        <v>0</v>
      </c>
      <c r="AC89" s="92">
        <v>2.7</v>
      </c>
      <c r="AD89" s="38">
        <v>1</v>
      </c>
      <c r="AE89" s="38" t="s">
        <v>56</v>
      </c>
      <c r="AF89" s="42">
        <f t="shared" si="43"/>
        <v>0</v>
      </c>
      <c r="AG89" s="42">
        <v>1</v>
      </c>
      <c r="AH89" s="42">
        <v>0</v>
      </c>
      <c r="AI89" s="42">
        <v>0</v>
      </c>
      <c r="AJ89" s="42">
        <f t="shared" si="36"/>
        <v>0</v>
      </c>
      <c r="AK89" s="42">
        <v>0</v>
      </c>
      <c r="AL89" s="42">
        <v>163075</v>
      </c>
      <c r="AM89" s="38">
        <v>14</v>
      </c>
      <c r="AN89" s="38" t="s">
        <v>113</v>
      </c>
      <c r="AO89" s="62">
        <f t="shared" si="37"/>
        <v>1</v>
      </c>
      <c r="AP89" s="62">
        <f t="shared" si="38"/>
        <v>0</v>
      </c>
      <c r="AQ89" s="62">
        <f t="shared" si="39"/>
        <v>0</v>
      </c>
      <c r="AR89" s="62">
        <v>1</v>
      </c>
      <c r="AS89" s="38" t="s">
        <v>80</v>
      </c>
      <c r="AT89" s="62">
        <v>0</v>
      </c>
      <c r="AU89" s="62">
        <v>1</v>
      </c>
      <c r="AV89" s="62">
        <v>0</v>
      </c>
      <c r="AW89" s="62">
        <v>0</v>
      </c>
      <c r="AX89" s="62">
        <v>44.9</v>
      </c>
      <c r="AY89" s="62">
        <v>1</v>
      </c>
      <c r="AZ89" s="62">
        <v>0</v>
      </c>
      <c r="BA89" s="62">
        <v>1</v>
      </c>
      <c r="BB89" s="62">
        <v>0</v>
      </c>
      <c r="BC89" s="62">
        <v>1</v>
      </c>
      <c r="BD89" s="62">
        <v>0</v>
      </c>
      <c r="BE89" s="62">
        <v>0</v>
      </c>
    </row>
    <row r="90" spans="1:135" x14ac:dyDescent="0.25">
      <c r="A90" s="38" t="s">
        <v>71</v>
      </c>
      <c r="B90" s="38">
        <v>89</v>
      </c>
      <c r="C90" s="38">
        <v>1</v>
      </c>
      <c r="D90">
        <f>VLOOKUP(E90,Studies!$C$3:$F$40,4,FALSE)</f>
        <v>17</v>
      </c>
      <c r="E90" s="38" t="s">
        <v>359</v>
      </c>
      <c r="F90" s="38" t="s">
        <v>472</v>
      </c>
      <c r="G90">
        <f t="shared" si="27"/>
        <v>24</v>
      </c>
      <c r="H90" s="38">
        <v>2003</v>
      </c>
      <c r="I90" s="38">
        <f t="shared" si="40"/>
        <v>1.255272505103306</v>
      </c>
      <c r="J90" s="76">
        <v>4.2999999999999997E-2</v>
      </c>
      <c r="K90" s="76">
        <v>2.9000000000000001E-2</v>
      </c>
      <c r="L90" s="76">
        <f t="shared" si="28"/>
        <v>1.482758620689655</v>
      </c>
      <c r="M90" s="38" t="s">
        <v>39</v>
      </c>
      <c r="N90" s="42">
        <f t="shared" si="29"/>
        <v>0</v>
      </c>
      <c r="O90" s="42">
        <f t="shared" si="30"/>
        <v>1</v>
      </c>
      <c r="P90" s="42">
        <f t="shared" si="31"/>
        <v>0</v>
      </c>
      <c r="Q90" s="78">
        <f t="shared" si="32"/>
        <v>-1.3840000000000005E-2</v>
      </c>
      <c r="R90" s="78">
        <f t="shared" si="33"/>
        <v>9.9839999999999998E-2</v>
      </c>
      <c r="S90" s="78">
        <f t="shared" si="34"/>
        <v>-3.7368000000000026E-2</v>
      </c>
      <c r="T90" s="78">
        <f t="shared" si="35"/>
        <v>0.26956800000000003</v>
      </c>
      <c r="U90" s="76">
        <f t="shared" si="41"/>
        <v>0.11609999999999999</v>
      </c>
      <c r="V90" s="76">
        <f t="shared" si="42"/>
        <v>7.8300000000000008E-2</v>
      </c>
      <c r="W90" s="76">
        <f t="shared" si="20"/>
        <v>1.482758620689655</v>
      </c>
      <c r="X90" s="92">
        <v>1</v>
      </c>
      <c r="Y90" s="42">
        <v>0</v>
      </c>
      <c r="Z90" s="42">
        <v>1</v>
      </c>
      <c r="AA90" s="42">
        <v>0</v>
      </c>
      <c r="AB90" s="42">
        <v>0</v>
      </c>
      <c r="AC90" s="92">
        <v>2.7</v>
      </c>
      <c r="AD90" s="38">
        <v>1</v>
      </c>
      <c r="AE90" s="38" t="s">
        <v>56</v>
      </c>
      <c r="AF90" s="42">
        <f t="shared" si="43"/>
        <v>0</v>
      </c>
      <c r="AG90" s="42">
        <v>1</v>
      </c>
      <c r="AH90" s="42">
        <v>0</v>
      </c>
      <c r="AI90" s="42">
        <v>0</v>
      </c>
      <c r="AJ90" s="42">
        <f t="shared" si="36"/>
        <v>0</v>
      </c>
      <c r="AK90" s="42">
        <v>0</v>
      </c>
      <c r="AL90" s="42">
        <v>163075</v>
      </c>
      <c r="AM90" s="38">
        <v>14</v>
      </c>
      <c r="AN90" s="38" t="s">
        <v>113</v>
      </c>
      <c r="AO90" s="62">
        <f t="shared" si="37"/>
        <v>1</v>
      </c>
      <c r="AP90" s="62">
        <f t="shared" si="38"/>
        <v>0</v>
      </c>
      <c r="AQ90" s="62">
        <f t="shared" si="39"/>
        <v>0</v>
      </c>
      <c r="AR90" s="62">
        <v>1</v>
      </c>
      <c r="AS90" s="38" t="s">
        <v>80</v>
      </c>
      <c r="AT90" s="62">
        <v>0</v>
      </c>
      <c r="AU90" s="62">
        <v>1</v>
      </c>
      <c r="AV90" s="62">
        <v>0</v>
      </c>
      <c r="AW90" s="62">
        <v>0</v>
      </c>
      <c r="AX90" s="62">
        <v>44.9</v>
      </c>
      <c r="AY90" s="62">
        <v>1</v>
      </c>
      <c r="AZ90" s="62">
        <v>0</v>
      </c>
      <c r="BA90" s="62">
        <v>1</v>
      </c>
      <c r="BB90" s="62">
        <v>1</v>
      </c>
      <c r="BC90" s="62">
        <v>1</v>
      </c>
      <c r="BD90" s="62">
        <v>0</v>
      </c>
      <c r="BE90" s="62">
        <v>0</v>
      </c>
    </row>
    <row r="91" spans="1:135" x14ac:dyDescent="0.25">
      <c r="A91" s="38" t="s">
        <v>71</v>
      </c>
      <c r="B91" s="38">
        <v>90</v>
      </c>
      <c r="C91" s="38">
        <v>1</v>
      </c>
      <c r="D91">
        <f>VLOOKUP(E91,Studies!$C$3:$F$40,4,FALSE)</f>
        <v>17</v>
      </c>
      <c r="E91" s="38" t="s">
        <v>359</v>
      </c>
      <c r="F91" s="38" t="s">
        <v>472</v>
      </c>
      <c r="G91">
        <f t="shared" si="27"/>
        <v>24</v>
      </c>
      <c r="H91" s="38">
        <v>2003</v>
      </c>
      <c r="I91" s="38">
        <f t="shared" si="40"/>
        <v>1.255272505103306</v>
      </c>
      <c r="J91" s="76">
        <v>4.0000000000000002E-4</v>
      </c>
      <c r="K91" s="76">
        <v>2E-3</v>
      </c>
      <c r="L91" s="76">
        <f t="shared" si="28"/>
        <v>0.2</v>
      </c>
      <c r="M91" s="38" t="s">
        <v>39</v>
      </c>
      <c r="N91" s="42">
        <f t="shared" si="29"/>
        <v>0</v>
      </c>
      <c r="O91" s="42">
        <f t="shared" si="30"/>
        <v>1</v>
      </c>
      <c r="P91" s="42">
        <f t="shared" si="31"/>
        <v>0</v>
      </c>
      <c r="Q91" s="78">
        <f t="shared" si="32"/>
        <v>-3.5199999999999997E-3</v>
      </c>
      <c r="R91" s="78">
        <f t="shared" si="33"/>
        <v>4.3200000000000001E-3</v>
      </c>
      <c r="S91" s="78">
        <f t="shared" si="34"/>
        <v>-1.1264E-2</v>
      </c>
      <c r="T91" s="78">
        <f t="shared" si="35"/>
        <v>1.3823999999999999E-2</v>
      </c>
      <c r="U91" s="76">
        <f t="shared" si="41"/>
        <v>1.2800000000000001E-3</v>
      </c>
      <c r="V91" s="76">
        <f t="shared" si="42"/>
        <v>6.4000000000000003E-3</v>
      </c>
      <c r="W91" s="76">
        <f t="shared" si="20"/>
        <v>0.2</v>
      </c>
      <c r="X91" s="92">
        <v>1</v>
      </c>
      <c r="Y91" s="42">
        <v>1</v>
      </c>
      <c r="Z91" s="42">
        <v>0</v>
      </c>
      <c r="AA91" s="42">
        <v>0</v>
      </c>
      <c r="AB91" s="42">
        <v>0</v>
      </c>
      <c r="AC91" s="92">
        <v>3.2</v>
      </c>
      <c r="AD91" s="38">
        <v>1</v>
      </c>
      <c r="AE91" s="38" t="s">
        <v>81</v>
      </c>
      <c r="AF91" s="42">
        <f t="shared" si="43"/>
        <v>0</v>
      </c>
      <c r="AG91" s="42">
        <v>0</v>
      </c>
      <c r="AH91" s="42">
        <v>0</v>
      </c>
      <c r="AI91" s="42">
        <v>0</v>
      </c>
      <c r="AJ91" s="42">
        <f t="shared" si="36"/>
        <v>0</v>
      </c>
      <c r="AK91" s="42">
        <v>0</v>
      </c>
      <c r="AL91" s="42">
        <v>163075</v>
      </c>
      <c r="AM91" s="38">
        <v>14</v>
      </c>
      <c r="AN91" s="38" t="s">
        <v>113</v>
      </c>
      <c r="AO91" s="62">
        <f t="shared" si="37"/>
        <v>1</v>
      </c>
      <c r="AP91" s="62">
        <f t="shared" si="38"/>
        <v>0</v>
      </c>
      <c r="AQ91" s="62">
        <f t="shared" si="39"/>
        <v>0</v>
      </c>
      <c r="AR91" s="62">
        <v>1</v>
      </c>
      <c r="AS91" s="38" t="s">
        <v>80</v>
      </c>
      <c r="AT91" s="62">
        <v>0</v>
      </c>
      <c r="AU91" s="62">
        <v>1</v>
      </c>
      <c r="AV91" s="62">
        <v>0</v>
      </c>
      <c r="AW91" s="62">
        <v>0</v>
      </c>
      <c r="AX91" s="62">
        <v>44.9</v>
      </c>
      <c r="AY91" s="62">
        <v>1</v>
      </c>
      <c r="AZ91" s="62">
        <v>0</v>
      </c>
      <c r="BA91" s="62">
        <v>1</v>
      </c>
      <c r="BB91" s="62">
        <v>0</v>
      </c>
      <c r="BC91" s="62">
        <v>1</v>
      </c>
      <c r="BD91" s="62">
        <v>0</v>
      </c>
      <c r="BE91" s="62">
        <v>0</v>
      </c>
    </row>
    <row r="92" spans="1:135" x14ac:dyDescent="0.25">
      <c r="A92" s="38" t="s">
        <v>71</v>
      </c>
      <c r="B92" s="38">
        <v>91</v>
      </c>
      <c r="C92" s="38">
        <v>1</v>
      </c>
      <c r="D92">
        <f>VLOOKUP(E92,Studies!$C$3:$F$40,4,FALSE)</f>
        <v>17</v>
      </c>
      <c r="E92" s="38" t="s">
        <v>359</v>
      </c>
      <c r="F92" s="38" t="s">
        <v>472</v>
      </c>
      <c r="G92">
        <f t="shared" si="27"/>
        <v>24</v>
      </c>
      <c r="H92" s="38">
        <v>2003</v>
      </c>
      <c r="I92" s="38">
        <f t="shared" si="40"/>
        <v>1.255272505103306</v>
      </c>
      <c r="J92" s="76">
        <v>-2.1999999999999999E-2</v>
      </c>
      <c r="K92" s="76">
        <v>7.0000000000000001E-3</v>
      </c>
      <c r="L92" s="76">
        <f t="shared" si="28"/>
        <v>3.1428571428571428</v>
      </c>
      <c r="M92" s="38" t="s">
        <v>39</v>
      </c>
      <c r="N92" s="42">
        <f t="shared" si="29"/>
        <v>0</v>
      </c>
      <c r="O92" s="42">
        <f t="shared" si="30"/>
        <v>1</v>
      </c>
      <c r="P92" s="42">
        <f t="shared" si="31"/>
        <v>0</v>
      </c>
      <c r="Q92" s="78">
        <f t="shared" si="32"/>
        <v>-3.5720000000000002E-2</v>
      </c>
      <c r="R92" s="78">
        <f t="shared" si="33"/>
        <v>-8.2799999999999992E-3</v>
      </c>
      <c r="S92" s="78">
        <f t="shared" si="34"/>
        <v>-0.11430400000000002</v>
      </c>
      <c r="T92" s="78">
        <f t="shared" si="35"/>
        <v>-2.6495999999999999E-2</v>
      </c>
      <c r="U92" s="76">
        <f t="shared" si="41"/>
        <v>-7.0400000000000004E-2</v>
      </c>
      <c r="V92" s="76">
        <f t="shared" si="42"/>
        <v>2.2400000000000003E-2</v>
      </c>
      <c r="W92" s="76">
        <f t="shared" si="20"/>
        <v>3.1428571428571428</v>
      </c>
      <c r="X92" s="92">
        <v>1</v>
      </c>
      <c r="Y92" s="42">
        <v>1</v>
      </c>
      <c r="Z92" s="42">
        <v>0</v>
      </c>
      <c r="AA92" s="42">
        <v>0</v>
      </c>
      <c r="AB92" s="42">
        <v>0</v>
      </c>
      <c r="AC92" s="92">
        <v>3.2</v>
      </c>
      <c r="AD92" s="38">
        <v>1</v>
      </c>
      <c r="AE92" s="38" t="s">
        <v>81</v>
      </c>
      <c r="AF92" s="42">
        <f t="shared" si="43"/>
        <v>0</v>
      </c>
      <c r="AG92" s="42">
        <v>0</v>
      </c>
      <c r="AH92" s="42">
        <v>0</v>
      </c>
      <c r="AI92" s="42">
        <v>0</v>
      </c>
      <c r="AJ92" s="42">
        <f t="shared" si="36"/>
        <v>0</v>
      </c>
      <c r="AK92" s="42">
        <v>0</v>
      </c>
      <c r="AL92" s="42">
        <v>163075</v>
      </c>
      <c r="AM92" s="38">
        <v>14</v>
      </c>
      <c r="AN92" s="38" t="s">
        <v>113</v>
      </c>
      <c r="AO92" s="62">
        <f t="shared" si="37"/>
        <v>1</v>
      </c>
      <c r="AP92" s="62">
        <f t="shared" si="38"/>
        <v>0</v>
      </c>
      <c r="AQ92" s="62">
        <f t="shared" si="39"/>
        <v>0</v>
      </c>
      <c r="AR92" s="62">
        <v>1</v>
      </c>
      <c r="AS92" s="38" t="s">
        <v>80</v>
      </c>
      <c r="AT92" s="62">
        <v>0</v>
      </c>
      <c r="AU92" s="62">
        <v>1</v>
      </c>
      <c r="AV92" s="62">
        <v>0</v>
      </c>
      <c r="AW92" s="62">
        <v>0</v>
      </c>
      <c r="AX92" s="62">
        <v>44.9</v>
      </c>
      <c r="AY92" s="62">
        <v>1</v>
      </c>
      <c r="AZ92" s="62">
        <v>0</v>
      </c>
      <c r="BA92" s="62">
        <v>1</v>
      </c>
      <c r="BB92" s="62">
        <v>1</v>
      </c>
      <c r="BC92" s="62">
        <v>1</v>
      </c>
      <c r="BD92" s="62">
        <v>0</v>
      </c>
      <c r="BE92" s="62">
        <v>0</v>
      </c>
    </row>
    <row r="93" spans="1:135" x14ac:dyDescent="0.25">
      <c r="A93" s="38" t="s">
        <v>71</v>
      </c>
      <c r="B93" s="38">
        <v>92</v>
      </c>
      <c r="C93" s="38">
        <v>1</v>
      </c>
      <c r="D93">
        <f>VLOOKUP(E93,Studies!$C$3:$F$40,4,FALSE)</f>
        <v>17</v>
      </c>
      <c r="E93" s="38" t="s">
        <v>359</v>
      </c>
      <c r="F93" s="38" t="s">
        <v>472</v>
      </c>
      <c r="G93">
        <f t="shared" si="27"/>
        <v>24</v>
      </c>
      <c r="H93" s="38">
        <v>2003</v>
      </c>
      <c r="I93" s="38">
        <f t="shared" si="40"/>
        <v>1.255272505103306</v>
      </c>
      <c r="J93" s="76">
        <v>-8.9999999999999993E-3</v>
      </c>
      <c r="K93" s="76">
        <v>8.0000000000000002E-3</v>
      </c>
      <c r="L93" s="76">
        <f t="shared" si="28"/>
        <v>1.125</v>
      </c>
      <c r="M93" s="38" t="s">
        <v>39</v>
      </c>
      <c r="N93" s="42">
        <f t="shared" si="29"/>
        <v>0</v>
      </c>
      <c r="O93" s="42">
        <f t="shared" si="30"/>
        <v>1</v>
      </c>
      <c r="P93" s="42">
        <f t="shared" si="31"/>
        <v>0</v>
      </c>
      <c r="Q93" s="78">
        <f t="shared" si="32"/>
        <v>-2.4680000000000001E-2</v>
      </c>
      <c r="R93" s="78">
        <f t="shared" si="33"/>
        <v>6.6800000000000002E-3</v>
      </c>
      <c r="S93" s="78">
        <f t="shared" si="34"/>
        <v>-7.8975999999999991E-2</v>
      </c>
      <c r="T93" s="78">
        <f t="shared" si="35"/>
        <v>2.1375999999999999E-2</v>
      </c>
      <c r="U93" s="76">
        <f t="shared" si="41"/>
        <v>-2.8799999999999999E-2</v>
      </c>
      <c r="V93" s="76">
        <f t="shared" si="42"/>
        <v>2.5600000000000001E-2</v>
      </c>
      <c r="W93" s="76">
        <f t="shared" si="20"/>
        <v>1.125</v>
      </c>
      <c r="X93" s="92">
        <v>1</v>
      </c>
      <c r="Y93" s="42">
        <v>1</v>
      </c>
      <c r="Z93" s="42">
        <v>0</v>
      </c>
      <c r="AA93" s="42">
        <v>0</v>
      </c>
      <c r="AB93" s="42">
        <v>0</v>
      </c>
      <c r="AC93" s="92">
        <v>3.2</v>
      </c>
      <c r="AD93" s="38">
        <v>1</v>
      </c>
      <c r="AE93" s="38" t="s">
        <v>81</v>
      </c>
      <c r="AF93" s="42">
        <f t="shared" si="43"/>
        <v>0</v>
      </c>
      <c r="AG93" s="42">
        <v>0</v>
      </c>
      <c r="AH93" s="42">
        <v>0</v>
      </c>
      <c r="AI93" s="42">
        <v>0</v>
      </c>
      <c r="AJ93" s="42">
        <f t="shared" si="36"/>
        <v>0</v>
      </c>
      <c r="AK93" s="42">
        <v>0</v>
      </c>
      <c r="AL93" s="42">
        <v>163075</v>
      </c>
      <c r="AM93" s="38">
        <v>14</v>
      </c>
      <c r="AN93" s="38" t="s">
        <v>113</v>
      </c>
      <c r="AO93" s="62">
        <f t="shared" si="37"/>
        <v>1</v>
      </c>
      <c r="AP93" s="62">
        <f t="shared" si="38"/>
        <v>0</v>
      </c>
      <c r="AQ93" s="62">
        <f t="shared" si="39"/>
        <v>0</v>
      </c>
      <c r="AR93" s="62">
        <v>1</v>
      </c>
      <c r="AS93" s="38" t="s">
        <v>80</v>
      </c>
      <c r="AT93" s="62">
        <v>0</v>
      </c>
      <c r="AU93" s="62">
        <v>1</v>
      </c>
      <c r="AV93" s="62">
        <v>0</v>
      </c>
      <c r="AW93" s="62">
        <v>0</v>
      </c>
      <c r="AX93" s="62">
        <v>44.9</v>
      </c>
      <c r="AY93" s="62">
        <v>1</v>
      </c>
      <c r="AZ93" s="62">
        <v>0</v>
      </c>
      <c r="BA93" s="62">
        <v>1</v>
      </c>
      <c r="BB93" s="62">
        <v>0</v>
      </c>
      <c r="BC93" s="62">
        <v>1</v>
      </c>
      <c r="BD93" s="62">
        <v>0</v>
      </c>
      <c r="BE93" s="62">
        <v>0</v>
      </c>
    </row>
    <row r="94" spans="1:135" x14ac:dyDescent="0.25">
      <c r="A94" s="38" t="s">
        <v>71</v>
      </c>
      <c r="B94" s="38">
        <v>93</v>
      </c>
      <c r="C94" s="38">
        <v>1</v>
      </c>
      <c r="D94">
        <f>VLOOKUP(E94,Studies!$C$3:$F$40,4,FALSE)</f>
        <v>17</v>
      </c>
      <c r="E94" s="38" t="s">
        <v>359</v>
      </c>
      <c r="F94" s="38" t="s">
        <v>472</v>
      </c>
      <c r="G94">
        <f t="shared" si="27"/>
        <v>24</v>
      </c>
      <c r="H94" s="38">
        <v>2003</v>
      </c>
      <c r="I94" s="38">
        <f t="shared" si="40"/>
        <v>1.255272505103306</v>
      </c>
      <c r="J94" s="76">
        <v>-8.9999999999999993E-3</v>
      </c>
      <c r="K94" s="76">
        <v>1.2999999999999999E-2</v>
      </c>
      <c r="L94" s="76">
        <f t="shared" si="28"/>
        <v>0.69230769230769229</v>
      </c>
      <c r="M94" s="38" t="s">
        <v>39</v>
      </c>
      <c r="N94" s="42">
        <f t="shared" si="29"/>
        <v>0</v>
      </c>
      <c r="O94" s="42">
        <f t="shared" si="30"/>
        <v>1</v>
      </c>
      <c r="P94" s="42">
        <f t="shared" si="31"/>
        <v>0</v>
      </c>
      <c r="Q94" s="78">
        <f t="shared" si="32"/>
        <v>-3.4479999999999997E-2</v>
      </c>
      <c r="R94" s="78">
        <f t="shared" si="33"/>
        <v>1.6480000000000002E-2</v>
      </c>
      <c r="S94" s="78">
        <f t="shared" si="34"/>
        <v>-0.11033599999999999</v>
      </c>
      <c r="T94" s="78">
        <f t="shared" si="35"/>
        <v>5.2735999999999998E-2</v>
      </c>
      <c r="U94" s="76">
        <f t="shared" si="41"/>
        <v>-2.8799999999999999E-2</v>
      </c>
      <c r="V94" s="76">
        <f t="shared" si="42"/>
        <v>4.1599999999999998E-2</v>
      </c>
      <c r="W94" s="76">
        <f t="shared" si="20"/>
        <v>0.69230769230769229</v>
      </c>
      <c r="X94" s="92">
        <v>1</v>
      </c>
      <c r="Y94" s="42">
        <v>1</v>
      </c>
      <c r="Z94" s="42">
        <v>0</v>
      </c>
      <c r="AA94" s="42">
        <v>0</v>
      </c>
      <c r="AB94" s="42">
        <v>0</v>
      </c>
      <c r="AC94" s="92">
        <v>3.2</v>
      </c>
      <c r="AD94" s="38">
        <v>1</v>
      </c>
      <c r="AE94" s="38" t="s">
        <v>81</v>
      </c>
      <c r="AF94" s="42">
        <f t="shared" si="43"/>
        <v>0</v>
      </c>
      <c r="AG94" s="42">
        <v>0</v>
      </c>
      <c r="AH94" s="42">
        <v>0</v>
      </c>
      <c r="AI94" s="42">
        <v>0</v>
      </c>
      <c r="AJ94" s="42">
        <f t="shared" si="36"/>
        <v>0</v>
      </c>
      <c r="AK94" s="42">
        <v>0</v>
      </c>
      <c r="AL94" s="42">
        <v>163075</v>
      </c>
      <c r="AM94" s="38">
        <v>14</v>
      </c>
      <c r="AN94" s="38" t="s">
        <v>113</v>
      </c>
      <c r="AO94" s="62">
        <f t="shared" si="37"/>
        <v>1</v>
      </c>
      <c r="AP94" s="62">
        <f t="shared" si="38"/>
        <v>0</v>
      </c>
      <c r="AQ94" s="62">
        <f t="shared" si="39"/>
        <v>0</v>
      </c>
      <c r="AR94" s="62">
        <v>1</v>
      </c>
      <c r="AS94" s="38" t="s">
        <v>80</v>
      </c>
      <c r="AT94" s="62">
        <v>0</v>
      </c>
      <c r="AU94" s="62">
        <v>1</v>
      </c>
      <c r="AV94" s="62">
        <v>0</v>
      </c>
      <c r="AW94" s="62">
        <v>0</v>
      </c>
      <c r="AX94" s="62">
        <v>44.9</v>
      </c>
      <c r="AY94" s="62">
        <v>1</v>
      </c>
      <c r="AZ94" s="62">
        <v>0</v>
      </c>
      <c r="BA94" s="62">
        <v>1</v>
      </c>
      <c r="BB94" s="62">
        <v>1</v>
      </c>
      <c r="BC94" s="62">
        <v>1</v>
      </c>
      <c r="BD94" s="62">
        <v>0</v>
      </c>
      <c r="BE94" s="62">
        <v>0</v>
      </c>
    </row>
    <row r="95" spans="1:135" x14ac:dyDescent="0.25">
      <c r="A95" s="38" t="s">
        <v>71</v>
      </c>
      <c r="B95" s="38">
        <v>94</v>
      </c>
      <c r="C95" s="38">
        <v>1</v>
      </c>
      <c r="D95">
        <f>VLOOKUP(E95,Studies!$C$3:$F$40,4,FALSE)</f>
        <v>17</v>
      </c>
      <c r="E95" s="38" t="s">
        <v>359</v>
      </c>
      <c r="F95" s="38" t="s">
        <v>472</v>
      </c>
      <c r="G95">
        <f t="shared" si="27"/>
        <v>24</v>
      </c>
      <c r="H95" s="38">
        <v>2003</v>
      </c>
      <c r="I95" s="38">
        <f t="shared" si="40"/>
        <v>1.255272505103306</v>
      </c>
      <c r="J95" s="76">
        <v>2.1999999999999999E-2</v>
      </c>
      <c r="K95" s="76">
        <v>3.0000000000000001E-3</v>
      </c>
      <c r="L95" s="76">
        <f t="shared" si="28"/>
        <v>7.333333333333333</v>
      </c>
      <c r="M95" s="38" t="s">
        <v>39</v>
      </c>
      <c r="N95" s="42">
        <f t="shared" si="29"/>
        <v>0</v>
      </c>
      <c r="O95" s="42">
        <f t="shared" si="30"/>
        <v>1</v>
      </c>
      <c r="P95" s="42">
        <f t="shared" si="31"/>
        <v>0</v>
      </c>
      <c r="Q95" s="78">
        <f t="shared" si="32"/>
        <v>1.6119999999999999E-2</v>
      </c>
      <c r="R95" s="78">
        <f t="shared" si="33"/>
        <v>2.7879999999999999E-2</v>
      </c>
      <c r="S95" s="78">
        <f t="shared" si="34"/>
        <v>5.1584000000000005E-2</v>
      </c>
      <c r="T95" s="78">
        <f t="shared" si="35"/>
        <v>8.9216000000000004E-2</v>
      </c>
      <c r="U95" s="76">
        <f t="shared" si="41"/>
        <v>7.0400000000000004E-2</v>
      </c>
      <c r="V95" s="76">
        <f t="shared" si="42"/>
        <v>9.6000000000000009E-3</v>
      </c>
      <c r="W95" s="76">
        <f t="shared" si="20"/>
        <v>7.333333333333333</v>
      </c>
      <c r="X95" s="92">
        <v>1</v>
      </c>
      <c r="Y95" s="42">
        <v>0</v>
      </c>
      <c r="Z95" s="42">
        <v>1</v>
      </c>
      <c r="AA95" s="42">
        <v>0</v>
      </c>
      <c r="AB95" s="42">
        <v>0</v>
      </c>
      <c r="AC95" s="92">
        <v>3.2</v>
      </c>
      <c r="AD95" s="38">
        <v>1</v>
      </c>
      <c r="AE95" s="38" t="s">
        <v>81</v>
      </c>
      <c r="AF95" s="42">
        <f t="shared" si="43"/>
        <v>0</v>
      </c>
      <c r="AG95" s="42">
        <v>0</v>
      </c>
      <c r="AH95" s="42">
        <v>0</v>
      </c>
      <c r="AI95" s="42">
        <v>0</v>
      </c>
      <c r="AJ95" s="42">
        <f t="shared" si="36"/>
        <v>0</v>
      </c>
      <c r="AK95" s="42">
        <v>0</v>
      </c>
      <c r="AL95" s="42">
        <v>163075</v>
      </c>
      <c r="AM95" s="38">
        <v>14</v>
      </c>
      <c r="AN95" s="38" t="s">
        <v>113</v>
      </c>
      <c r="AO95" s="62">
        <f t="shared" si="37"/>
        <v>1</v>
      </c>
      <c r="AP95" s="62">
        <f t="shared" si="38"/>
        <v>0</v>
      </c>
      <c r="AQ95" s="62">
        <f t="shared" si="39"/>
        <v>0</v>
      </c>
      <c r="AR95" s="62">
        <v>1</v>
      </c>
      <c r="AS95" s="38" t="s">
        <v>80</v>
      </c>
      <c r="AT95" s="62">
        <v>0</v>
      </c>
      <c r="AU95" s="62">
        <v>1</v>
      </c>
      <c r="AV95" s="62">
        <v>0</v>
      </c>
      <c r="AW95" s="62">
        <v>0</v>
      </c>
      <c r="AX95" s="62">
        <v>44.9</v>
      </c>
      <c r="AY95" s="62">
        <v>1</v>
      </c>
      <c r="AZ95" s="62">
        <v>0</v>
      </c>
      <c r="BA95" s="62">
        <v>1</v>
      </c>
      <c r="BB95" s="62">
        <v>0</v>
      </c>
      <c r="BC95" s="62">
        <v>1</v>
      </c>
      <c r="BD95" s="62">
        <v>0</v>
      </c>
      <c r="BE95" s="62">
        <v>0</v>
      </c>
    </row>
    <row r="96" spans="1:135" x14ac:dyDescent="0.25">
      <c r="A96" s="38" t="s">
        <v>71</v>
      </c>
      <c r="B96" s="38">
        <v>95</v>
      </c>
      <c r="C96" s="38">
        <v>1</v>
      </c>
      <c r="D96">
        <f>VLOOKUP(E96,Studies!$C$3:$F$40,4,FALSE)</f>
        <v>17</v>
      </c>
      <c r="E96" s="38" t="s">
        <v>359</v>
      </c>
      <c r="F96" s="38" t="s">
        <v>472</v>
      </c>
      <c r="G96">
        <f t="shared" si="27"/>
        <v>24</v>
      </c>
      <c r="H96" s="38">
        <v>2003</v>
      </c>
      <c r="I96" s="38">
        <f t="shared" si="40"/>
        <v>1.255272505103306</v>
      </c>
      <c r="J96" s="76">
        <v>1.7999999999999999E-2</v>
      </c>
      <c r="K96" s="76">
        <v>8.0000000000000002E-3</v>
      </c>
      <c r="L96" s="76">
        <f t="shared" si="28"/>
        <v>2.25</v>
      </c>
      <c r="M96" s="38" t="s">
        <v>39</v>
      </c>
      <c r="N96" s="42">
        <f t="shared" si="29"/>
        <v>0</v>
      </c>
      <c r="O96" s="42">
        <f t="shared" si="30"/>
        <v>1</v>
      </c>
      <c r="P96" s="42">
        <f t="shared" si="31"/>
        <v>0</v>
      </c>
      <c r="Q96" s="78">
        <f t="shared" si="32"/>
        <v>2.3199999999999991E-3</v>
      </c>
      <c r="R96" s="78">
        <f t="shared" si="33"/>
        <v>3.3680000000000002E-2</v>
      </c>
      <c r="S96" s="78">
        <f t="shared" si="34"/>
        <v>7.424E-3</v>
      </c>
      <c r="T96" s="78">
        <f t="shared" si="35"/>
        <v>0.107776</v>
      </c>
      <c r="U96" s="76">
        <f t="shared" si="41"/>
        <v>5.7599999999999998E-2</v>
      </c>
      <c r="V96" s="76">
        <f t="shared" si="42"/>
        <v>2.5600000000000001E-2</v>
      </c>
      <c r="W96" s="76">
        <f t="shared" si="20"/>
        <v>2.25</v>
      </c>
      <c r="X96" s="92">
        <v>1</v>
      </c>
      <c r="Y96" s="42">
        <v>0</v>
      </c>
      <c r="Z96" s="42">
        <v>1</v>
      </c>
      <c r="AA96" s="42">
        <v>0</v>
      </c>
      <c r="AB96" s="42">
        <v>0</v>
      </c>
      <c r="AC96" s="92">
        <v>3.2</v>
      </c>
      <c r="AD96" s="38">
        <v>1</v>
      </c>
      <c r="AE96" s="38" t="s">
        <v>81</v>
      </c>
      <c r="AF96" s="42">
        <f t="shared" si="43"/>
        <v>0</v>
      </c>
      <c r="AG96" s="42">
        <v>0</v>
      </c>
      <c r="AH96" s="42">
        <v>0</v>
      </c>
      <c r="AI96" s="42">
        <v>0</v>
      </c>
      <c r="AJ96" s="42">
        <f t="shared" si="36"/>
        <v>0</v>
      </c>
      <c r="AK96" s="42">
        <v>0</v>
      </c>
      <c r="AL96" s="42">
        <v>163075</v>
      </c>
      <c r="AM96" s="38">
        <v>14</v>
      </c>
      <c r="AN96" s="38" t="s">
        <v>113</v>
      </c>
      <c r="AO96" s="62">
        <f t="shared" si="37"/>
        <v>1</v>
      </c>
      <c r="AP96" s="62">
        <f t="shared" si="38"/>
        <v>0</v>
      </c>
      <c r="AQ96" s="62">
        <f t="shared" si="39"/>
        <v>0</v>
      </c>
      <c r="AR96" s="62">
        <v>1</v>
      </c>
      <c r="AS96" s="38" t="s">
        <v>80</v>
      </c>
      <c r="AT96" s="62">
        <v>0</v>
      </c>
      <c r="AU96" s="62">
        <v>1</v>
      </c>
      <c r="AV96" s="62">
        <v>0</v>
      </c>
      <c r="AW96" s="62">
        <v>0</v>
      </c>
      <c r="AX96" s="62">
        <v>44.9</v>
      </c>
      <c r="AY96" s="62">
        <v>1</v>
      </c>
      <c r="AZ96" s="62">
        <v>0</v>
      </c>
      <c r="BA96" s="62">
        <v>1</v>
      </c>
      <c r="BB96" s="62">
        <v>1</v>
      </c>
      <c r="BC96" s="62">
        <v>1</v>
      </c>
      <c r="BD96" s="62">
        <v>0</v>
      </c>
      <c r="BE96" s="62">
        <v>0</v>
      </c>
    </row>
    <row r="97" spans="1:135" x14ac:dyDescent="0.25">
      <c r="A97" s="38" t="s">
        <v>71</v>
      </c>
      <c r="B97" s="38">
        <v>96</v>
      </c>
      <c r="C97" s="38">
        <v>1</v>
      </c>
      <c r="D97">
        <f>VLOOKUP(E97,Studies!$C$3:$F$40,4,FALSE)</f>
        <v>17</v>
      </c>
      <c r="E97" s="38" t="s">
        <v>359</v>
      </c>
      <c r="F97" s="38" t="s">
        <v>472</v>
      </c>
      <c r="G97">
        <f t="shared" si="27"/>
        <v>24</v>
      </c>
      <c r="H97" s="38">
        <v>2003</v>
      </c>
      <c r="I97" s="38">
        <f t="shared" si="40"/>
        <v>1.255272505103306</v>
      </c>
      <c r="J97" s="76">
        <v>1.4E-2</v>
      </c>
      <c r="K97" s="76">
        <v>1.0999999999999999E-2</v>
      </c>
      <c r="L97" s="76">
        <f t="shared" si="28"/>
        <v>1.2727272727272729</v>
      </c>
      <c r="M97" s="38" t="s">
        <v>39</v>
      </c>
      <c r="N97" s="42">
        <f t="shared" si="29"/>
        <v>0</v>
      </c>
      <c r="O97" s="42">
        <f t="shared" si="30"/>
        <v>1</v>
      </c>
      <c r="P97" s="42">
        <f t="shared" si="31"/>
        <v>0</v>
      </c>
      <c r="Q97" s="78">
        <f t="shared" si="32"/>
        <v>-7.559999999999999E-3</v>
      </c>
      <c r="R97" s="78">
        <f t="shared" si="33"/>
        <v>3.5560000000000001E-2</v>
      </c>
      <c r="S97" s="78">
        <f t="shared" si="34"/>
        <v>-2.4191999999999991E-2</v>
      </c>
      <c r="T97" s="78">
        <f t="shared" si="35"/>
        <v>0.113792</v>
      </c>
      <c r="U97" s="76">
        <f t="shared" si="41"/>
        <v>4.4800000000000006E-2</v>
      </c>
      <c r="V97" s="76">
        <f t="shared" si="42"/>
        <v>3.5200000000000002E-2</v>
      </c>
      <c r="W97" s="76">
        <f t="shared" ref="W97:W160" si="44">ABS(U97)/V97</f>
        <v>1.2727272727272729</v>
      </c>
      <c r="X97" s="92">
        <v>1</v>
      </c>
      <c r="Y97" s="42">
        <v>0</v>
      </c>
      <c r="Z97" s="42">
        <v>1</v>
      </c>
      <c r="AA97" s="42">
        <v>0</v>
      </c>
      <c r="AB97" s="42">
        <v>0</v>
      </c>
      <c r="AC97" s="92">
        <v>3.2</v>
      </c>
      <c r="AD97" s="38">
        <v>1</v>
      </c>
      <c r="AE97" s="38" t="s">
        <v>81</v>
      </c>
      <c r="AF97" s="42">
        <f t="shared" si="43"/>
        <v>0</v>
      </c>
      <c r="AG97" s="42">
        <v>0</v>
      </c>
      <c r="AH97" s="42">
        <v>0</v>
      </c>
      <c r="AI97" s="42">
        <v>0</v>
      </c>
      <c r="AJ97" s="42">
        <f t="shared" si="36"/>
        <v>0</v>
      </c>
      <c r="AK97" s="42">
        <v>0</v>
      </c>
      <c r="AL97" s="42">
        <v>163075</v>
      </c>
      <c r="AM97" s="38">
        <v>14</v>
      </c>
      <c r="AN97" s="38" t="s">
        <v>113</v>
      </c>
      <c r="AO97" s="62">
        <f t="shared" si="37"/>
        <v>1</v>
      </c>
      <c r="AP97" s="62">
        <f t="shared" si="38"/>
        <v>0</v>
      </c>
      <c r="AQ97" s="62">
        <f t="shared" si="39"/>
        <v>0</v>
      </c>
      <c r="AR97" s="62">
        <v>1</v>
      </c>
      <c r="AS97" s="38" t="s">
        <v>80</v>
      </c>
      <c r="AT97" s="62">
        <v>0</v>
      </c>
      <c r="AU97" s="62">
        <v>1</v>
      </c>
      <c r="AV97" s="62">
        <v>0</v>
      </c>
      <c r="AW97" s="62">
        <v>0</v>
      </c>
      <c r="AX97" s="62">
        <v>44.9</v>
      </c>
      <c r="AY97" s="62">
        <v>1</v>
      </c>
      <c r="AZ97" s="62">
        <v>0</v>
      </c>
      <c r="BA97" s="62">
        <v>1</v>
      </c>
      <c r="BB97" s="62">
        <v>0</v>
      </c>
      <c r="BC97" s="62">
        <v>1</v>
      </c>
      <c r="BD97" s="62">
        <v>0</v>
      </c>
      <c r="BE97" s="62">
        <v>0</v>
      </c>
    </row>
    <row r="98" spans="1:135" x14ac:dyDescent="0.25">
      <c r="A98" s="38" t="s">
        <v>71</v>
      </c>
      <c r="B98" s="38">
        <v>97</v>
      </c>
      <c r="C98" s="38">
        <v>1</v>
      </c>
      <c r="D98">
        <f>VLOOKUP(E98,Studies!$C$3:$F$40,4,FALSE)</f>
        <v>17</v>
      </c>
      <c r="E98" s="38" t="s">
        <v>359</v>
      </c>
      <c r="F98" s="38" t="s">
        <v>472</v>
      </c>
      <c r="G98">
        <f t="shared" si="27"/>
        <v>24</v>
      </c>
      <c r="H98" s="38">
        <v>2003</v>
      </c>
      <c r="I98" s="38">
        <f t="shared" si="40"/>
        <v>1.255272505103306</v>
      </c>
      <c r="J98" s="76">
        <v>1.0999999999999999E-2</v>
      </c>
      <c r="K98" s="76">
        <v>1.4999999999999999E-2</v>
      </c>
      <c r="L98" s="76">
        <f t="shared" si="28"/>
        <v>0.73333333333333328</v>
      </c>
      <c r="M98" s="38" t="s">
        <v>39</v>
      </c>
      <c r="N98" s="42">
        <f t="shared" si="29"/>
        <v>0</v>
      </c>
      <c r="O98" s="42">
        <f t="shared" si="30"/>
        <v>1</v>
      </c>
      <c r="P98" s="42">
        <f t="shared" si="31"/>
        <v>0</v>
      </c>
      <c r="Q98" s="78">
        <f t="shared" si="32"/>
        <v>-1.84E-2</v>
      </c>
      <c r="R98" s="78">
        <f t="shared" si="33"/>
        <v>4.0399999999999998E-2</v>
      </c>
      <c r="S98" s="78">
        <f t="shared" si="34"/>
        <v>-5.8879999999999995E-2</v>
      </c>
      <c r="T98" s="78">
        <f t="shared" si="35"/>
        <v>0.12928000000000001</v>
      </c>
      <c r="U98" s="76">
        <f t="shared" si="41"/>
        <v>3.5200000000000002E-2</v>
      </c>
      <c r="V98" s="76">
        <f t="shared" si="42"/>
        <v>4.8000000000000001E-2</v>
      </c>
      <c r="W98" s="76">
        <f t="shared" si="44"/>
        <v>0.73333333333333339</v>
      </c>
      <c r="X98" s="92">
        <v>1</v>
      </c>
      <c r="Y98" s="42">
        <v>0</v>
      </c>
      <c r="Z98" s="42">
        <v>1</v>
      </c>
      <c r="AA98" s="42">
        <v>0</v>
      </c>
      <c r="AB98" s="42">
        <v>0</v>
      </c>
      <c r="AC98" s="92">
        <v>3.2</v>
      </c>
      <c r="AD98" s="38">
        <v>1</v>
      </c>
      <c r="AE98" s="38" t="s">
        <v>81</v>
      </c>
      <c r="AF98" s="42">
        <f t="shared" si="43"/>
        <v>0</v>
      </c>
      <c r="AG98" s="42">
        <v>0</v>
      </c>
      <c r="AH98" s="42">
        <v>1</v>
      </c>
      <c r="AI98" s="42">
        <v>0</v>
      </c>
      <c r="AJ98" s="42">
        <f t="shared" si="36"/>
        <v>0</v>
      </c>
      <c r="AK98" s="42">
        <v>0</v>
      </c>
      <c r="AL98" s="42">
        <v>163075</v>
      </c>
      <c r="AM98" s="38">
        <v>14</v>
      </c>
      <c r="AN98" s="38" t="s">
        <v>113</v>
      </c>
      <c r="AO98" s="62">
        <f t="shared" si="37"/>
        <v>1</v>
      </c>
      <c r="AP98" s="62">
        <f t="shared" si="38"/>
        <v>0</v>
      </c>
      <c r="AQ98" s="62">
        <f t="shared" si="39"/>
        <v>0</v>
      </c>
      <c r="AR98" s="62">
        <v>1</v>
      </c>
      <c r="AS98" s="38" t="s">
        <v>80</v>
      </c>
      <c r="AT98" s="62">
        <v>0</v>
      </c>
      <c r="AU98" s="62">
        <v>1</v>
      </c>
      <c r="AV98" s="62">
        <v>0</v>
      </c>
      <c r="AW98" s="62">
        <v>0</v>
      </c>
      <c r="AX98" s="62">
        <v>44.9</v>
      </c>
      <c r="AY98" s="62">
        <v>1</v>
      </c>
      <c r="AZ98" s="62">
        <v>0</v>
      </c>
      <c r="BA98" s="62">
        <v>1</v>
      </c>
      <c r="BB98" s="62">
        <v>1</v>
      </c>
      <c r="BC98" s="62">
        <v>1</v>
      </c>
      <c r="BD98" s="62">
        <v>0</v>
      </c>
      <c r="BE98" s="62">
        <v>0</v>
      </c>
    </row>
    <row r="99" spans="1:135" x14ac:dyDescent="0.25">
      <c r="A99" s="37" t="s">
        <v>111</v>
      </c>
      <c r="B99" s="37">
        <v>98</v>
      </c>
      <c r="C99" s="37">
        <v>1</v>
      </c>
      <c r="D99">
        <f>VLOOKUP(E99,Studies!$C$3:$F$40,4,FALSE)</f>
        <v>18</v>
      </c>
      <c r="E99" s="37" t="s">
        <v>360</v>
      </c>
      <c r="F99" s="37" t="s">
        <v>471</v>
      </c>
      <c r="G99">
        <f t="shared" si="27"/>
        <v>8</v>
      </c>
      <c r="H99" s="37">
        <v>2004</v>
      </c>
      <c r="I99" s="37">
        <f t="shared" si="40"/>
        <v>1.2787536009528289</v>
      </c>
      <c r="J99" s="76">
        <v>0.57099999999999995</v>
      </c>
      <c r="K99" s="76">
        <v>0.18</v>
      </c>
      <c r="L99" s="76">
        <f t="shared" si="28"/>
        <v>3.1722222222222221</v>
      </c>
      <c r="M99" s="37" t="s">
        <v>39</v>
      </c>
      <c r="N99" s="47">
        <f t="shared" si="29"/>
        <v>0</v>
      </c>
      <c r="O99" s="47">
        <f t="shared" si="30"/>
        <v>1</v>
      </c>
      <c r="P99" s="47">
        <f t="shared" si="31"/>
        <v>0</v>
      </c>
      <c r="Q99" s="84">
        <f t="shared" si="32"/>
        <v>0.21819999999999995</v>
      </c>
      <c r="R99" s="84">
        <f t="shared" si="33"/>
        <v>0.92379999999999995</v>
      </c>
      <c r="S99" s="84">
        <f t="shared" si="34"/>
        <v>6.1095999999999998E-2</v>
      </c>
      <c r="T99" s="84">
        <f t="shared" si="35"/>
        <v>0.25866400000000001</v>
      </c>
      <c r="U99" s="76">
        <f t="shared" si="41"/>
        <v>0.15987999999999999</v>
      </c>
      <c r="V99" s="76">
        <f t="shared" si="42"/>
        <v>5.04E-2</v>
      </c>
      <c r="W99" s="76">
        <f t="shared" si="44"/>
        <v>3.1722222222222221</v>
      </c>
      <c r="X99" s="98">
        <v>1</v>
      </c>
      <c r="Y99" s="47">
        <v>1</v>
      </c>
      <c r="Z99" s="47">
        <v>0</v>
      </c>
      <c r="AA99" s="47">
        <v>0</v>
      </c>
      <c r="AB99" s="47">
        <v>0</v>
      </c>
      <c r="AC99" s="98">
        <v>0.28000000000000003</v>
      </c>
      <c r="AD99" s="37">
        <v>0</v>
      </c>
      <c r="AE99" s="37" t="s">
        <v>58</v>
      </c>
      <c r="AF99" s="47">
        <f t="shared" si="43"/>
        <v>0</v>
      </c>
      <c r="AG99" s="47">
        <v>1</v>
      </c>
      <c r="AH99" s="47">
        <v>0</v>
      </c>
      <c r="AI99" s="47">
        <v>1</v>
      </c>
      <c r="AJ99" s="47">
        <f t="shared" si="36"/>
        <v>0</v>
      </c>
      <c r="AK99" s="47">
        <v>0</v>
      </c>
      <c r="AL99" s="47">
        <v>10945</v>
      </c>
      <c r="AM99" s="37">
        <v>9</v>
      </c>
      <c r="AN99" s="37" t="s">
        <v>113</v>
      </c>
      <c r="AO99" s="68">
        <f t="shared" si="37"/>
        <v>1</v>
      </c>
      <c r="AP99" s="68">
        <f t="shared" si="38"/>
        <v>0</v>
      </c>
      <c r="AQ99" s="68">
        <f t="shared" si="39"/>
        <v>0</v>
      </c>
      <c r="AR99" s="68">
        <v>1</v>
      </c>
      <c r="AS99" s="37" t="s">
        <v>117</v>
      </c>
      <c r="AT99" s="68">
        <v>0</v>
      </c>
      <c r="AU99" s="68">
        <v>1</v>
      </c>
      <c r="AV99" s="68">
        <v>0</v>
      </c>
      <c r="AW99" s="68">
        <v>0</v>
      </c>
      <c r="AX99" s="68">
        <v>40.9</v>
      </c>
      <c r="AY99" s="68">
        <v>0</v>
      </c>
      <c r="AZ99" s="68">
        <v>0</v>
      </c>
      <c r="BA99" s="68">
        <v>0</v>
      </c>
      <c r="BB99" s="68">
        <v>0</v>
      </c>
      <c r="BC99" s="68">
        <v>0</v>
      </c>
      <c r="BD99" s="68">
        <v>0</v>
      </c>
      <c r="BE99" s="68">
        <v>0</v>
      </c>
    </row>
    <row r="100" spans="1:135" x14ac:dyDescent="0.25">
      <c r="A100" s="37" t="s">
        <v>111</v>
      </c>
      <c r="B100" s="37">
        <v>99</v>
      </c>
      <c r="C100" s="37">
        <v>1</v>
      </c>
      <c r="D100">
        <f>VLOOKUP(E100,Studies!$C$3:$F$40,4,FALSE)</f>
        <v>18</v>
      </c>
      <c r="E100" s="37" t="s">
        <v>360</v>
      </c>
      <c r="F100" s="37" t="s">
        <v>471</v>
      </c>
      <c r="G100">
        <f t="shared" si="27"/>
        <v>8</v>
      </c>
      <c r="H100" s="37">
        <v>2004</v>
      </c>
      <c r="I100" s="37">
        <f t="shared" si="40"/>
        <v>1.2787536009528289</v>
      </c>
      <c r="J100" s="76">
        <v>0.51900000000000002</v>
      </c>
      <c r="K100" s="76">
        <v>0.17799999999999999</v>
      </c>
      <c r="L100" s="76">
        <f t="shared" si="28"/>
        <v>2.915730337078652</v>
      </c>
      <c r="M100" s="37" t="s">
        <v>39</v>
      </c>
      <c r="N100" s="47">
        <f t="shared" si="29"/>
        <v>0</v>
      </c>
      <c r="O100" s="47">
        <f t="shared" si="30"/>
        <v>1</v>
      </c>
      <c r="P100" s="47">
        <f t="shared" si="31"/>
        <v>0</v>
      </c>
      <c r="Q100" s="84">
        <f t="shared" si="32"/>
        <v>0.17012000000000005</v>
      </c>
      <c r="R100" s="84">
        <f t="shared" si="33"/>
        <v>0.86787999999999998</v>
      </c>
      <c r="S100" s="84">
        <f t="shared" si="34"/>
        <v>4.7633599999999998E-2</v>
      </c>
      <c r="T100" s="84">
        <f t="shared" si="35"/>
        <v>0.24300640000000001</v>
      </c>
      <c r="U100" s="76">
        <f t="shared" si="41"/>
        <v>0.14532</v>
      </c>
      <c r="V100" s="76">
        <f t="shared" si="42"/>
        <v>4.9840000000000002E-2</v>
      </c>
      <c r="W100" s="76">
        <f t="shared" si="44"/>
        <v>2.9157303370786516</v>
      </c>
      <c r="X100" s="98">
        <v>1</v>
      </c>
      <c r="Y100" s="47">
        <v>0</v>
      </c>
      <c r="Z100" s="47">
        <v>1</v>
      </c>
      <c r="AA100" s="47">
        <v>0</v>
      </c>
      <c r="AB100" s="47">
        <v>0</v>
      </c>
      <c r="AC100" s="98">
        <v>0.28000000000000003</v>
      </c>
      <c r="AD100" s="37">
        <v>0</v>
      </c>
      <c r="AE100" s="37" t="s">
        <v>58</v>
      </c>
      <c r="AF100" s="47">
        <f t="shared" si="43"/>
        <v>0</v>
      </c>
      <c r="AG100" s="47">
        <v>1</v>
      </c>
      <c r="AH100" s="47">
        <v>0</v>
      </c>
      <c r="AI100" s="47">
        <v>1</v>
      </c>
      <c r="AJ100" s="47">
        <f t="shared" si="36"/>
        <v>0</v>
      </c>
      <c r="AK100" s="47">
        <v>0</v>
      </c>
      <c r="AL100" s="47">
        <v>10945</v>
      </c>
      <c r="AM100" s="37">
        <v>9</v>
      </c>
      <c r="AN100" s="37" t="s">
        <v>113</v>
      </c>
      <c r="AO100" s="68">
        <f t="shared" si="37"/>
        <v>1</v>
      </c>
      <c r="AP100" s="68">
        <f t="shared" si="38"/>
        <v>0</v>
      </c>
      <c r="AQ100" s="68">
        <f t="shared" si="39"/>
        <v>0</v>
      </c>
      <c r="AR100" s="68">
        <v>1</v>
      </c>
      <c r="AS100" s="37" t="s">
        <v>117</v>
      </c>
      <c r="AT100" s="68">
        <v>0</v>
      </c>
      <c r="AU100" s="68">
        <v>1</v>
      </c>
      <c r="AV100" s="68">
        <v>0</v>
      </c>
      <c r="AW100" s="68">
        <v>0</v>
      </c>
      <c r="AX100" s="68">
        <v>40.9</v>
      </c>
      <c r="AY100" s="68">
        <v>0</v>
      </c>
      <c r="AZ100" s="68">
        <v>0</v>
      </c>
      <c r="BA100" s="68">
        <v>0</v>
      </c>
      <c r="BB100" s="68">
        <v>0</v>
      </c>
      <c r="BC100" s="68">
        <v>0</v>
      </c>
      <c r="BD100" s="68">
        <v>0</v>
      </c>
      <c r="BE100" s="68">
        <v>0</v>
      </c>
    </row>
    <row r="101" spans="1:135" x14ac:dyDescent="0.25">
      <c r="A101" s="37" t="s">
        <v>112</v>
      </c>
      <c r="B101" s="37">
        <v>100</v>
      </c>
      <c r="C101" s="37">
        <v>1</v>
      </c>
      <c r="D101">
        <f>VLOOKUP(E101,Studies!$C$3:$F$40,4,FALSE)</f>
        <v>18</v>
      </c>
      <c r="E101" s="37" t="s">
        <v>360</v>
      </c>
      <c r="F101" s="37" t="s">
        <v>471</v>
      </c>
      <c r="G101">
        <f t="shared" si="27"/>
        <v>8</v>
      </c>
      <c r="H101" s="37">
        <v>2004</v>
      </c>
      <c r="I101" s="37">
        <f t="shared" si="40"/>
        <v>1.2787536009528289</v>
      </c>
      <c r="J101" s="76">
        <v>0.79300000000000004</v>
      </c>
      <c r="K101" s="76">
        <v>0.14799999999999999</v>
      </c>
      <c r="L101" s="76">
        <f t="shared" si="28"/>
        <v>5.3581081081081088</v>
      </c>
      <c r="M101" s="37" t="s">
        <v>39</v>
      </c>
      <c r="N101" s="47">
        <f t="shared" si="29"/>
        <v>0</v>
      </c>
      <c r="O101" s="47">
        <f t="shared" si="30"/>
        <v>1</v>
      </c>
      <c r="P101" s="47">
        <f t="shared" si="31"/>
        <v>0</v>
      </c>
      <c r="Q101" s="84">
        <f t="shared" si="32"/>
        <v>0.50292000000000003</v>
      </c>
      <c r="R101" s="84">
        <f t="shared" si="33"/>
        <v>1.08308</v>
      </c>
      <c r="S101" s="84">
        <f t="shared" si="34"/>
        <v>0.13578840000000003</v>
      </c>
      <c r="T101" s="84">
        <f t="shared" si="35"/>
        <v>0.29243160000000001</v>
      </c>
      <c r="U101" s="76">
        <f t="shared" si="41"/>
        <v>0.21411000000000002</v>
      </c>
      <c r="V101" s="76">
        <f t="shared" si="42"/>
        <v>3.9960000000000002E-2</v>
      </c>
      <c r="W101" s="76">
        <f t="shared" si="44"/>
        <v>5.3581081081081088</v>
      </c>
      <c r="X101" s="98">
        <v>1</v>
      </c>
      <c r="Y101" s="47">
        <v>1</v>
      </c>
      <c r="Z101" s="47">
        <v>0</v>
      </c>
      <c r="AA101" s="47">
        <v>0</v>
      </c>
      <c r="AB101" s="47">
        <v>0</v>
      </c>
      <c r="AC101" s="98">
        <v>0.27</v>
      </c>
      <c r="AD101" s="37">
        <v>0</v>
      </c>
      <c r="AE101" s="37" t="s">
        <v>58</v>
      </c>
      <c r="AF101" s="47">
        <f t="shared" si="43"/>
        <v>0</v>
      </c>
      <c r="AG101" s="47">
        <v>1</v>
      </c>
      <c r="AH101" s="47">
        <v>0</v>
      </c>
      <c r="AI101" s="47">
        <v>1</v>
      </c>
      <c r="AJ101" s="47">
        <f t="shared" si="36"/>
        <v>0</v>
      </c>
      <c r="AK101" s="47">
        <v>0</v>
      </c>
      <c r="AL101" s="47">
        <v>11669</v>
      </c>
      <c r="AM101" s="37">
        <v>12</v>
      </c>
      <c r="AN101" s="37" t="s">
        <v>113</v>
      </c>
      <c r="AO101" s="68">
        <f t="shared" si="37"/>
        <v>1</v>
      </c>
      <c r="AP101" s="68">
        <f t="shared" si="38"/>
        <v>0</v>
      </c>
      <c r="AQ101" s="68">
        <f t="shared" si="39"/>
        <v>0</v>
      </c>
      <c r="AR101" s="68">
        <v>1</v>
      </c>
      <c r="AS101" s="37" t="s">
        <v>117</v>
      </c>
      <c r="AT101" s="68">
        <v>0</v>
      </c>
      <c r="AU101" s="68">
        <v>1</v>
      </c>
      <c r="AV101" s="68">
        <v>0</v>
      </c>
      <c r="AW101" s="68">
        <v>0</v>
      </c>
      <c r="AX101" s="68">
        <v>40.9</v>
      </c>
      <c r="AY101" s="68">
        <v>0</v>
      </c>
      <c r="AZ101" s="68">
        <v>0</v>
      </c>
      <c r="BA101" s="68">
        <v>0</v>
      </c>
      <c r="BB101" s="68">
        <v>0</v>
      </c>
      <c r="BC101" s="68">
        <v>0</v>
      </c>
      <c r="BD101" s="68">
        <v>0</v>
      </c>
      <c r="BE101" s="68">
        <v>0</v>
      </c>
    </row>
    <row r="102" spans="1:135" x14ac:dyDescent="0.25">
      <c r="A102" s="37" t="s">
        <v>112</v>
      </c>
      <c r="B102" s="37">
        <v>101</v>
      </c>
      <c r="C102" s="37">
        <v>1</v>
      </c>
      <c r="D102">
        <f>VLOOKUP(E102,Studies!$C$3:$F$40,4,FALSE)</f>
        <v>18</v>
      </c>
      <c r="E102" s="37" t="s">
        <v>360</v>
      </c>
      <c r="F102" s="37" t="s">
        <v>471</v>
      </c>
      <c r="G102">
        <f t="shared" si="27"/>
        <v>8</v>
      </c>
      <c r="H102" s="37">
        <v>2004</v>
      </c>
      <c r="I102" s="37">
        <f t="shared" si="40"/>
        <v>1.2787536009528289</v>
      </c>
      <c r="J102" s="76">
        <v>0.63</v>
      </c>
      <c r="K102" s="76">
        <v>0.186</v>
      </c>
      <c r="L102" s="76">
        <f t="shared" si="28"/>
        <v>3.3870967741935485</v>
      </c>
      <c r="M102" s="37" t="s">
        <v>39</v>
      </c>
      <c r="N102" s="47">
        <f t="shared" si="29"/>
        <v>0</v>
      </c>
      <c r="O102" s="47">
        <f t="shared" si="30"/>
        <v>1</v>
      </c>
      <c r="P102" s="47">
        <f t="shared" si="31"/>
        <v>0</v>
      </c>
      <c r="Q102" s="84">
        <f t="shared" si="32"/>
        <v>0.26544000000000001</v>
      </c>
      <c r="R102" s="84">
        <f t="shared" si="33"/>
        <v>0.99456</v>
      </c>
      <c r="S102" s="84">
        <f t="shared" si="34"/>
        <v>7.1668800000000005E-2</v>
      </c>
      <c r="T102" s="84">
        <f t="shared" si="35"/>
        <v>0.26853119999999997</v>
      </c>
      <c r="U102" s="76">
        <f t="shared" si="41"/>
        <v>0.1701</v>
      </c>
      <c r="V102" s="76">
        <f t="shared" si="42"/>
        <v>5.0220000000000001E-2</v>
      </c>
      <c r="W102" s="76">
        <f t="shared" si="44"/>
        <v>3.3870967741935485</v>
      </c>
      <c r="X102" s="98">
        <v>1</v>
      </c>
      <c r="Y102" s="47">
        <v>0</v>
      </c>
      <c r="Z102" s="47">
        <v>1</v>
      </c>
      <c r="AA102" s="47">
        <v>0</v>
      </c>
      <c r="AB102" s="47">
        <v>0</v>
      </c>
      <c r="AC102" s="98">
        <v>0.27</v>
      </c>
      <c r="AD102" s="37">
        <v>0</v>
      </c>
      <c r="AE102" s="37" t="s">
        <v>58</v>
      </c>
      <c r="AF102" s="47">
        <f t="shared" si="43"/>
        <v>0</v>
      </c>
      <c r="AG102" s="47">
        <v>1</v>
      </c>
      <c r="AH102" s="47">
        <v>0</v>
      </c>
      <c r="AI102" s="47">
        <v>1</v>
      </c>
      <c r="AJ102" s="47">
        <f t="shared" si="36"/>
        <v>0</v>
      </c>
      <c r="AK102" s="47">
        <v>0</v>
      </c>
      <c r="AL102" s="47">
        <v>11669</v>
      </c>
      <c r="AM102" s="37">
        <v>12</v>
      </c>
      <c r="AN102" s="37" t="s">
        <v>113</v>
      </c>
      <c r="AO102" s="68">
        <f t="shared" si="37"/>
        <v>1</v>
      </c>
      <c r="AP102" s="68">
        <f t="shared" si="38"/>
        <v>0</v>
      </c>
      <c r="AQ102" s="68">
        <f t="shared" si="39"/>
        <v>0</v>
      </c>
      <c r="AR102" s="68">
        <v>1</v>
      </c>
      <c r="AS102" s="37" t="s">
        <v>117</v>
      </c>
      <c r="AT102" s="68">
        <v>0</v>
      </c>
      <c r="AU102" s="68">
        <v>1</v>
      </c>
      <c r="AV102" s="68">
        <v>0</v>
      </c>
      <c r="AW102" s="68">
        <v>0</v>
      </c>
      <c r="AX102" s="68">
        <v>40.9</v>
      </c>
      <c r="AY102" s="68">
        <v>0</v>
      </c>
      <c r="AZ102" s="68">
        <v>0</v>
      </c>
      <c r="BA102" s="68">
        <v>0</v>
      </c>
      <c r="BB102" s="68">
        <v>0</v>
      </c>
      <c r="BC102" s="68">
        <v>0</v>
      </c>
      <c r="BD102" s="68">
        <v>0</v>
      </c>
      <c r="BE102" s="68">
        <v>0</v>
      </c>
    </row>
    <row r="103" spans="1:135" x14ac:dyDescent="0.25">
      <c r="A103" s="37" t="s">
        <v>112</v>
      </c>
      <c r="B103" s="37">
        <v>102</v>
      </c>
      <c r="C103" s="37">
        <v>1</v>
      </c>
      <c r="D103">
        <f>VLOOKUP(E103,Studies!$C$3:$F$40,4,FALSE)</f>
        <v>18</v>
      </c>
      <c r="E103" s="37" t="s">
        <v>360</v>
      </c>
      <c r="F103" s="37" t="s">
        <v>471</v>
      </c>
      <c r="G103">
        <f t="shared" si="27"/>
        <v>8</v>
      </c>
      <c r="H103" s="37">
        <v>2004</v>
      </c>
      <c r="I103" s="37">
        <f t="shared" si="40"/>
        <v>1.2787536009528289</v>
      </c>
      <c r="J103" s="76">
        <v>0.128</v>
      </c>
      <c r="K103" s="76">
        <v>4.0000000000000001E-3</v>
      </c>
      <c r="L103" s="76">
        <f t="shared" si="28"/>
        <v>32</v>
      </c>
      <c r="M103" s="37" t="s">
        <v>39</v>
      </c>
      <c r="N103" s="47">
        <f t="shared" si="29"/>
        <v>0</v>
      </c>
      <c r="O103" s="47">
        <f t="shared" si="30"/>
        <v>1</v>
      </c>
      <c r="P103" s="47">
        <f t="shared" si="31"/>
        <v>0</v>
      </c>
      <c r="Q103" s="84">
        <f t="shared" si="32"/>
        <v>0.12016</v>
      </c>
      <c r="R103" s="84">
        <f t="shared" si="33"/>
        <v>0.13584000000000002</v>
      </c>
      <c r="S103" s="84">
        <f t="shared" si="34"/>
        <v>0.27516639999999998</v>
      </c>
      <c r="T103" s="84">
        <f t="shared" si="35"/>
        <v>0.31107360000000001</v>
      </c>
      <c r="U103" s="76">
        <f t="shared" si="41"/>
        <v>0.29311999999999999</v>
      </c>
      <c r="V103" s="76">
        <f t="shared" si="42"/>
        <v>9.1599999999999997E-3</v>
      </c>
      <c r="W103" s="76">
        <f t="shared" si="44"/>
        <v>32</v>
      </c>
      <c r="X103" s="98">
        <v>1</v>
      </c>
      <c r="Y103" s="47">
        <v>1</v>
      </c>
      <c r="Z103" s="47">
        <v>0</v>
      </c>
      <c r="AA103" s="47">
        <v>0</v>
      </c>
      <c r="AB103" s="47">
        <v>0</v>
      </c>
      <c r="AC103" s="98">
        <v>2.29</v>
      </c>
      <c r="AD103" s="37">
        <v>0</v>
      </c>
      <c r="AE103" s="37" t="s">
        <v>58</v>
      </c>
      <c r="AF103" s="47">
        <f t="shared" si="43"/>
        <v>0</v>
      </c>
      <c r="AG103" s="47">
        <v>1</v>
      </c>
      <c r="AH103" s="47">
        <v>0</v>
      </c>
      <c r="AI103" s="47">
        <v>0</v>
      </c>
      <c r="AJ103" s="47">
        <f t="shared" si="36"/>
        <v>0</v>
      </c>
      <c r="AK103" s="47">
        <v>0</v>
      </c>
      <c r="AL103" s="47">
        <v>196167</v>
      </c>
      <c r="AM103" s="37">
        <v>10</v>
      </c>
      <c r="AN103" s="37" t="s">
        <v>113</v>
      </c>
      <c r="AO103" s="68">
        <f t="shared" si="37"/>
        <v>1</v>
      </c>
      <c r="AP103" s="68">
        <f t="shared" si="38"/>
        <v>0</v>
      </c>
      <c r="AQ103" s="68">
        <f t="shared" si="39"/>
        <v>0</v>
      </c>
      <c r="AR103" s="68">
        <v>1</v>
      </c>
      <c r="AS103" s="37" t="s">
        <v>118</v>
      </c>
      <c r="AT103" s="68">
        <v>0</v>
      </c>
      <c r="AU103" s="68">
        <v>1</v>
      </c>
      <c r="AV103" s="68">
        <v>0</v>
      </c>
      <c r="AW103" s="68">
        <v>0</v>
      </c>
      <c r="AX103" s="68">
        <v>44.9</v>
      </c>
      <c r="AY103" s="68">
        <v>0</v>
      </c>
      <c r="AZ103" s="68">
        <v>0</v>
      </c>
      <c r="BA103" s="68">
        <v>0</v>
      </c>
      <c r="BB103" s="68">
        <v>0</v>
      </c>
      <c r="BC103" s="68">
        <v>0</v>
      </c>
      <c r="BD103" s="68">
        <v>0</v>
      </c>
      <c r="BE103" s="68">
        <v>0</v>
      </c>
    </row>
    <row r="104" spans="1:135" x14ac:dyDescent="0.25">
      <c r="A104" s="37" t="s">
        <v>112</v>
      </c>
      <c r="B104" s="37">
        <v>103</v>
      </c>
      <c r="C104" s="37">
        <v>1</v>
      </c>
      <c r="D104">
        <f>VLOOKUP(E104,Studies!$C$3:$F$40,4,FALSE)</f>
        <v>18</v>
      </c>
      <c r="E104" s="37" t="s">
        <v>360</v>
      </c>
      <c r="F104" s="37" t="s">
        <v>471</v>
      </c>
      <c r="G104">
        <f t="shared" si="27"/>
        <v>8</v>
      </c>
      <c r="H104" s="37">
        <v>2004</v>
      </c>
      <c r="I104" s="37">
        <f t="shared" si="40"/>
        <v>1.2787536009528289</v>
      </c>
      <c r="J104" s="76">
        <v>0.11</v>
      </c>
      <c r="K104" s="76">
        <v>4.0000000000000001E-3</v>
      </c>
      <c r="L104" s="76">
        <f t="shared" si="28"/>
        <v>27.5</v>
      </c>
      <c r="M104" s="37" t="s">
        <v>39</v>
      </c>
      <c r="N104" s="47">
        <f t="shared" si="29"/>
        <v>0</v>
      </c>
      <c r="O104" s="47">
        <f t="shared" si="30"/>
        <v>1</v>
      </c>
      <c r="P104" s="47">
        <f t="shared" si="31"/>
        <v>0</v>
      </c>
      <c r="Q104" s="84">
        <f t="shared" si="32"/>
        <v>0.10216</v>
      </c>
      <c r="R104" s="84">
        <f t="shared" si="33"/>
        <v>0.11784</v>
      </c>
      <c r="S104" s="84">
        <f t="shared" si="34"/>
        <v>0.2339464</v>
      </c>
      <c r="T104" s="84">
        <f t="shared" si="35"/>
        <v>0.26985360000000003</v>
      </c>
      <c r="U104" s="76">
        <f t="shared" si="41"/>
        <v>0.25190000000000001</v>
      </c>
      <c r="V104" s="76">
        <f t="shared" si="42"/>
        <v>9.1599999999999997E-3</v>
      </c>
      <c r="W104" s="76">
        <f t="shared" si="44"/>
        <v>27.500000000000004</v>
      </c>
      <c r="X104" s="98">
        <v>1</v>
      </c>
      <c r="Y104" s="47">
        <v>0</v>
      </c>
      <c r="Z104" s="47">
        <v>1</v>
      </c>
      <c r="AA104" s="47">
        <v>0</v>
      </c>
      <c r="AB104" s="47">
        <v>0</v>
      </c>
      <c r="AC104" s="98">
        <v>2.29</v>
      </c>
      <c r="AD104" s="37">
        <v>0</v>
      </c>
      <c r="AE104" s="37" t="s">
        <v>58</v>
      </c>
      <c r="AF104" s="47">
        <f t="shared" si="43"/>
        <v>0</v>
      </c>
      <c r="AG104" s="47">
        <v>1</v>
      </c>
      <c r="AH104" s="47">
        <v>0</v>
      </c>
      <c r="AI104" s="47">
        <v>0</v>
      </c>
      <c r="AJ104" s="47">
        <f t="shared" si="36"/>
        <v>0</v>
      </c>
      <c r="AK104" s="47">
        <v>0</v>
      </c>
      <c r="AL104" s="47">
        <v>196167</v>
      </c>
      <c r="AM104" s="37">
        <v>10</v>
      </c>
      <c r="AN104" s="37" t="s">
        <v>113</v>
      </c>
      <c r="AO104" s="68">
        <f t="shared" si="37"/>
        <v>1</v>
      </c>
      <c r="AP104" s="68">
        <f t="shared" si="38"/>
        <v>0</v>
      </c>
      <c r="AQ104" s="68">
        <f t="shared" si="39"/>
        <v>0</v>
      </c>
      <c r="AR104" s="68">
        <v>1</v>
      </c>
      <c r="AS104" s="37" t="s">
        <v>118</v>
      </c>
      <c r="AT104" s="68">
        <v>0</v>
      </c>
      <c r="AU104" s="68">
        <v>1</v>
      </c>
      <c r="AV104" s="68">
        <v>0</v>
      </c>
      <c r="AW104" s="68">
        <v>0</v>
      </c>
      <c r="AX104" s="68">
        <v>44.9</v>
      </c>
      <c r="AY104" s="68">
        <v>0</v>
      </c>
      <c r="AZ104" s="68">
        <v>0</v>
      </c>
      <c r="BA104" s="68">
        <v>0</v>
      </c>
      <c r="BB104" s="68">
        <v>0</v>
      </c>
      <c r="BC104" s="68">
        <v>0</v>
      </c>
      <c r="BD104" s="68">
        <v>0</v>
      </c>
      <c r="BE104" s="68">
        <v>0</v>
      </c>
    </row>
    <row r="105" spans="1:135" x14ac:dyDescent="0.25">
      <c r="A105" s="37" t="s">
        <v>112</v>
      </c>
      <c r="B105" s="37">
        <v>104</v>
      </c>
      <c r="C105" s="37">
        <v>1</v>
      </c>
      <c r="D105">
        <f>VLOOKUP(E105,Studies!$C$3:$F$40,4,FALSE)</f>
        <v>18</v>
      </c>
      <c r="E105" s="37" t="s">
        <v>360</v>
      </c>
      <c r="F105" s="37" t="s">
        <v>471</v>
      </c>
      <c r="G105">
        <f t="shared" si="27"/>
        <v>8</v>
      </c>
      <c r="H105" s="37">
        <v>2004</v>
      </c>
      <c r="I105" s="37">
        <f t="shared" si="40"/>
        <v>1.2787536009528289</v>
      </c>
      <c r="J105" s="76">
        <v>0.12</v>
      </c>
      <c r="K105" s="76">
        <v>5.0000000000000001E-3</v>
      </c>
      <c r="L105" s="76">
        <f t="shared" si="28"/>
        <v>24</v>
      </c>
      <c r="M105" s="37" t="s">
        <v>39</v>
      </c>
      <c r="N105" s="47">
        <f t="shared" si="29"/>
        <v>0</v>
      </c>
      <c r="O105" s="47">
        <f t="shared" si="30"/>
        <v>1</v>
      </c>
      <c r="P105" s="47">
        <f t="shared" si="31"/>
        <v>0</v>
      </c>
      <c r="Q105" s="84">
        <f t="shared" si="32"/>
        <v>0.11019999999999999</v>
      </c>
      <c r="R105" s="84">
        <f t="shared" si="33"/>
        <v>0.1298</v>
      </c>
      <c r="S105" s="84">
        <f t="shared" si="34"/>
        <v>0.26558199999999998</v>
      </c>
      <c r="T105" s="84">
        <f t="shared" si="35"/>
        <v>0.31281800000000004</v>
      </c>
      <c r="U105" s="76">
        <f t="shared" si="41"/>
        <v>0.28920000000000001</v>
      </c>
      <c r="V105" s="76">
        <f t="shared" si="42"/>
        <v>1.2050000000000002E-2</v>
      </c>
      <c r="W105" s="76">
        <f t="shared" si="44"/>
        <v>23.999999999999996</v>
      </c>
      <c r="X105" s="98">
        <v>1</v>
      </c>
      <c r="Y105" s="47">
        <v>1</v>
      </c>
      <c r="Z105" s="47">
        <v>0</v>
      </c>
      <c r="AA105" s="47">
        <v>0</v>
      </c>
      <c r="AB105" s="47">
        <v>0</v>
      </c>
      <c r="AC105" s="98">
        <v>2.41</v>
      </c>
      <c r="AD105" s="37">
        <v>0</v>
      </c>
      <c r="AE105" s="37" t="s">
        <v>58</v>
      </c>
      <c r="AF105" s="47">
        <f t="shared" si="43"/>
        <v>0</v>
      </c>
      <c r="AG105" s="47">
        <v>1</v>
      </c>
      <c r="AH105" s="47">
        <v>0</v>
      </c>
      <c r="AI105" s="47">
        <v>0</v>
      </c>
      <c r="AJ105" s="47">
        <f t="shared" si="36"/>
        <v>0</v>
      </c>
      <c r="AK105" s="47">
        <v>0</v>
      </c>
      <c r="AL105" s="47">
        <v>163061</v>
      </c>
      <c r="AM105" s="37">
        <v>14</v>
      </c>
      <c r="AN105" s="37" t="s">
        <v>113</v>
      </c>
      <c r="AO105" s="68">
        <f t="shared" si="37"/>
        <v>1</v>
      </c>
      <c r="AP105" s="68">
        <f t="shared" si="38"/>
        <v>0</v>
      </c>
      <c r="AQ105" s="68">
        <f t="shared" si="39"/>
        <v>0</v>
      </c>
      <c r="AR105" s="68">
        <v>1</v>
      </c>
      <c r="AS105" s="37" t="s">
        <v>118</v>
      </c>
      <c r="AT105" s="68">
        <v>0</v>
      </c>
      <c r="AU105" s="68">
        <v>1</v>
      </c>
      <c r="AV105" s="68">
        <v>0</v>
      </c>
      <c r="AW105" s="68">
        <v>0</v>
      </c>
      <c r="AX105" s="68">
        <v>44.9</v>
      </c>
      <c r="AY105" s="68">
        <v>0</v>
      </c>
      <c r="AZ105" s="68">
        <v>0</v>
      </c>
      <c r="BA105" s="68">
        <v>0</v>
      </c>
      <c r="BB105" s="68">
        <v>0</v>
      </c>
      <c r="BC105" s="68">
        <v>0</v>
      </c>
      <c r="BD105" s="68">
        <v>0</v>
      </c>
      <c r="BE105" s="68">
        <v>0</v>
      </c>
    </row>
    <row r="106" spans="1:135" x14ac:dyDescent="0.25">
      <c r="A106" s="37" t="s">
        <v>112</v>
      </c>
      <c r="B106" s="37">
        <v>105</v>
      </c>
      <c r="C106" s="37">
        <v>1</v>
      </c>
      <c r="D106">
        <f>VLOOKUP(E106,Studies!$C$3:$F$40,4,FALSE)</f>
        <v>18</v>
      </c>
      <c r="E106" s="37" t="s">
        <v>360</v>
      </c>
      <c r="F106" s="37" t="s">
        <v>471</v>
      </c>
      <c r="G106">
        <f t="shared" si="27"/>
        <v>8</v>
      </c>
      <c r="H106" s="37">
        <v>2004</v>
      </c>
      <c r="I106" s="37">
        <f t="shared" si="40"/>
        <v>1.2787536009528289</v>
      </c>
      <c r="J106" s="76">
        <v>0.13100000000000001</v>
      </c>
      <c r="K106" s="76">
        <v>8.0000000000000002E-3</v>
      </c>
      <c r="L106" s="76">
        <f t="shared" si="28"/>
        <v>16.375</v>
      </c>
      <c r="M106" s="37" t="s">
        <v>39</v>
      </c>
      <c r="N106" s="47">
        <f t="shared" si="29"/>
        <v>0</v>
      </c>
      <c r="O106" s="47">
        <f t="shared" si="30"/>
        <v>1</v>
      </c>
      <c r="P106" s="47">
        <f t="shared" si="31"/>
        <v>0</v>
      </c>
      <c r="Q106" s="84">
        <f t="shared" si="32"/>
        <v>0.11532000000000001</v>
      </c>
      <c r="R106" s="84">
        <f t="shared" si="33"/>
        <v>0.14668</v>
      </c>
      <c r="S106" s="84">
        <f t="shared" si="34"/>
        <v>0.27792120000000003</v>
      </c>
      <c r="T106" s="84">
        <f t="shared" si="35"/>
        <v>0.35349880000000006</v>
      </c>
      <c r="U106" s="76">
        <f t="shared" si="41"/>
        <v>0.31571000000000005</v>
      </c>
      <c r="V106" s="76">
        <f t="shared" si="42"/>
        <v>1.9280000000000002E-2</v>
      </c>
      <c r="W106" s="76">
        <f t="shared" si="44"/>
        <v>16.375</v>
      </c>
      <c r="X106" s="98">
        <v>1</v>
      </c>
      <c r="Y106" s="47">
        <v>0</v>
      </c>
      <c r="Z106" s="47">
        <v>1</v>
      </c>
      <c r="AA106" s="47">
        <v>0</v>
      </c>
      <c r="AB106" s="47">
        <v>0</v>
      </c>
      <c r="AC106" s="98">
        <v>2.41</v>
      </c>
      <c r="AD106" s="37">
        <v>0</v>
      </c>
      <c r="AE106" s="37" t="s">
        <v>58</v>
      </c>
      <c r="AF106" s="47">
        <f t="shared" si="43"/>
        <v>0</v>
      </c>
      <c r="AG106" s="47">
        <v>1</v>
      </c>
      <c r="AH106" s="47">
        <v>0</v>
      </c>
      <c r="AI106" s="47">
        <v>0</v>
      </c>
      <c r="AJ106" s="47">
        <f t="shared" si="36"/>
        <v>0</v>
      </c>
      <c r="AK106" s="47">
        <v>0</v>
      </c>
      <c r="AL106" s="47">
        <v>163061</v>
      </c>
      <c r="AM106" s="37">
        <v>14</v>
      </c>
      <c r="AN106" s="37" t="s">
        <v>113</v>
      </c>
      <c r="AO106" s="68">
        <f t="shared" si="37"/>
        <v>1</v>
      </c>
      <c r="AP106" s="68">
        <f t="shared" si="38"/>
        <v>0</v>
      </c>
      <c r="AQ106" s="68">
        <f t="shared" si="39"/>
        <v>0</v>
      </c>
      <c r="AR106" s="68">
        <v>1</v>
      </c>
      <c r="AS106" s="37" t="s">
        <v>118</v>
      </c>
      <c r="AT106" s="68">
        <v>0</v>
      </c>
      <c r="AU106" s="68">
        <v>0</v>
      </c>
      <c r="AV106" s="68">
        <v>0</v>
      </c>
      <c r="AW106" s="68">
        <v>0</v>
      </c>
      <c r="AX106" s="68">
        <v>44.9</v>
      </c>
      <c r="AY106" s="68">
        <v>0</v>
      </c>
      <c r="AZ106" s="68">
        <v>0</v>
      </c>
      <c r="BA106" s="68">
        <v>0</v>
      </c>
      <c r="BB106" s="68">
        <v>0</v>
      </c>
      <c r="BC106" s="68">
        <v>0</v>
      </c>
      <c r="BD106" s="68">
        <v>0</v>
      </c>
      <c r="BE106" s="68">
        <v>0</v>
      </c>
    </row>
    <row r="107" spans="1:135" x14ac:dyDescent="0.25">
      <c r="A107" s="26" t="s">
        <v>141</v>
      </c>
      <c r="B107" s="26">
        <v>106</v>
      </c>
      <c r="C107" s="26">
        <v>1</v>
      </c>
      <c r="D107">
        <f>VLOOKUP(E107,Studies!$C$3:$F$40,4,FALSE)</f>
        <v>20</v>
      </c>
      <c r="E107" s="26" t="s">
        <v>142</v>
      </c>
      <c r="F107" s="26" t="s">
        <v>142</v>
      </c>
      <c r="G107">
        <f t="shared" si="27"/>
        <v>40</v>
      </c>
      <c r="H107" s="26">
        <v>2003</v>
      </c>
      <c r="I107" s="26">
        <f t="shared" si="40"/>
        <v>1.255272505103306</v>
      </c>
      <c r="J107" s="76">
        <v>63.6</v>
      </c>
      <c r="K107" s="76">
        <v>4</v>
      </c>
      <c r="L107" s="76">
        <f t="shared" si="28"/>
        <v>15.9</v>
      </c>
      <c r="M107" s="26" t="s">
        <v>132</v>
      </c>
      <c r="N107" s="41">
        <f t="shared" si="29"/>
        <v>0</v>
      </c>
      <c r="O107" s="41">
        <f t="shared" si="30"/>
        <v>0</v>
      </c>
      <c r="P107" s="41">
        <f t="shared" si="31"/>
        <v>1</v>
      </c>
      <c r="Q107" s="77">
        <f t="shared" si="32"/>
        <v>55.760000000000005</v>
      </c>
      <c r="R107" s="77">
        <f t="shared" si="33"/>
        <v>71.44</v>
      </c>
      <c r="S107" s="77">
        <f t="shared" si="34"/>
        <v>0.55759999999999998</v>
      </c>
      <c r="T107" s="77">
        <f t="shared" si="35"/>
        <v>0.71440000000000003</v>
      </c>
      <c r="U107" s="76">
        <f t="shared" ref="U107:U170" si="45">(J107/X107)*AC107</f>
        <v>0.63600000000000001</v>
      </c>
      <c r="V107" s="76">
        <f t="shared" ref="V107:V170" si="46">(K107/X107)*AC107</f>
        <v>0.04</v>
      </c>
      <c r="W107" s="76">
        <f t="shared" si="44"/>
        <v>15.9</v>
      </c>
      <c r="X107" s="91">
        <v>100</v>
      </c>
      <c r="Y107" s="41">
        <v>1</v>
      </c>
      <c r="Z107" s="41">
        <v>0</v>
      </c>
      <c r="AA107" s="41">
        <v>0</v>
      </c>
      <c r="AB107" s="41">
        <v>0</v>
      </c>
      <c r="AC107" s="91">
        <v>1</v>
      </c>
      <c r="AD107" s="26">
        <v>0</v>
      </c>
      <c r="AE107" s="26" t="s">
        <v>179</v>
      </c>
      <c r="AF107" s="41">
        <f t="shared" si="43"/>
        <v>0</v>
      </c>
      <c r="AG107" s="41">
        <v>0</v>
      </c>
      <c r="AH107" s="41">
        <v>1</v>
      </c>
      <c r="AI107" s="41">
        <v>0</v>
      </c>
      <c r="AJ107" s="41">
        <f t="shared" si="36"/>
        <v>0</v>
      </c>
      <c r="AK107" s="41">
        <v>0</v>
      </c>
      <c r="AL107" s="41">
        <v>265810</v>
      </c>
      <c r="AM107" s="26">
        <v>15</v>
      </c>
      <c r="AN107" s="26" t="s">
        <v>324</v>
      </c>
      <c r="AO107" s="61">
        <f t="shared" si="37"/>
        <v>0</v>
      </c>
      <c r="AP107" s="61">
        <f t="shared" si="38"/>
        <v>1</v>
      </c>
      <c r="AQ107" s="61">
        <f t="shared" si="39"/>
        <v>0</v>
      </c>
      <c r="AR107" s="61">
        <v>1</v>
      </c>
      <c r="AS107" s="26" t="s">
        <v>145</v>
      </c>
      <c r="AT107" s="61">
        <v>0</v>
      </c>
      <c r="AU107" s="61">
        <v>1</v>
      </c>
      <c r="AV107" s="61">
        <v>0</v>
      </c>
      <c r="AW107" s="61">
        <v>1</v>
      </c>
      <c r="AX107" s="61">
        <v>29.4</v>
      </c>
      <c r="AY107" s="61">
        <v>0</v>
      </c>
      <c r="AZ107" s="61">
        <v>0</v>
      </c>
      <c r="BA107" s="61">
        <v>0</v>
      </c>
      <c r="BB107" s="61">
        <v>0</v>
      </c>
      <c r="BC107" s="61">
        <v>0</v>
      </c>
      <c r="BD107" s="61">
        <v>1</v>
      </c>
      <c r="BE107" s="61">
        <v>1</v>
      </c>
    </row>
    <row r="108" spans="1:135" x14ac:dyDescent="0.25">
      <c r="A108" s="26" t="s">
        <v>141</v>
      </c>
      <c r="B108" s="26">
        <v>107</v>
      </c>
      <c r="C108" s="26">
        <v>1</v>
      </c>
      <c r="D108">
        <f>VLOOKUP(E108,Studies!$C$3:$F$40,4,FALSE)</f>
        <v>20</v>
      </c>
      <c r="E108" s="26" t="s">
        <v>142</v>
      </c>
      <c r="F108" s="26" t="s">
        <v>142</v>
      </c>
      <c r="G108">
        <f t="shared" si="27"/>
        <v>40</v>
      </c>
      <c r="H108" s="26">
        <v>2003</v>
      </c>
      <c r="I108" s="26">
        <f t="shared" si="40"/>
        <v>1.255272505103306</v>
      </c>
      <c r="J108" s="76">
        <v>53.6</v>
      </c>
      <c r="K108" s="76">
        <v>3.2</v>
      </c>
      <c r="L108" s="76">
        <f t="shared" si="28"/>
        <v>16.75</v>
      </c>
      <c r="M108" s="26" t="s">
        <v>132</v>
      </c>
      <c r="N108" s="41">
        <f t="shared" si="29"/>
        <v>0</v>
      </c>
      <c r="O108" s="41">
        <f t="shared" si="30"/>
        <v>0</v>
      </c>
      <c r="P108" s="41">
        <f t="shared" si="31"/>
        <v>1</v>
      </c>
      <c r="Q108" s="77">
        <f t="shared" si="32"/>
        <v>47.328000000000003</v>
      </c>
      <c r="R108" s="77">
        <f t="shared" si="33"/>
        <v>59.872</v>
      </c>
      <c r="S108" s="77">
        <f t="shared" si="34"/>
        <v>0.47328000000000003</v>
      </c>
      <c r="T108" s="77">
        <f t="shared" si="35"/>
        <v>0.59872000000000003</v>
      </c>
      <c r="U108" s="76">
        <f t="shared" si="45"/>
        <v>0.53600000000000003</v>
      </c>
      <c r="V108" s="76">
        <f t="shared" si="46"/>
        <v>3.2000000000000001E-2</v>
      </c>
      <c r="W108" s="76">
        <f t="shared" si="44"/>
        <v>16.75</v>
      </c>
      <c r="X108" s="91">
        <v>100</v>
      </c>
      <c r="Y108" s="41">
        <v>1</v>
      </c>
      <c r="Z108" s="41">
        <v>0</v>
      </c>
      <c r="AA108" s="41">
        <v>0</v>
      </c>
      <c r="AB108" s="41">
        <v>0</v>
      </c>
      <c r="AC108" s="91">
        <v>1</v>
      </c>
      <c r="AD108" s="26">
        <v>0</v>
      </c>
      <c r="AE108" s="26" t="s">
        <v>179</v>
      </c>
      <c r="AF108" s="41">
        <f t="shared" si="43"/>
        <v>0</v>
      </c>
      <c r="AG108" s="41">
        <v>0</v>
      </c>
      <c r="AH108" s="41">
        <v>1</v>
      </c>
      <c r="AI108" s="41">
        <v>0</v>
      </c>
      <c r="AJ108" s="41">
        <f t="shared" si="36"/>
        <v>0</v>
      </c>
      <c r="AK108" s="41">
        <v>0</v>
      </c>
      <c r="AL108" s="41">
        <v>265810</v>
      </c>
      <c r="AM108" s="26">
        <v>15</v>
      </c>
      <c r="AN108" s="26" t="s">
        <v>324</v>
      </c>
      <c r="AO108" s="61">
        <f t="shared" si="37"/>
        <v>0</v>
      </c>
      <c r="AP108" s="61">
        <f t="shared" si="38"/>
        <v>1</v>
      </c>
      <c r="AQ108" s="61">
        <f t="shared" si="39"/>
        <v>0</v>
      </c>
      <c r="AR108" s="61">
        <v>1</v>
      </c>
      <c r="AS108" s="26" t="s">
        <v>146</v>
      </c>
      <c r="AT108" s="61">
        <v>0</v>
      </c>
      <c r="AU108" s="61">
        <v>0</v>
      </c>
      <c r="AV108" s="61">
        <v>0</v>
      </c>
      <c r="AW108" s="61">
        <v>0</v>
      </c>
      <c r="AX108" s="61">
        <v>42</v>
      </c>
      <c r="AY108" s="61">
        <v>0</v>
      </c>
      <c r="AZ108" s="61">
        <v>0</v>
      </c>
      <c r="BA108" s="61">
        <v>0</v>
      </c>
      <c r="BB108" s="61">
        <v>0</v>
      </c>
      <c r="BC108" s="61">
        <v>0</v>
      </c>
      <c r="BD108" s="61">
        <v>1</v>
      </c>
      <c r="BE108" s="61">
        <v>1</v>
      </c>
    </row>
    <row r="109" spans="1:135" x14ac:dyDescent="0.25">
      <c r="A109" s="26" t="s">
        <v>141</v>
      </c>
      <c r="B109" s="26">
        <v>108</v>
      </c>
      <c r="C109" s="26">
        <v>1</v>
      </c>
      <c r="D109">
        <f>VLOOKUP(E109,Studies!$C$3:$F$40,4,FALSE)</f>
        <v>20</v>
      </c>
      <c r="E109" s="26" t="s">
        <v>142</v>
      </c>
      <c r="F109" s="26" t="s">
        <v>142</v>
      </c>
      <c r="G109">
        <f t="shared" si="27"/>
        <v>40</v>
      </c>
      <c r="H109" s="26">
        <v>2003</v>
      </c>
      <c r="I109" s="26">
        <f t="shared" si="40"/>
        <v>1.255272505103306</v>
      </c>
      <c r="J109" s="76">
        <v>42.7</v>
      </c>
      <c r="K109" s="76">
        <v>3.2</v>
      </c>
      <c r="L109" s="76">
        <f t="shared" si="28"/>
        <v>13.34375</v>
      </c>
      <c r="M109" s="26" t="s">
        <v>132</v>
      </c>
      <c r="N109" s="41">
        <f t="shared" si="29"/>
        <v>0</v>
      </c>
      <c r="O109" s="41">
        <f t="shared" si="30"/>
        <v>0</v>
      </c>
      <c r="P109" s="41">
        <f t="shared" si="31"/>
        <v>1</v>
      </c>
      <c r="Q109" s="77">
        <f t="shared" si="32"/>
        <v>36.428000000000004</v>
      </c>
      <c r="R109" s="77">
        <f t="shared" si="33"/>
        <v>48.972000000000001</v>
      </c>
      <c r="S109" s="77">
        <f t="shared" si="34"/>
        <v>0.36428000000000005</v>
      </c>
      <c r="T109" s="77">
        <f t="shared" si="35"/>
        <v>0.48972000000000004</v>
      </c>
      <c r="U109" s="76">
        <f t="shared" si="45"/>
        <v>0.42700000000000005</v>
      </c>
      <c r="V109" s="76">
        <f t="shared" si="46"/>
        <v>3.2000000000000001E-2</v>
      </c>
      <c r="W109" s="76">
        <f t="shared" si="44"/>
        <v>13.343750000000002</v>
      </c>
      <c r="X109" s="91">
        <v>100</v>
      </c>
      <c r="Y109" s="41">
        <v>1</v>
      </c>
      <c r="Z109" s="41">
        <v>0</v>
      </c>
      <c r="AA109" s="41">
        <v>0</v>
      </c>
      <c r="AB109" s="41">
        <v>0</v>
      </c>
      <c r="AC109" s="91">
        <v>1</v>
      </c>
      <c r="AD109" s="26">
        <v>0</v>
      </c>
      <c r="AE109" s="26" t="s">
        <v>179</v>
      </c>
      <c r="AF109" s="41">
        <f t="shared" si="43"/>
        <v>0</v>
      </c>
      <c r="AG109" s="41">
        <v>0</v>
      </c>
      <c r="AH109" s="41">
        <v>1</v>
      </c>
      <c r="AI109" s="41">
        <v>0</v>
      </c>
      <c r="AJ109" s="41">
        <f t="shared" si="36"/>
        <v>0</v>
      </c>
      <c r="AK109" s="41">
        <v>0</v>
      </c>
      <c r="AL109" s="41">
        <v>265810</v>
      </c>
      <c r="AM109" s="26">
        <v>15</v>
      </c>
      <c r="AN109" s="26" t="s">
        <v>324</v>
      </c>
      <c r="AO109" s="61">
        <f t="shared" si="37"/>
        <v>0</v>
      </c>
      <c r="AP109" s="61">
        <f t="shared" si="38"/>
        <v>1</v>
      </c>
      <c r="AQ109" s="61">
        <f t="shared" si="39"/>
        <v>0</v>
      </c>
      <c r="AR109" s="61">
        <v>1</v>
      </c>
      <c r="AS109" s="26" t="s">
        <v>147</v>
      </c>
      <c r="AT109" s="61">
        <v>0</v>
      </c>
      <c r="AU109" s="61">
        <v>0</v>
      </c>
      <c r="AV109" s="61">
        <v>0</v>
      </c>
      <c r="AW109" s="61">
        <v>0</v>
      </c>
      <c r="AX109" s="61">
        <v>34.299999999999997</v>
      </c>
      <c r="AY109" s="61">
        <v>0</v>
      </c>
      <c r="AZ109" s="61">
        <v>0</v>
      </c>
      <c r="BA109" s="61">
        <v>0</v>
      </c>
      <c r="BB109" s="61">
        <v>0</v>
      </c>
      <c r="BC109" s="61">
        <v>0</v>
      </c>
      <c r="BD109" s="61">
        <v>1</v>
      </c>
      <c r="BE109" s="61">
        <v>1</v>
      </c>
    </row>
    <row r="110" spans="1:135" x14ac:dyDescent="0.25">
      <c r="A110" s="26" t="s">
        <v>141</v>
      </c>
      <c r="B110" s="26">
        <v>109</v>
      </c>
      <c r="C110" s="26">
        <v>1</v>
      </c>
      <c r="D110">
        <f>VLOOKUP(E110,Studies!$C$3:$F$40,4,FALSE)</f>
        <v>20</v>
      </c>
      <c r="E110" s="26" t="s">
        <v>142</v>
      </c>
      <c r="F110" s="26" t="s">
        <v>142</v>
      </c>
      <c r="G110">
        <f t="shared" si="27"/>
        <v>40</v>
      </c>
      <c r="H110" s="26">
        <v>2003</v>
      </c>
      <c r="I110" s="26">
        <f t="shared" si="40"/>
        <v>1.255272505103306</v>
      </c>
      <c r="J110" s="76">
        <v>46</v>
      </c>
      <c r="K110" s="76">
        <v>3.5</v>
      </c>
      <c r="L110" s="76">
        <f t="shared" si="28"/>
        <v>13.142857142857142</v>
      </c>
      <c r="M110" s="26" t="s">
        <v>132</v>
      </c>
      <c r="N110" s="41">
        <f t="shared" si="29"/>
        <v>0</v>
      </c>
      <c r="O110" s="41">
        <f t="shared" si="30"/>
        <v>0</v>
      </c>
      <c r="P110" s="41">
        <f t="shared" si="31"/>
        <v>1</v>
      </c>
      <c r="Q110" s="77">
        <f t="shared" si="32"/>
        <v>39.14</v>
      </c>
      <c r="R110" s="77">
        <f t="shared" si="33"/>
        <v>52.86</v>
      </c>
      <c r="S110" s="77">
        <f t="shared" si="34"/>
        <v>0.39140000000000003</v>
      </c>
      <c r="T110" s="77">
        <f t="shared" si="35"/>
        <v>0.52860000000000007</v>
      </c>
      <c r="U110" s="76">
        <f t="shared" si="45"/>
        <v>0.46</v>
      </c>
      <c r="V110" s="76">
        <f t="shared" si="46"/>
        <v>3.5000000000000003E-2</v>
      </c>
      <c r="W110" s="76">
        <f t="shared" si="44"/>
        <v>13.142857142857142</v>
      </c>
      <c r="X110" s="91">
        <v>100</v>
      </c>
      <c r="Y110" s="41">
        <v>1</v>
      </c>
      <c r="Z110" s="41">
        <v>0</v>
      </c>
      <c r="AA110" s="41">
        <v>0</v>
      </c>
      <c r="AB110" s="41">
        <v>0</v>
      </c>
      <c r="AC110" s="91">
        <v>1</v>
      </c>
      <c r="AD110" s="26">
        <v>0</v>
      </c>
      <c r="AE110" s="26" t="s">
        <v>179</v>
      </c>
      <c r="AF110" s="41">
        <f t="shared" si="43"/>
        <v>0</v>
      </c>
      <c r="AG110" s="41">
        <v>0</v>
      </c>
      <c r="AH110" s="41">
        <v>1</v>
      </c>
      <c r="AI110" s="41">
        <v>0</v>
      </c>
      <c r="AJ110" s="41">
        <f t="shared" si="36"/>
        <v>0</v>
      </c>
      <c r="AK110" s="41">
        <v>0</v>
      </c>
      <c r="AL110" s="41">
        <v>265810</v>
      </c>
      <c r="AM110" s="26">
        <v>15</v>
      </c>
      <c r="AN110" s="26" t="s">
        <v>324</v>
      </c>
      <c r="AO110" s="61">
        <f t="shared" si="37"/>
        <v>0</v>
      </c>
      <c r="AP110" s="61">
        <f t="shared" si="38"/>
        <v>1</v>
      </c>
      <c r="AQ110" s="61">
        <f t="shared" si="39"/>
        <v>0</v>
      </c>
      <c r="AR110" s="61">
        <v>1</v>
      </c>
      <c r="AS110" s="26" t="s">
        <v>148</v>
      </c>
      <c r="AT110" s="61">
        <v>0</v>
      </c>
      <c r="AU110" s="61">
        <v>0</v>
      </c>
      <c r="AV110" s="61">
        <v>0</v>
      </c>
      <c r="AW110" s="61">
        <v>1</v>
      </c>
      <c r="AX110" s="61">
        <v>29.8</v>
      </c>
      <c r="AY110" s="61">
        <v>0</v>
      </c>
      <c r="AZ110" s="61">
        <v>0</v>
      </c>
      <c r="BA110" s="61">
        <v>0</v>
      </c>
      <c r="BB110" s="61">
        <v>0</v>
      </c>
      <c r="BC110" s="61">
        <v>0</v>
      </c>
      <c r="BD110" s="61">
        <v>1</v>
      </c>
      <c r="BE110" s="61">
        <v>1</v>
      </c>
    </row>
    <row r="111" spans="1:135" s="26" customFormat="1" x14ac:dyDescent="0.25">
      <c r="A111" s="26" t="s">
        <v>141</v>
      </c>
      <c r="B111" s="26">
        <v>110</v>
      </c>
      <c r="C111" s="26">
        <v>1</v>
      </c>
      <c r="D111">
        <f>VLOOKUP(E111,Studies!$C$3:$F$40,4,FALSE)</f>
        <v>20</v>
      </c>
      <c r="E111" s="26" t="s">
        <v>142</v>
      </c>
      <c r="F111" s="26" t="s">
        <v>142</v>
      </c>
      <c r="G111">
        <f t="shared" si="27"/>
        <v>40</v>
      </c>
      <c r="H111" s="26">
        <v>2003</v>
      </c>
      <c r="I111" s="26">
        <f t="shared" si="40"/>
        <v>1.255272505103306</v>
      </c>
      <c r="J111" s="76">
        <v>61.1</v>
      </c>
      <c r="K111" s="76">
        <v>2.6</v>
      </c>
      <c r="L111" s="76">
        <f t="shared" si="28"/>
        <v>23.5</v>
      </c>
      <c r="M111" s="26" t="s">
        <v>132</v>
      </c>
      <c r="N111" s="41">
        <f t="shared" si="29"/>
        <v>0</v>
      </c>
      <c r="O111" s="41">
        <f t="shared" si="30"/>
        <v>0</v>
      </c>
      <c r="P111" s="41">
        <f t="shared" si="31"/>
        <v>1</v>
      </c>
      <c r="Q111" s="77">
        <f t="shared" si="32"/>
        <v>56.004000000000005</v>
      </c>
      <c r="R111" s="77">
        <f t="shared" si="33"/>
        <v>66.195999999999998</v>
      </c>
      <c r="S111" s="77">
        <f t="shared" si="34"/>
        <v>0.56003999999999998</v>
      </c>
      <c r="T111" s="77">
        <f t="shared" si="35"/>
        <v>0.66195999999999999</v>
      </c>
      <c r="U111" s="76">
        <f t="shared" si="45"/>
        <v>0.61099999999999999</v>
      </c>
      <c r="V111" s="76">
        <f t="shared" si="46"/>
        <v>2.6000000000000002E-2</v>
      </c>
      <c r="W111" s="76">
        <f t="shared" si="44"/>
        <v>23.499999999999996</v>
      </c>
      <c r="X111" s="91">
        <v>100</v>
      </c>
      <c r="Y111" s="41">
        <v>1</v>
      </c>
      <c r="Z111" s="41">
        <v>0</v>
      </c>
      <c r="AA111" s="41">
        <v>0</v>
      </c>
      <c r="AB111" s="41">
        <v>0</v>
      </c>
      <c r="AC111" s="91">
        <v>1</v>
      </c>
      <c r="AD111" s="26">
        <v>0</v>
      </c>
      <c r="AE111" s="26" t="s">
        <v>179</v>
      </c>
      <c r="AF111" s="41">
        <f t="shared" si="43"/>
        <v>0</v>
      </c>
      <c r="AG111" s="41">
        <v>0</v>
      </c>
      <c r="AH111" s="41">
        <v>1</v>
      </c>
      <c r="AI111" s="41">
        <v>0</v>
      </c>
      <c r="AJ111" s="41">
        <f t="shared" si="36"/>
        <v>0</v>
      </c>
      <c r="AK111" s="41">
        <v>0</v>
      </c>
      <c r="AL111" s="41">
        <v>265810</v>
      </c>
      <c r="AM111" s="26">
        <v>15</v>
      </c>
      <c r="AN111" s="26" t="s">
        <v>324</v>
      </c>
      <c r="AO111" s="61">
        <f t="shared" si="37"/>
        <v>0</v>
      </c>
      <c r="AP111" s="61">
        <f t="shared" si="38"/>
        <v>1</v>
      </c>
      <c r="AQ111" s="61">
        <f t="shared" si="39"/>
        <v>0</v>
      </c>
      <c r="AR111" s="61">
        <v>1</v>
      </c>
      <c r="AS111" s="26" t="s">
        <v>44</v>
      </c>
      <c r="AT111" s="61">
        <v>0</v>
      </c>
      <c r="AU111" s="61">
        <v>1</v>
      </c>
      <c r="AV111" s="61">
        <v>0</v>
      </c>
      <c r="AW111" s="61">
        <v>1</v>
      </c>
      <c r="AX111" s="61">
        <v>26</v>
      </c>
      <c r="AY111" s="61">
        <v>0</v>
      </c>
      <c r="AZ111" s="61">
        <v>0</v>
      </c>
      <c r="BA111" s="61">
        <v>0</v>
      </c>
      <c r="BB111" s="61">
        <v>0</v>
      </c>
      <c r="BC111" s="61">
        <v>0</v>
      </c>
      <c r="BD111" s="61">
        <v>1</v>
      </c>
      <c r="BE111" s="61">
        <v>1</v>
      </c>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row>
    <row r="112" spans="1:135" s="27" customFormat="1" x14ac:dyDescent="0.25">
      <c r="A112" s="26" t="s">
        <v>141</v>
      </c>
      <c r="B112" s="26">
        <v>111</v>
      </c>
      <c r="C112" s="26">
        <v>1</v>
      </c>
      <c r="D112">
        <f>VLOOKUP(E112,Studies!$C$3:$F$40,4,FALSE)</f>
        <v>20</v>
      </c>
      <c r="E112" s="26" t="s">
        <v>142</v>
      </c>
      <c r="F112" s="26" t="s">
        <v>142</v>
      </c>
      <c r="G112">
        <f t="shared" si="27"/>
        <v>40</v>
      </c>
      <c r="H112" s="26">
        <v>2003</v>
      </c>
      <c r="I112" s="26">
        <f t="shared" si="40"/>
        <v>1.255272505103306</v>
      </c>
      <c r="J112" s="76">
        <v>40.700000000000003</v>
      </c>
      <c r="K112" s="76">
        <v>2.7</v>
      </c>
      <c r="L112" s="76">
        <f t="shared" si="28"/>
        <v>15.074074074074074</v>
      </c>
      <c r="M112" s="26" t="s">
        <v>132</v>
      </c>
      <c r="N112" s="41">
        <f t="shared" si="29"/>
        <v>0</v>
      </c>
      <c r="O112" s="41">
        <f t="shared" si="30"/>
        <v>0</v>
      </c>
      <c r="P112" s="41">
        <f t="shared" si="31"/>
        <v>1</v>
      </c>
      <c r="Q112" s="77">
        <f t="shared" si="32"/>
        <v>35.408000000000001</v>
      </c>
      <c r="R112" s="77">
        <f t="shared" si="33"/>
        <v>45.992000000000004</v>
      </c>
      <c r="S112" s="77">
        <f t="shared" si="34"/>
        <v>0.35408000000000001</v>
      </c>
      <c r="T112" s="77">
        <f t="shared" si="35"/>
        <v>0.45992000000000005</v>
      </c>
      <c r="U112" s="76">
        <f t="shared" si="45"/>
        <v>0.40700000000000003</v>
      </c>
      <c r="V112" s="76">
        <f t="shared" si="46"/>
        <v>2.7000000000000003E-2</v>
      </c>
      <c r="W112" s="76">
        <f t="shared" si="44"/>
        <v>15.074074074074073</v>
      </c>
      <c r="X112" s="91">
        <v>100</v>
      </c>
      <c r="Y112" s="41">
        <v>1</v>
      </c>
      <c r="Z112" s="41">
        <v>0</v>
      </c>
      <c r="AA112" s="41">
        <v>0</v>
      </c>
      <c r="AB112" s="41">
        <v>0</v>
      </c>
      <c r="AC112" s="91">
        <v>1</v>
      </c>
      <c r="AD112" s="26">
        <v>0</v>
      </c>
      <c r="AE112" s="26" t="s">
        <v>179</v>
      </c>
      <c r="AF112" s="41">
        <f t="shared" si="43"/>
        <v>0</v>
      </c>
      <c r="AG112" s="41">
        <v>0</v>
      </c>
      <c r="AH112" s="41">
        <v>1</v>
      </c>
      <c r="AI112" s="41">
        <v>0</v>
      </c>
      <c r="AJ112" s="41">
        <f t="shared" si="36"/>
        <v>0</v>
      </c>
      <c r="AK112" s="41">
        <v>0</v>
      </c>
      <c r="AL112" s="41">
        <v>265810</v>
      </c>
      <c r="AM112" s="26">
        <v>15</v>
      </c>
      <c r="AN112" s="26" t="s">
        <v>324</v>
      </c>
      <c r="AO112" s="61">
        <f t="shared" si="37"/>
        <v>0</v>
      </c>
      <c r="AP112" s="61">
        <f t="shared" si="38"/>
        <v>1</v>
      </c>
      <c r="AQ112" s="61">
        <f t="shared" si="39"/>
        <v>0</v>
      </c>
      <c r="AR112" s="61">
        <v>1</v>
      </c>
      <c r="AS112" s="26" t="s">
        <v>149</v>
      </c>
      <c r="AT112" s="61">
        <v>0</v>
      </c>
      <c r="AU112" s="61">
        <v>0</v>
      </c>
      <c r="AV112" s="61">
        <v>0</v>
      </c>
      <c r="AW112" s="61">
        <v>0</v>
      </c>
      <c r="AX112" s="61">
        <v>52.9</v>
      </c>
      <c r="AY112" s="61">
        <v>0</v>
      </c>
      <c r="AZ112" s="61">
        <v>0</v>
      </c>
      <c r="BA112" s="61">
        <v>0</v>
      </c>
      <c r="BB112" s="61">
        <v>0</v>
      </c>
      <c r="BC112" s="61">
        <v>0</v>
      </c>
      <c r="BD112" s="61">
        <v>1</v>
      </c>
      <c r="BE112" s="61">
        <v>1</v>
      </c>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row>
    <row r="113" spans="1:57" x14ac:dyDescent="0.25">
      <c r="A113" s="26" t="s">
        <v>141</v>
      </c>
      <c r="B113" s="26">
        <v>112</v>
      </c>
      <c r="C113" s="26">
        <v>1</v>
      </c>
      <c r="D113">
        <f>VLOOKUP(E113,Studies!$C$3:$F$40,4,FALSE)</f>
        <v>20</v>
      </c>
      <c r="E113" s="26" t="s">
        <v>142</v>
      </c>
      <c r="F113" s="26" t="s">
        <v>142</v>
      </c>
      <c r="G113">
        <f t="shared" si="27"/>
        <v>40</v>
      </c>
      <c r="H113" s="26">
        <v>2003</v>
      </c>
      <c r="I113" s="26">
        <f t="shared" si="40"/>
        <v>1.255272505103306</v>
      </c>
      <c r="J113" s="76">
        <v>77.099999999999994</v>
      </c>
      <c r="K113" s="76">
        <v>2.8</v>
      </c>
      <c r="L113" s="76">
        <f t="shared" si="28"/>
        <v>27.535714285714285</v>
      </c>
      <c r="M113" s="26" t="s">
        <v>132</v>
      </c>
      <c r="N113" s="41">
        <f t="shared" si="29"/>
        <v>0</v>
      </c>
      <c r="O113" s="41">
        <f t="shared" si="30"/>
        <v>0</v>
      </c>
      <c r="P113" s="41">
        <f t="shared" si="31"/>
        <v>1</v>
      </c>
      <c r="Q113" s="77">
        <f t="shared" si="32"/>
        <v>71.611999999999995</v>
      </c>
      <c r="R113" s="77">
        <f t="shared" si="33"/>
        <v>82.587999999999994</v>
      </c>
      <c r="S113" s="77">
        <f t="shared" si="34"/>
        <v>0.71611999999999987</v>
      </c>
      <c r="T113" s="77">
        <f t="shared" si="35"/>
        <v>0.82587999999999995</v>
      </c>
      <c r="U113" s="76">
        <f t="shared" si="45"/>
        <v>0.77099999999999991</v>
      </c>
      <c r="V113" s="76">
        <f t="shared" si="46"/>
        <v>2.7999999999999997E-2</v>
      </c>
      <c r="W113" s="76">
        <f t="shared" si="44"/>
        <v>27.535714285714285</v>
      </c>
      <c r="X113" s="91">
        <v>100</v>
      </c>
      <c r="Y113" s="41">
        <v>1</v>
      </c>
      <c r="Z113" s="41">
        <v>0</v>
      </c>
      <c r="AA113" s="41">
        <v>0</v>
      </c>
      <c r="AB113" s="41">
        <v>0</v>
      </c>
      <c r="AC113" s="91">
        <v>1</v>
      </c>
      <c r="AD113" s="26">
        <v>0</v>
      </c>
      <c r="AE113" s="26" t="s">
        <v>179</v>
      </c>
      <c r="AF113" s="41">
        <f t="shared" si="43"/>
        <v>0</v>
      </c>
      <c r="AG113" s="41">
        <v>0</v>
      </c>
      <c r="AH113" s="41">
        <v>1</v>
      </c>
      <c r="AI113" s="41">
        <v>0</v>
      </c>
      <c r="AJ113" s="41">
        <f t="shared" si="36"/>
        <v>0</v>
      </c>
      <c r="AK113" s="41">
        <v>0</v>
      </c>
      <c r="AL113" s="41">
        <v>265810</v>
      </c>
      <c r="AM113" s="26">
        <v>15</v>
      </c>
      <c r="AN113" s="26" t="s">
        <v>324</v>
      </c>
      <c r="AO113" s="61">
        <f t="shared" si="37"/>
        <v>0</v>
      </c>
      <c r="AP113" s="61">
        <f t="shared" si="38"/>
        <v>1</v>
      </c>
      <c r="AQ113" s="61">
        <f t="shared" si="39"/>
        <v>0</v>
      </c>
      <c r="AR113" s="61">
        <v>1</v>
      </c>
      <c r="AS113" s="26" t="s">
        <v>150</v>
      </c>
      <c r="AT113" s="61">
        <v>0</v>
      </c>
      <c r="AU113" s="61">
        <v>0</v>
      </c>
      <c r="AV113" s="61">
        <v>1</v>
      </c>
      <c r="AW113" s="61">
        <v>1</v>
      </c>
      <c r="AX113" s="61">
        <v>40.5</v>
      </c>
      <c r="AY113" s="61">
        <v>0</v>
      </c>
      <c r="AZ113" s="61">
        <v>0</v>
      </c>
      <c r="BA113" s="61">
        <v>0</v>
      </c>
      <c r="BB113" s="61">
        <v>0</v>
      </c>
      <c r="BC113" s="61">
        <v>0</v>
      </c>
      <c r="BD113" s="61">
        <v>1</v>
      </c>
      <c r="BE113" s="61">
        <v>1</v>
      </c>
    </row>
    <row r="114" spans="1:57" x14ac:dyDescent="0.25">
      <c r="A114" s="26" t="s">
        <v>141</v>
      </c>
      <c r="B114" s="26">
        <v>113</v>
      </c>
      <c r="C114" s="26">
        <v>1</v>
      </c>
      <c r="D114">
        <f>VLOOKUP(E114,Studies!$C$3:$F$40,4,FALSE)</f>
        <v>20</v>
      </c>
      <c r="E114" s="26" t="s">
        <v>142</v>
      </c>
      <c r="F114" s="26" t="s">
        <v>142</v>
      </c>
      <c r="G114">
        <f t="shared" si="27"/>
        <v>40</v>
      </c>
      <c r="H114" s="26">
        <v>2003</v>
      </c>
      <c r="I114" s="26">
        <f t="shared" si="40"/>
        <v>1.255272505103306</v>
      </c>
      <c r="J114" s="76">
        <v>28.1</v>
      </c>
      <c r="K114" s="76">
        <v>1.9</v>
      </c>
      <c r="L114" s="76">
        <f t="shared" si="28"/>
        <v>14.789473684210527</v>
      </c>
      <c r="M114" s="26" t="s">
        <v>132</v>
      </c>
      <c r="N114" s="41">
        <f t="shared" si="29"/>
        <v>0</v>
      </c>
      <c r="O114" s="41">
        <f t="shared" si="30"/>
        <v>0</v>
      </c>
      <c r="P114" s="41">
        <f t="shared" si="31"/>
        <v>1</v>
      </c>
      <c r="Q114" s="77">
        <f t="shared" si="32"/>
        <v>24.376000000000001</v>
      </c>
      <c r="R114" s="77">
        <f t="shared" si="33"/>
        <v>31.824000000000002</v>
      </c>
      <c r="S114" s="77">
        <f t="shared" si="34"/>
        <v>0.24376000000000003</v>
      </c>
      <c r="T114" s="77">
        <f t="shared" si="35"/>
        <v>0.31824000000000002</v>
      </c>
      <c r="U114" s="76">
        <f t="shared" si="45"/>
        <v>0.28100000000000003</v>
      </c>
      <c r="V114" s="76">
        <f t="shared" si="46"/>
        <v>1.9E-2</v>
      </c>
      <c r="W114" s="76">
        <f t="shared" si="44"/>
        <v>14.789473684210527</v>
      </c>
      <c r="X114" s="91">
        <v>100</v>
      </c>
      <c r="Y114" s="41">
        <v>1</v>
      </c>
      <c r="Z114" s="41">
        <v>0</v>
      </c>
      <c r="AA114" s="41">
        <v>0</v>
      </c>
      <c r="AB114" s="41">
        <v>0</v>
      </c>
      <c r="AC114" s="91">
        <v>1</v>
      </c>
      <c r="AD114" s="26">
        <v>0</v>
      </c>
      <c r="AE114" s="26" t="s">
        <v>179</v>
      </c>
      <c r="AF114" s="41">
        <f t="shared" si="43"/>
        <v>0</v>
      </c>
      <c r="AG114" s="41">
        <v>0</v>
      </c>
      <c r="AH114" s="41">
        <v>1</v>
      </c>
      <c r="AI114" s="41">
        <v>0</v>
      </c>
      <c r="AJ114" s="41">
        <f t="shared" si="36"/>
        <v>0</v>
      </c>
      <c r="AK114" s="41">
        <v>0</v>
      </c>
      <c r="AL114" s="41">
        <v>265810</v>
      </c>
      <c r="AM114" s="26">
        <v>15</v>
      </c>
      <c r="AN114" s="26" t="s">
        <v>324</v>
      </c>
      <c r="AO114" s="61">
        <f t="shared" si="37"/>
        <v>0</v>
      </c>
      <c r="AP114" s="61">
        <f t="shared" si="38"/>
        <v>1</v>
      </c>
      <c r="AQ114" s="61">
        <f t="shared" si="39"/>
        <v>0</v>
      </c>
      <c r="AR114" s="61">
        <v>1</v>
      </c>
      <c r="AS114" s="26" t="s">
        <v>106</v>
      </c>
      <c r="AT114" s="61">
        <v>0</v>
      </c>
      <c r="AU114" s="61">
        <v>1</v>
      </c>
      <c r="AV114" s="61">
        <v>0</v>
      </c>
      <c r="AW114" s="61">
        <v>0</v>
      </c>
      <c r="AX114" s="61">
        <v>32.5</v>
      </c>
      <c r="AY114" s="61">
        <v>0</v>
      </c>
      <c r="AZ114" s="61">
        <v>0</v>
      </c>
      <c r="BA114" s="61">
        <v>0</v>
      </c>
      <c r="BB114" s="61">
        <v>0</v>
      </c>
      <c r="BC114" s="61">
        <v>0</v>
      </c>
      <c r="BD114" s="61">
        <v>1</v>
      </c>
      <c r="BE114" s="61">
        <v>1</v>
      </c>
    </row>
    <row r="115" spans="1:57" x14ac:dyDescent="0.25">
      <c r="A115" s="26" t="s">
        <v>141</v>
      </c>
      <c r="B115" s="26">
        <v>114</v>
      </c>
      <c r="C115" s="26">
        <v>1</v>
      </c>
      <c r="D115">
        <f>VLOOKUP(E115,Studies!$C$3:$F$40,4,FALSE)</f>
        <v>20</v>
      </c>
      <c r="E115" s="26" t="s">
        <v>142</v>
      </c>
      <c r="F115" s="26" t="s">
        <v>142</v>
      </c>
      <c r="G115">
        <f t="shared" si="27"/>
        <v>40</v>
      </c>
      <c r="H115" s="26">
        <v>2003</v>
      </c>
      <c r="I115" s="26">
        <f t="shared" si="40"/>
        <v>1.255272505103306</v>
      </c>
      <c r="J115" s="76">
        <v>42.2</v>
      </c>
      <c r="K115" s="76">
        <v>1.9</v>
      </c>
      <c r="L115" s="76">
        <f t="shared" si="28"/>
        <v>22.210526315789476</v>
      </c>
      <c r="M115" s="26" t="s">
        <v>132</v>
      </c>
      <c r="N115" s="41">
        <f t="shared" si="29"/>
        <v>0</v>
      </c>
      <c r="O115" s="41">
        <f t="shared" si="30"/>
        <v>0</v>
      </c>
      <c r="P115" s="41">
        <f t="shared" si="31"/>
        <v>1</v>
      </c>
      <c r="Q115" s="77">
        <f t="shared" si="32"/>
        <v>38.476000000000006</v>
      </c>
      <c r="R115" s="77">
        <f t="shared" si="33"/>
        <v>45.923999999999999</v>
      </c>
      <c r="S115" s="77">
        <f t="shared" si="34"/>
        <v>0.38476000000000005</v>
      </c>
      <c r="T115" s="77">
        <f t="shared" si="35"/>
        <v>0.45924000000000004</v>
      </c>
      <c r="U115" s="76">
        <f t="shared" si="45"/>
        <v>0.42200000000000004</v>
      </c>
      <c r="V115" s="76">
        <f t="shared" si="46"/>
        <v>1.9E-2</v>
      </c>
      <c r="W115" s="76">
        <f t="shared" si="44"/>
        <v>22.210526315789476</v>
      </c>
      <c r="X115" s="91">
        <v>100</v>
      </c>
      <c r="Y115" s="41">
        <v>1</v>
      </c>
      <c r="Z115" s="41">
        <v>0</v>
      </c>
      <c r="AA115" s="41">
        <v>0</v>
      </c>
      <c r="AB115" s="41">
        <v>0</v>
      </c>
      <c r="AC115" s="91">
        <v>1</v>
      </c>
      <c r="AD115" s="26">
        <v>0</v>
      </c>
      <c r="AE115" s="26" t="s">
        <v>179</v>
      </c>
      <c r="AF115" s="41">
        <f t="shared" si="43"/>
        <v>0</v>
      </c>
      <c r="AG115" s="41">
        <v>0</v>
      </c>
      <c r="AH115" s="41">
        <v>1</v>
      </c>
      <c r="AI115" s="41">
        <v>0</v>
      </c>
      <c r="AJ115" s="41">
        <f t="shared" si="36"/>
        <v>0</v>
      </c>
      <c r="AK115" s="41">
        <v>0</v>
      </c>
      <c r="AL115" s="41">
        <v>265810</v>
      </c>
      <c r="AM115" s="26">
        <v>15</v>
      </c>
      <c r="AN115" s="26" t="s">
        <v>324</v>
      </c>
      <c r="AO115" s="61">
        <f t="shared" si="37"/>
        <v>0</v>
      </c>
      <c r="AP115" s="61">
        <f t="shared" si="38"/>
        <v>1</v>
      </c>
      <c r="AQ115" s="61">
        <f t="shared" si="39"/>
        <v>0</v>
      </c>
      <c r="AR115" s="61">
        <v>1</v>
      </c>
      <c r="AS115" s="26" t="s">
        <v>80</v>
      </c>
      <c r="AT115" s="61">
        <v>0</v>
      </c>
      <c r="AU115" s="61">
        <v>0</v>
      </c>
      <c r="AV115" s="61">
        <v>0</v>
      </c>
      <c r="AW115" s="61">
        <v>0</v>
      </c>
      <c r="AX115" s="61">
        <v>44.9</v>
      </c>
      <c r="AY115" s="61">
        <v>0</v>
      </c>
      <c r="AZ115" s="61">
        <v>0</v>
      </c>
      <c r="BA115" s="61">
        <v>0</v>
      </c>
      <c r="BB115" s="61">
        <v>0</v>
      </c>
      <c r="BC115" s="61">
        <v>0</v>
      </c>
      <c r="BD115" s="61">
        <v>1</v>
      </c>
      <c r="BE115" s="61">
        <v>1</v>
      </c>
    </row>
    <row r="116" spans="1:57" x14ac:dyDescent="0.25">
      <c r="A116" s="26" t="s">
        <v>141</v>
      </c>
      <c r="B116" s="26">
        <v>115</v>
      </c>
      <c r="C116" s="26">
        <v>1</v>
      </c>
      <c r="D116">
        <f>VLOOKUP(E116,Studies!$C$3:$F$40,4,FALSE)</f>
        <v>20</v>
      </c>
      <c r="E116" s="26" t="s">
        <v>142</v>
      </c>
      <c r="F116" s="26" t="s">
        <v>142</v>
      </c>
      <c r="G116">
        <f t="shared" si="27"/>
        <v>40</v>
      </c>
      <c r="H116" s="26">
        <v>2003</v>
      </c>
      <c r="I116" s="26">
        <f t="shared" si="40"/>
        <v>1.255272505103306</v>
      </c>
      <c r="J116" s="76">
        <v>50.4</v>
      </c>
      <c r="K116" s="76">
        <v>2.5</v>
      </c>
      <c r="L116" s="76">
        <f t="shared" si="28"/>
        <v>20.16</v>
      </c>
      <c r="M116" s="26" t="s">
        <v>132</v>
      </c>
      <c r="N116" s="41">
        <f t="shared" si="29"/>
        <v>0</v>
      </c>
      <c r="O116" s="41">
        <f t="shared" si="30"/>
        <v>0</v>
      </c>
      <c r="P116" s="41">
        <f t="shared" si="31"/>
        <v>1</v>
      </c>
      <c r="Q116" s="77">
        <f t="shared" si="32"/>
        <v>45.5</v>
      </c>
      <c r="R116" s="77">
        <f t="shared" si="33"/>
        <v>55.3</v>
      </c>
      <c r="S116" s="77">
        <f t="shared" si="34"/>
        <v>0.45500000000000002</v>
      </c>
      <c r="T116" s="77">
        <f t="shared" si="35"/>
        <v>0.55300000000000005</v>
      </c>
      <c r="U116" s="76">
        <f t="shared" si="45"/>
        <v>0.504</v>
      </c>
      <c r="V116" s="76">
        <f t="shared" si="46"/>
        <v>2.5000000000000001E-2</v>
      </c>
      <c r="W116" s="76">
        <f t="shared" si="44"/>
        <v>20.16</v>
      </c>
      <c r="X116" s="91">
        <v>100</v>
      </c>
      <c r="Y116" s="41">
        <v>1</v>
      </c>
      <c r="Z116" s="41">
        <v>0</v>
      </c>
      <c r="AA116" s="41">
        <v>0</v>
      </c>
      <c r="AB116" s="41">
        <v>0</v>
      </c>
      <c r="AC116" s="91">
        <v>1</v>
      </c>
      <c r="AD116" s="26">
        <v>0</v>
      </c>
      <c r="AE116" s="26" t="s">
        <v>179</v>
      </c>
      <c r="AF116" s="41">
        <f t="shared" si="43"/>
        <v>0</v>
      </c>
      <c r="AG116" s="41">
        <v>0</v>
      </c>
      <c r="AH116" s="41">
        <v>1</v>
      </c>
      <c r="AI116" s="41">
        <v>0</v>
      </c>
      <c r="AJ116" s="41">
        <f t="shared" si="36"/>
        <v>0</v>
      </c>
      <c r="AK116" s="41">
        <v>0</v>
      </c>
      <c r="AL116" s="41">
        <v>265810</v>
      </c>
      <c r="AM116" s="26">
        <v>15</v>
      </c>
      <c r="AN116" s="26" t="s">
        <v>324</v>
      </c>
      <c r="AO116" s="61">
        <f t="shared" si="37"/>
        <v>0</v>
      </c>
      <c r="AP116" s="61">
        <f t="shared" si="38"/>
        <v>1</v>
      </c>
      <c r="AQ116" s="61">
        <f t="shared" si="39"/>
        <v>0</v>
      </c>
      <c r="AR116" s="61">
        <v>1</v>
      </c>
      <c r="AS116" s="26" t="s">
        <v>151</v>
      </c>
      <c r="AT116" s="61">
        <v>0</v>
      </c>
      <c r="AU116" s="61">
        <v>0</v>
      </c>
      <c r="AV116" s="61">
        <v>0</v>
      </c>
      <c r="AW116" s="61">
        <v>1</v>
      </c>
      <c r="AX116" s="61">
        <v>26.2</v>
      </c>
      <c r="AY116" s="61">
        <v>0</v>
      </c>
      <c r="AZ116" s="61">
        <v>0</v>
      </c>
      <c r="BA116" s="61">
        <v>0</v>
      </c>
      <c r="BB116" s="61">
        <v>0</v>
      </c>
      <c r="BC116" s="61">
        <v>0</v>
      </c>
      <c r="BD116" s="61">
        <v>1</v>
      </c>
      <c r="BE116" s="61">
        <v>1</v>
      </c>
    </row>
    <row r="117" spans="1:57" x14ac:dyDescent="0.25">
      <c r="A117" s="26" t="s">
        <v>141</v>
      </c>
      <c r="B117" s="26">
        <v>116</v>
      </c>
      <c r="C117" s="26">
        <v>1</v>
      </c>
      <c r="D117">
        <f>VLOOKUP(E117,Studies!$C$3:$F$40,4,FALSE)</f>
        <v>20</v>
      </c>
      <c r="E117" s="26" t="s">
        <v>142</v>
      </c>
      <c r="F117" s="26" t="s">
        <v>142</v>
      </c>
      <c r="G117">
        <f t="shared" si="27"/>
        <v>40</v>
      </c>
      <c r="H117" s="26">
        <v>2003</v>
      </c>
      <c r="I117" s="26">
        <f t="shared" si="40"/>
        <v>1.255272505103306</v>
      </c>
      <c r="J117" s="76">
        <v>21.3</v>
      </c>
      <c r="K117" s="76">
        <v>4</v>
      </c>
      <c r="L117" s="76">
        <f t="shared" si="28"/>
        <v>5.3250000000000002</v>
      </c>
      <c r="M117" s="26" t="s">
        <v>132</v>
      </c>
      <c r="N117" s="41">
        <f t="shared" si="29"/>
        <v>0</v>
      </c>
      <c r="O117" s="41">
        <f t="shared" si="30"/>
        <v>0</v>
      </c>
      <c r="P117" s="41">
        <f t="shared" si="31"/>
        <v>1</v>
      </c>
      <c r="Q117" s="77">
        <f t="shared" si="32"/>
        <v>13.46</v>
      </c>
      <c r="R117" s="77">
        <f t="shared" si="33"/>
        <v>29.14</v>
      </c>
      <c r="S117" s="77">
        <f t="shared" si="34"/>
        <v>0.1346</v>
      </c>
      <c r="T117" s="77">
        <f t="shared" si="35"/>
        <v>0.29139999999999999</v>
      </c>
      <c r="U117" s="76">
        <f t="shared" si="45"/>
        <v>0.21299999999999999</v>
      </c>
      <c r="V117" s="76">
        <f t="shared" si="46"/>
        <v>0.04</v>
      </c>
      <c r="W117" s="76">
        <f t="shared" si="44"/>
        <v>5.3250000000000002</v>
      </c>
      <c r="X117" s="91">
        <v>100</v>
      </c>
      <c r="Y117" s="41">
        <v>1</v>
      </c>
      <c r="Z117" s="41">
        <v>0</v>
      </c>
      <c r="AA117" s="41">
        <v>0</v>
      </c>
      <c r="AB117" s="41">
        <v>0</v>
      </c>
      <c r="AC117" s="91">
        <v>1</v>
      </c>
      <c r="AD117" s="26">
        <v>0</v>
      </c>
      <c r="AE117" s="26" t="s">
        <v>179</v>
      </c>
      <c r="AF117" s="41">
        <f t="shared" si="43"/>
        <v>0</v>
      </c>
      <c r="AG117" s="41">
        <v>0</v>
      </c>
      <c r="AH117" s="41">
        <v>1</v>
      </c>
      <c r="AI117" s="41">
        <v>0</v>
      </c>
      <c r="AJ117" s="41">
        <f t="shared" si="36"/>
        <v>0</v>
      </c>
      <c r="AK117" s="41">
        <v>0</v>
      </c>
      <c r="AL117" s="41">
        <v>265810</v>
      </c>
      <c r="AM117" s="26">
        <v>15</v>
      </c>
      <c r="AN117" s="26" t="s">
        <v>324</v>
      </c>
      <c r="AO117" s="61">
        <f t="shared" si="37"/>
        <v>0</v>
      </c>
      <c r="AP117" s="61">
        <f t="shared" si="38"/>
        <v>1</v>
      </c>
      <c r="AQ117" s="61">
        <f t="shared" si="39"/>
        <v>0</v>
      </c>
      <c r="AR117" s="61">
        <v>1</v>
      </c>
      <c r="AS117" s="26" t="s">
        <v>34</v>
      </c>
      <c r="AT117" s="61">
        <v>0</v>
      </c>
      <c r="AU117" s="61">
        <v>0</v>
      </c>
      <c r="AV117" s="61">
        <v>0</v>
      </c>
      <c r="AW117" s="61">
        <v>1</v>
      </c>
      <c r="AX117" s="61">
        <v>27.5</v>
      </c>
      <c r="AY117" s="61">
        <v>0</v>
      </c>
      <c r="AZ117" s="61">
        <v>0</v>
      </c>
      <c r="BA117" s="61">
        <v>0</v>
      </c>
      <c r="BB117" s="61">
        <v>0</v>
      </c>
      <c r="BC117" s="61">
        <v>0</v>
      </c>
      <c r="BD117" s="61">
        <v>1</v>
      </c>
      <c r="BE117" s="61">
        <v>1</v>
      </c>
    </row>
    <row r="118" spans="1:57" x14ac:dyDescent="0.25">
      <c r="A118" s="26" t="s">
        <v>141</v>
      </c>
      <c r="B118" s="26">
        <v>117</v>
      </c>
      <c r="C118" s="26">
        <v>1</v>
      </c>
      <c r="D118">
        <f>VLOOKUP(E118,Studies!$C$3:$F$40,4,FALSE)</f>
        <v>20</v>
      </c>
      <c r="E118" s="26" t="s">
        <v>142</v>
      </c>
      <c r="F118" s="26" t="s">
        <v>142</v>
      </c>
      <c r="G118">
        <f t="shared" si="27"/>
        <v>40</v>
      </c>
      <c r="H118" s="26">
        <v>2003</v>
      </c>
      <c r="I118" s="26">
        <f t="shared" si="40"/>
        <v>1.255272505103306</v>
      </c>
      <c r="J118" s="76">
        <v>11.1</v>
      </c>
      <c r="K118" s="76">
        <v>2.5</v>
      </c>
      <c r="L118" s="76">
        <f t="shared" si="28"/>
        <v>4.4399999999999995</v>
      </c>
      <c r="M118" s="26" t="s">
        <v>132</v>
      </c>
      <c r="N118" s="41">
        <f t="shared" si="29"/>
        <v>0</v>
      </c>
      <c r="O118" s="41">
        <f t="shared" si="30"/>
        <v>0</v>
      </c>
      <c r="P118" s="41">
        <f t="shared" si="31"/>
        <v>1</v>
      </c>
      <c r="Q118" s="77">
        <f t="shared" si="32"/>
        <v>6.1999999999999993</v>
      </c>
      <c r="R118" s="77">
        <f t="shared" si="33"/>
        <v>16</v>
      </c>
      <c r="S118" s="77">
        <f t="shared" si="34"/>
        <v>6.2E-2</v>
      </c>
      <c r="T118" s="77">
        <f t="shared" si="35"/>
        <v>0.16</v>
      </c>
      <c r="U118" s="76">
        <f t="shared" si="45"/>
        <v>0.111</v>
      </c>
      <c r="V118" s="76">
        <f t="shared" si="46"/>
        <v>2.5000000000000001E-2</v>
      </c>
      <c r="W118" s="76">
        <f t="shared" si="44"/>
        <v>4.4399999999999995</v>
      </c>
      <c r="X118" s="91">
        <v>100</v>
      </c>
      <c r="Y118" s="41">
        <v>1</v>
      </c>
      <c r="Z118" s="41">
        <v>0</v>
      </c>
      <c r="AA118" s="41">
        <v>0</v>
      </c>
      <c r="AB118" s="41">
        <v>0</v>
      </c>
      <c r="AC118" s="91">
        <v>1</v>
      </c>
      <c r="AD118" s="26">
        <v>0</v>
      </c>
      <c r="AE118" s="26" t="s">
        <v>179</v>
      </c>
      <c r="AF118" s="41">
        <f t="shared" si="43"/>
        <v>0</v>
      </c>
      <c r="AG118" s="41">
        <v>0</v>
      </c>
      <c r="AH118" s="41">
        <v>1</v>
      </c>
      <c r="AI118" s="41">
        <v>0</v>
      </c>
      <c r="AJ118" s="41">
        <f t="shared" si="36"/>
        <v>0</v>
      </c>
      <c r="AK118" s="41">
        <v>0</v>
      </c>
      <c r="AL118" s="41">
        <v>265810</v>
      </c>
      <c r="AM118" s="26">
        <v>15</v>
      </c>
      <c r="AN118" s="26" t="s">
        <v>324</v>
      </c>
      <c r="AO118" s="61">
        <f t="shared" si="37"/>
        <v>0</v>
      </c>
      <c r="AP118" s="61">
        <f t="shared" si="38"/>
        <v>1</v>
      </c>
      <c r="AQ118" s="61">
        <f t="shared" si="39"/>
        <v>0</v>
      </c>
      <c r="AR118" s="61">
        <v>1</v>
      </c>
      <c r="AS118" s="26" t="s">
        <v>152</v>
      </c>
      <c r="AT118" s="61">
        <v>0</v>
      </c>
      <c r="AU118" s="61">
        <v>0</v>
      </c>
      <c r="AV118" s="61">
        <v>0</v>
      </c>
      <c r="AW118" s="61">
        <v>1</v>
      </c>
      <c r="AX118" s="61">
        <v>27.1</v>
      </c>
      <c r="AY118" s="61">
        <v>0</v>
      </c>
      <c r="AZ118" s="61">
        <v>0</v>
      </c>
      <c r="BA118" s="61">
        <v>0</v>
      </c>
      <c r="BB118" s="61">
        <v>0</v>
      </c>
      <c r="BC118" s="61">
        <v>0</v>
      </c>
      <c r="BD118" s="61">
        <v>1</v>
      </c>
      <c r="BE118" s="61">
        <v>1</v>
      </c>
    </row>
    <row r="119" spans="1:57" x14ac:dyDescent="0.25">
      <c r="A119" s="26" t="s">
        <v>141</v>
      </c>
      <c r="B119" s="26">
        <v>118</v>
      </c>
      <c r="C119" s="26">
        <v>1</v>
      </c>
      <c r="D119">
        <f>VLOOKUP(E119,Studies!$C$3:$F$40,4,FALSE)</f>
        <v>20</v>
      </c>
      <c r="E119" s="26" t="s">
        <v>142</v>
      </c>
      <c r="F119" s="26" t="s">
        <v>142</v>
      </c>
      <c r="G119">
        <f t="shared" si="27"/>
        <v>40</v>
      </c>
      <c r="H119" s="26">
        <v>2003</v>
      </c>
      <c r="I119" s="26">
        <f t="shared" si="40"/>
        <v>1.255272505103306</v>
      </c>
      <c r="J119" s="76">
        <v>19.2</v>
      </c>
      <c r="K119" s="76">
        <v>3.6</v>
      </c>
      <c r="L119" s="76">
        <f t="shared" si="28"/>
        <v>5.333333333333333</v>
      </c>
      <c r="M119" s="26" t="s">
        <v>132</v>
      </c>
      <c r="N119" s="41">
        <f t="shared" si="29"/>
        <v>0</v>
      </c>
      <c r="O119" s="41">
        <f t="shared" si="30"/>
        <v>0</v>
      </c>
      <c r="P119" s="41">
        <f t="shared" si="31"/>
        <v>1</v>
      </c>
      <c r="Q119" s="77">
        <f t="shared" si="32"/>
        <v>12.143999999999998</v>
      </c>
      <c r="R119" s="77">
        <f t="shared" si="33"/>
        <v>26.256</v>
      </c>
      <c r="S119" s="77">
        <f t="shared" si="34"/>
        <v>0.12143999999999999</v>
      </c>
      <c r="T119" s="77">
        <f t="shared" si="35"/>
        <v>0.26256000000000002</v>
      </c>
      <c r="U119" s="76">
        <f t="shared" si="45"/>
        <v>0.192</v>
      </c>
      <c r="V119" s="76">
        <f t="shared" si="46"/>
        <v>3.6000000000000004E-2</v>
      </c>
      <c r="W119" s="76">
        <f t="shared" si="44"/>
        <v>5.333333333333333</v>
      </c>
      <c r="X119" s="91">
        <v>100</v>
      </c>
      <c r="Y119" s="41">
        <v>1</v>
      </c>
      <c r="Z119" s="41">
        <v>0</v>
      </c>
      <c r="AA119" s="41">
        <v>0</v>
      </c>
      <c r="AB119" s="41">
        <v>0</v>
      </c>
      <c r="AC119" s="91">
        <v>1</v>
      </c>
      <c r="AD119" s="26">
        <v>0</v>
      </c>
      <c r="AE119" s="26" t="s">
        <v>179</v>
      </c>
      <c r="AF119" s="41">
        <f t="shared" ref="AF119:AF146" si="47">IF(AE119="home_resources",1,0)</f>
        <v>0</v>
      </c>
      <c r="AG119" s="41">
        <v>0</v>
      </c>
      <c r="AH119" s="41">
        <v>1</v>
      </c>
      <c r="AI119" s="41">
        <v>0</v>
      </c>
      <c r="AJ119" s="41">
        <f t="shared" si="36"/>
        <v>0</v>
      </c>
      <c r="AK119" s="41">
        <v>0</v>
      </c>
      <c r="AL119" s="41">
        <v>265810</v>
      </c>
      <c r="AM119" s="26">
        <v>15</v>
      </c>
      <c r="AN119" s="26" t="s">
        <v>324</v>
      </c>
      <c r="AO119" s="61">
        <f t="shared" si="37"/>
        <v>0</v>
      </c>
      <c r="AP119" s="61">
        <f t="shared" si="38"/>
        <v>1</v>
      </c>
      <c r="AQ119" s="61">
        <f t="shared" si="39"/>
        <v>0</v>
      </c>
      <c r="AR119" s="61">
        <v>1</v>
      </c>
      <c r="AS119" s="26" t="s">
        <v>153</v>
      </c>
      <c r="AT119" s="61">
        <v>0</v>
      </c>
      <c r="AU119" s="61">
        <v>0</v>
      </c>
      <c r="AV119" s="61">
        <v>0</v>
      </c>
      <c r="AW119" s="61">
        <v>1</v>
      </c>
      <c r="AX119" s="61">
        <v>30.7</v>
      </c>
      <c r="AY119" s="61">
        <v>0</v>
      </c>
      <c r="AZ119" s="61">
        <v>0</v>
      </c>
      <c r="BA119" s="61">
        <v>0</v>
      </c>
      <c r="BB119" s="61">
        <v>0</v>
      </c>
      <c r="BC119" s="61">
        <v>0</v>
      </c>
      <c r="BD119" s="61">
        <v>1</v>
      </c>
      <c r="BE119" s="61">
        <v>1</v>
      </c>
    </row>
    <row r="120" spans="1:57" x14ac:dyDescent="0.25">
      <c r="A120" s="26" t="s">
        <v>141</v>
      </c>
      <c r="B120" s="26">
        <v>119</v>
      </c>
      <c r="C120" s="26">
        <v>1</v>
      </c>
      <c r="D120">
        <f>VLOOKUP(E120,Studies!$C$3:$F$40,4,FALSE)</f>
        <v>20</v>
      </c>
      <c r="E120" s="26" t="s">
        <v>142</v>
      </c>
      <c r="F120" s="26" t="s">
        <v>142</v>
      </c>
      <c r="G120">
        <f t="shared" si="27"/>
        <v>40</v>
      </c>
      <c r="H120" s="26">
        <v>2003</v>
      </c>
      <c r="I120" s="26">
        <f t="shared" si="40"/>
        <v>1.255272505103306</v>
      </c>
      <c r="J120" s="76">
        <v>63.7</v>
      </c>
      <c r="K120" s="76">
        <v>2.7</v>
      </c>
      <c r="L120" s="76">
        <f t="shared" si="28"/>
        <v>23.592592592592592</v>
      </c>
      <c r="M120" s="26" t="s">
        <v>132</v>
      </c>
      <c r="N120" s="41">
        <f t="shared" si="29"/>
        <v>0</v>
      </c>
      <c r="O120" s="41">
        <f t="shared" si="30"/>
        <v>0</v>
      </c>
      <c r="P120" s="41">
        <f t="shared" si="31"/>
        <v>1</v>
      </c>
      <c r="Q120" s="77">
        <f t="shared" si="32"/>
        <v>58.408000000000001</v>
      </c>
      <c r="R120" s="77">
        <f t="shared" si="33"/>
        <v>68.992000000000004</v>
      </c>
      <c r="S120" s="77">
        <f t="shared" si="34"/>
        <v>0.58408000000000004</v>
      </c>
      <c r="T120" s="77">
        <f t="shared" si="35"/>
        <v>0.68991999999999998</v>
      </c>
      <c r="U120" s="76">
        <f t="shared" si="45"/>
        <v>0.63700000000000001</v>
      </c>
      <c r="V120" s="76">
        <f t="shared" si="46"/>
        <v>2.7000000000000003E-2</v>
      </c>
      <c r="W120" s="76">
        <f t="shared" si="44"/>
        <v>23.592592592592592</v>
      </c>
      <c r="X120" s="91">
        <v>100</v>
      </c>
      <c r="Y120" s="41">
        <v>1</v>
      </c>
      <c r="Z120" s="41">
        <v>0</v>
      </c>
      <c r="AA120" s="41">
        <v>0</v>
      </c>
      <c r="AB120" s="41">
        <v>0</v>
      </c>
      <c r="AC120" s="91">
        <v>1</v>
      </c>
      <c r="AD120" s="26">
        <v>0</v>
      </c>
      <c r="AE120" s="26" t="s">
        <v>179</v>
      </c>
      <c r="AF120" s="41">
        <f t="shared" si="47"/>
        <v>0</v>
      </c>
      <c r="AG120" s="41">
        <v>0</v>
      </c>
      <c r="AH120" s="41">
        <v>1</v>
      </c>
      <c r="AI120" s="41">
        <v>0</v>
      </c>
      <c r="AJ120" s="41">
        <f t="shared" si="36"/>
        <v>0</v>
      </c>
      <c r="AK120" s="41">
        <v>0</v>
      </c>
      <c r="AL120" s="41">
        <v>265810</v>
      </c>
      <c r="AM120" s="26">
        <v>15</v>
      </c>
      <c r="AN120" s="26" t="s">
        <v>324</v>
      </c>
      <c r="AO120" s="61">
        <f t="shared" si="37"/>
        <v>0</v>
      </c>
      <c r="AP120" s="61">
        <f t="shared" si="38"/>
        <v>1</v>
      </c>
      <c r="AQ120" s="61">
        <f t="shared" si="39"/>
        <v>0</v>
      </c>
      <c r="AR120" s="61">
        <v>1</v>
      </c>
      <c r="AS120" s="26" t="s">
        <v>154</v>
      </c>
      <c r="AT120" s="61">
        <v>0</v>
      </c>
      <c r="AU120" s="61">
        <v>0</v>
      </c>
      <c r="AV120" s="61">
        <v>0</v>
      </c>
      <c r="AW120" s="61">
        <v>1</v>
      </c>
      <c r="AX120" s="61">
        <v>31.7</v>
      </c>
      <c r="AY120" s="61">
        <v>0</v>
      </c>
      <c r="AZ120" s="61">
        <v>0</v>
      </c>
      <c r="BA120" s="61">
        <v>0</v>
      </c>
      <c r="BB120" s="61">
        <v>0</v>
      </c>
      <c r="BC120" s="61">
        <v>0</v>
      </c>
      <c r="BD120" s="61">
        <v>1</v>
      </c>
      <c r="BE120" s="61">
        <v>1</v>
      </c>
    </row>
    <row r="121" spans="1:57" x14ac:dyDescent="0.25">
      <c r="A121" s="26" t="s">
        <v>141</v>
      </c>
      <c r="B121" s="26">
        <v>120</v>
      </c>
      <c r="C121" s="26">
        <v>1</v>
      </c>
      <c r="D121">
        <f>VLOOKUP(E121,Studies!$C$3:$F$40,4,FALSE)</f>
        <v>20</v>
      </c>
      <c r="E121" s="26" t="s">
        <v>142</v>
      </c>
      <c r="F121" s="26" t="s">
        <v>142</v>
      </c>
      <c r="G121">
        <f t="shared" si="27"/>
        <v>40</v>
      </c>
      <c r="H121" s="26">
        <v>2003</v>
      </c>
      <c r="I121" s="26">
        <f t="shared" si="40"/>
        <v>1.255272505103306</v>
      </c>
      <c r="J121" s="76">
        <v>46.8</v>
      </c>
      <c r="K121" s="76">
        <v>2.6</v>
      </c>
      <c r="L121" s="76">
        <f t="shared" si="28"/>
        <v>18</v>
      </c>
      <c r="M121" s="26" t="s">
        <v>132</v>
      </c>
      <c r="N121" s="41">
        <f t="shared" si="29"/>
        <v>0</v>
      </c>
      <c r="O121" s="41">
        <f t="shared" si="30"/>
        <v>0</v>
      </c>
      <c r="P121" s="41">
        <f t="shared" si="31"/>
        <v>1</v>
      </c>
      <c r="Q121" s="77">
        <f t="shared" si="32"/>
        <v>41.703999999999994</v>
      </c>
      <c r="R121" s="77">
        <f t="shared" si="33"/>
        <v>51.896000000000001</v>
      </c>
      <c r="S121" s="77">
        <f t="shared" si="34"/>
        <v>0.41703999999999997</v>
      </c>
      <c r="T121" s="77">
        <f t="shared" si="35"/>
        <v>0.51895999999999998</v>
      </c>
      <c r="U121" s="76">
        <f t="shared" si="45"/>
        <v>0.46799999999999997</v>
      </c>
      <c r="V121" s="76">
        <f t="shared" si="46"/>
        <v>2.6000000000000002E-2</v>
      </c>
      <c r="W121" s="76">
        <f t="shared" si="44"/>
        <v>17.999999999999996</v>
      </c>
      <c r="X121" s="91">
        <v>100</v>
      </c>
      <c r="Y121" s="41">
        <v>1</v>
      </c>
      <c r="Z121" s="41">
        <v>0</v>
      </c>
      <c r="AA121" s="41">
        <v>0</v>
      </c>
      <c r="AB121" s="41">
        <v>0</v>
      </c>
      <c r="AC121" s="91">
        <v>1</v>
      </c>
      <c r="AD121" s="26">
        <v>0</v>
      </c>
      <c r="AE121" s="26" t="s">
        <v>179</v>
      </c>
      <c r="AF121" s="41">
        <f t="shared" si="47"/>
        <v>0</v>
      </c>
      <c r="AG121" s="41">
        <v>0</v>
      </c>
      <c r="AH121" s="41">
        <v>1</v>
      </c>
      <c r="AI121" s="41">
        <v>0</v>
      </c>
      <c r="AJ121" s="41">
        <f t="shared" si="36"/>
        <v>0</v>
      </c>
      <c r="AK121" s="41">
        <v>0</v>
      </c>
      <c r="AL121" s="41">
        <v>265810</v>
      </c>
      <c r="AM121" s="26">
        <v>15</v>
      </c>
      <c r="AN121" s="26" t="s">
        <v>324</v>
      </c>
      <c r="AO121" s="61">
        <f t="shared" si="37"/>
        <v>0</v>
      </c>
      <c r="AP121" s="61">
        <f t="shared" si="38"/>
        <v>1</v>
      </c>
      <c r="AQ121" s="61">
        <f t="shared" si="39"/>
        <v>0</v>
      </c>
      <c r="AR121" s="61">
        <v>1</v>
      </c>
      <c r="AS121" s="26" t="s">
        <v>155</v>
      </c>
      <c r="AT121" s="61">
        <v>1</v>
      </c>
      <c r="AU121" s="61">
        <v>0</v>
      </c>
      <c r="AV121" s="61">
        <v>0</v>
      </c>
      <c r="AW121" s="61">
        <v>1</v>
      </c>
      <c r="AX121" s="61">
        <v>33.6</v>
      </c>
      <c r="AY121" s="61">
        <v>0</v>
      </c>
      <c r="AZ121" s="61">
        <v>0</v>
      </c>
      <c r="BA121" s="61">
        <v>0</v>
      </c>
      <c r="BB121" s="61">
        <v>0</v>
      </c>
      <c r="BC121" s="61">
        <v>0</v>
      </c>
      <c r="BD121" s="61">
        <v>1</v>
      </c>
      <c r="BE121" s="61">
        <v>1</v>
      </c>
    </row>
    <row r="122" spans="1:57" x14ac:dyDescent="0.25">
      <c r="A122" s="26" t="s">
        <v>141</v>
      </c>
      <c r="B122" s="26">
        <v>121</v>
      </c>
      <c r="C122" s="26">
        <v>1</v>
      </c>
      <c r="D122">
        <f>VLOOKUP(E122,Studies!$C$3:$F$40,4,FALSE)</f>
        <v>20</v>
      </c>
      <c r="E122" s="26" t="s">
        <v>142</v>
      </c>
      <c r="F122" s="26" t="s">
        <v>142</v>
      </c>
      <c r="G122">
        <f t="shared" si="27"/>
        <v>40</v>
      </c>
      <c r="H122" s="26">
        <v>2003</v>
      </c>
      <c r="I122" s="26">
        <f t="shared" si="40"/>
        <v>1.255272505103306</v>
      </c>
      <c r="J122" s="76">
        <v>16.5</v>
      </c>
      <c r="K122" s="76">
        <v>1.8</v>
      </c>
      <c r="L122" s="76">
        <f t="shared" si="28"/>
        <v>9.1666666666666661</v>
      </c>
      <c r="M122" s="26" t="s">
        <v>132</v>
      </c>
      <c r="N122" s="41">
        <f t="shared" si="29"/>
        <v>0</v>
      </c>
      <c r="O122" s="41">
        <f t="shared" si="30"/>
        <v>0</v>
      </c>
      <c r="P122" s="41">
        <f t="shared" si="31"/>
        <v>1</v>
      </c>
      <c r="Q122" s="77">
        <f t="shared" si="32"/>
        <v>12.972</v>
      </c>
      <c r="R122" s="77">
        <f t="shared" si="33"/>
        <v>20.027999999999999</v>
      </c>
      <c r="S122" s="77">
        <f t="shared" si="34"/>
        <v>0.12972</v>
      </c>
      <c r="T122" s="77">
        <f t="shared" si="35"/>
        <v>0.20028000000000001</v>
      </c>
      <c r="U122" s="76">
        <f t="shared" si="45"/>
        <v>0.16500000000000001</v>
      </c>
      <c r="V122" s="76">
        <f t="shared" si="46"/>
        <v>1.8000000000000002E-2</v>
      </c>
      <c r="W122" s="76">
        <f t="shared" si="44"/>
        <v>9.1666666666666661</v>
      </c>
      <c r="X122" s="91">
        <v>100</v>
      </c>
      <c r="Y122" s="41">
        <v>1</v>
      </c>
      <c r="Z122" s="41">
        <v>0</v>
      </c>
      <c r="AA122" s="41">
        <v>0</v>
      </c>
      <c r="AB122" s="41">
        <v>0</v>
      </c>
      <c r="AC122" s="91">
        <v>1</v>
      </c>
      <c r="AD122" s="26">
        <v>0</v>
      </c>
      <c r="AE122" s="26" t="s">
        <v>179</v>
      </c>
      <c r="AF122" s="41">
        <f t="shared" si="47"/>
        <v>0</v>
      </c>
      <c r="AG122" s="41">
        <v>0</v>
      </c>
      <c r="AH122" s="41">
        <v>1</v>
      </c>
      <c r="AI122" s="41">
        <v>0</v>
      </c>
      <c r="AJ122" s="41">
        <f t="shared" si="36"/>
        <v>0</v>
      </c>
      <c r="AK122" s="41">
        <v>0</v>
      </c>
      <c r="AL122" s="41">
        <v>265810</v>
      </c>
      <c r="AM122" s="26">
        <v>15</v>
      </c>
      <c r="AN122" s="26" t="s">
        <v>324</v>
      </c>
      <c r="AO122" s="61">
        <f t="shared" si="37"/>
        <v>0</v>
      </c>
      <c r="AP122" s="61">
        <f t="shared" si="38"/>
        <v>1</v>
      </c>
      <c r="AQ122" s="61">
        <f t="shared" si="39"/>
        <v>0</v>
      </c>
      <c r="AR122" s="61">
        <v>1</v>
      </c>
      <c r="AS122" s="26" t="s">
        <v>192</v>
      </c>
      <c r="AT122" s="61">
        <v>0</v>
      </c>
      <c r="AU122" s="61">
        <v>0</v>
      </c>
      <c r="AV122" s="61">
        <v>0</v>
      </c>
      <c r="AW122" s="61">
        <v>0</v>
      </c>
      <c r="AX122" s="61">
        <v>38.200000000000003</v>
      </c>
      <c r="AY122" s="61">
        <v>0</v>
      </c>
      <c r="AZ122" s="61">
        <v>0</v>
      </c>
      <c r="BA122" s="61">
        <v>0</v>
      </c>
      <c r="BB122" s="61">
        <v>0</v>
      </c>
      <c r="BC122" s="61">
        <v>0</v>
      </c>
      <c r="BD122" s="61">
        <v>1</v>
      </c>
      <c r="BE122" s="61">
        <v>1</v>
      </c>
    </row>
    <row r="123" spans="1:57" x14ac:dyDescent="0.25">
      <c r="A123" s="26" t="s">
        <v>141</v>
      </c>
      <c r="B123" s="26">
        <v>122</v>
      </c>
      <c r="C123" s="26">
        <v>1</v>
      </c>
      <c r="D123">
        <f>VLOOKUP(E123,Studies!$C$3:$F$40,4,FALSE)</f>
        <v>20</v>
      </c>
      <c r="E123" s="26" t="s">
        <v>142</v>
      </c>
      <c r="F123" s="26" t="s">
        <v>142</v>
      </c>
      <c r="G123">
        <f t="shared" si="27"/>
        <v>40</v>
      </c>
      <c r="H123" s="26">
        <v>2003</v>
      </c>
      <c r="I123" s="26">
        <f t="shared" si="40"/>
        <v>1.255272505103306</v>
      </c>
      <c r="J123" s="76">
        <v>61.8</v>
      </c>
      <c r="K123" s="76">
        <v>3.8</v>
      </c>
      <c r="L123" s="76">
        <f t="shared" si="28"/>
        <v>16.263157894736842</v>
      </c>
      <c r="M123" s="26" t="s">
        <v>132</v>
      </c>
      <c r="N123" s="41">
        <f t="shared" si="29"/>
        <v>0</v>
      </c>
      <c r="O123" s="41">
        <f t="shared" si="30"/>
        <v>0</v>
      </c>
      <c r="P123" s="41">
        <f t="shared" si="31"/>
        <v>1</v>
      </c>
      <c r="Q123" s="77">
        <f t="shared" si="32"/>
        <v>54.351999999999997</v>
      </c>
      <c r="R123" s="77">
        <f t="shared" si="33"/>
        <v>69.24799999999999</v>
      </c>
      <c r="S123" s="77">
        <f t="shared" si="34"/>
        <v>0.54352</v>
      </c>
      <c r="T123" s="77">
        <f t="shared" si="35"/>
        <v>0.69247999999999998</v>
      </c>
      <c r="U123" s="76">
        <f t="shared" si="45"/>
        <v>0.61799999999999999</v>
      </c>
      <c r="V123" s="76">
        <f t="shared" si="46"/>
        <v>3.7999999999999999E-2</v>
      </c>
      <c r="W123" s="76">
        <f t="shared" si="44"/>
        <v>16.263157894736842</v>
      </c>
      <c r="X123" s="91">
        <v>100</v>
      </c>
      <c r="Y123" s="41">
        <v>1</v>
      </c>
      <c r="Z123" s="41">
        <v>0</v>
      </c>
      <c r="AA123" s="41">
        <v>0</v>
      </c>
      <c r="AB123" s="41">
        <v>0</v>
      </c>
      <c r="AC123" s="91">
        <v>1</v>
      </c>
      <c r="AD123" s="26">
        <v>0</v>
      </c>
      <c r="AE123" s="26" t="s">
        <v>179</v>
      </c>
      <c r="AF123" s="41">
        <f t="shared" si="47"/>
        <v>0</v>
      </c>
      <c r="AG123" s="41">
        <v>0</v>
      </c>
      <c r="AH123" s="41">
        <v>1</v>
      </c>
      <c r="AI123" s="41">
        <v>0</v>
      </c>
      <c r="AJ123" s="41">
        <f t="shared" si="36"/>
        <v>0</v>
      </c>
      <c r="AK123" s="41">
        <v>0</v>
      </c>
      <c r="AL123" s="41">
        <v>265810</v>
      </c>
      <c r="AM123" s="26">
        <v>15</v>
      </c>
      <c r="AN123" s="26" t="s">
        <v>324</v>
      </c>
      <c r="AO123" s="61">
        <f t="shared" si="37"/>
        <v>0</v>
      </c>
      <c r="AP123" s="61">
        <f t="shared" si="38"/>
        <v>1</v>
      </c>
      <c r="AQ123" s="61">
        <f t="shared" si="39"/>
        <v>0</v>
      </c>
      <c r="AR123" s="61">
        <v>1</v>
      </c>
      <c r="AS123" s="26" t="s">
        <v>156</v>
      </c>
      <c r="AT123" s="61">
        <v>0</v>
      </c>
      <c r="AU123" s="61">
        <v>0</v>
      </c>
      <c r="AV123" s="61">
        <v>0</v>
      </c>
      <c r="AW123" s="61">
        <v>1</v>
      </c>
      <c r="AX123" s="61">
        <v>29.7</v>
      </c>
      <c r="AY123" s="61">
        <v>0</v>
      </c>
      <c r="AZ123" s="61">
        <v>0</v>
      </c>
      <c r="BA123" s="61">
        <v>0</v>
      </c>
      <c r="BB123" s="61">
        <v>0</v>
      </c>
      <c r="BC123" s="61">
        <v>0</v>
      </c>
      <c r="BD123" s="61">
        <v>1</v>
      </c>
      <c r="BE123" s="61">
        <v>1</v>
      </c>
    </row>
    <row r="124" spans="1:57" x14ac:dyDescent="0.25">
      <c r="A124" s="26" t="s">
        <v>141</v>
      </c>
      <c r="B124" s="26">
        <v>123</v>
      </c>
      <c r="C124" s="26">
        <v>1</v>
      </c>
      <c r="D124">
        <f>VLOOKUP(E124,Studies!$C$3:$F$40,4,FALSE)</f>
        <v>20</v>
      </c>
      <c r="E124" s="26" t="s">
        <v>142</v>
      </c>
      <c r="F124" s="26" t="s">
        <v>142</v>
      </c>
      <c r="G124">
        <f t="shared" si="27"/>
        <v>40</v>
      </c>
      <c r="H124" s="26">
        <v>2003</v>
      </c>
      <c r="I124" s="26">
        <f t="shared" si="40"/>
        <v>1.255272505103306</v>
      </c>
      <c r="J124" s="76">
        <v>7.5</v>
      </c>
      <c r="K124" s="76">
        <v>3.9</v>
      </c>
      <c r="L124" s="76">
        <f t="shared" si="28"/>
        <v>1.9230769230769231</v>
      </c>
      <c r="M124" s="26" t="s">
        <v>132</v>
      </c>
      <c r="N124" s="41">
        <f t="shared" si="29"/>
        <v>0</v>
      </c>
      <c r="O124" s="41">
        <f t="shared" si="30"/>
        <v>0</v>
      </c>
      <c r="P124" s="41">
        <f t="shared" si="31"/>
        <v>1</v>
      </c>
      <c r="Q124" s="77">
        <f t="shared" si="32"/>
        <v>-0.14400000000000013</v>
      </c>
      <c r="R124" s="77">
        <f t="shared" si="33"/>
        <v>15.144</v>
      </c>
      <c r="S124" s="77">
        <f t="shared" si="34"/>
        <v>-1.4399999999999968E-3</v>
      </c>
      <c r="T124" s="77">
        <f t="shared" si="35"/>
        <v>0.15143999999999999</v>
      </c>
      <c r="U124" s="76">
        <f t="shared" si="45"/>
        <v>7.4999999999999997E-2</v>
      </c>
      <c r="V124" s="76">
        <f t="shared" si="46"/>
        <v>3.9E-2</v>
      </c>
      <c r="W124" s="76">
        <f t="shared" si="44"/>
        <v>1.9230769230769229</v>
      </c>
      <c r="X124" s="91">
        <v>100</v>
      </c>
      <c r="Y124" s="41">
        <v>1</v>
      </c>
      <c r="Z124" s="41">
        <v>0</v>
      </c>
      <c r="AA124" s="41">
        <v>0</v>
      </c>
      <c r="AB124" s="41">
        <v>0</v>
      </c>
      <c r="AC124" s="91">
        <v>1</v>
      </c>
      <c r="AD124" s="26">
        <v>0</v>
      </c>
      <c r="AE124" s="26" t="s">
        <v>179</v>
      </c>
      <c r="AF124" s="41">
        <f t="shared" si="47"/>
        <v>0</v>
      </c>
      <c r="AG124" s="41">
        <v>0</v>
      </c>
      <c r="AH124" s="41">
        <v>1</v>
      </c>
      <c r="AI124" s="41">
        <v>0</v>
      </c>
      <c r="AJ124" s="41">
        <f t="shared" si="36"/>
        <v>0</v>
      </c>
      <c r="AK124" s="41">
        <v>0</v>
      </c>
      <c r="AL124" s="41">
        <v>265810</v>
      </c>
      <c r="AM124" s="26">
        <v>15</v>
      </c>
      <c r="AN124" s="26" t="s">
        <v>324</v>
      </c>
      <c r="AO124" s="61">
        <f t="shared" si="37"/>
        <v>0</v>
      </c>
      <c r="AP124" s="61">
        <f t="shared" si="38"/>
        <v>1</v>
      </c>
      <c r="AQ124" s="61">
        <f t="shared" si="39"/>
        <v>0</v>
      </c>
      <c r="AR124" s="61">
        <v>1</v>
      </c>
      <c r="AS124" s="26" t="s">
        <v>157</v>
      </c>
      <c r="AT124" s="61">
        <v>1</v>
      </c>
      <c r="AU124" s="61">
        <v>0</v>
      </c>
      <c r="AV124" s="61">
        <v>0</v>
      </c>
      <c r="AW124" s="61">
        <v>0</v>
      </c>
      <c r="AX124" s="61">
        <v>26.1</v>
      </c>
      <c r="AY124" s="61">
        <v>0</v>
      </c>
      <c r="AZ124" s="61">
        <v>0</v>
      </c>
      <c r="BA124" s="61">
        <v>0</v>
      </c>
      <c r="BB124" s="61">
        <v>0</v>
      </c>
      <c r="BC124" s="61">
        <v>0</v>
      </c>
      <c r="BD124" s="61">
        <v>1</v>
      </c>
      <c r="BE124" s="61">
        <v>1</v>
      </c>
    </row>
    <row r="125" spans="1:57" x14ac:dyDescent="0.25">
      <c r="A125" s="26" t="s">
        <v>141</v>
      </c>
      <c r="B125" s="26">
        <v>124</v>
      </c>
      <c r="C125" s="26">
        <v>1</v>
      </c>
      <c r="D125">
        <f>VLOOKUP(E125,Studies!$C$3:$F$40,4,FALSE)</f>
        <v>20</v>
      </c>
      <c r="E125" s="26" t="s">
        <v>142</v>
      </c>
      <c r="F125" s="26" t="s">
        <v>142</v>
      </c>
      <c r="G125">
        <f t="shared" si="27"/>
        <v>40</v>
      </c>
      <c r="H125" s="26">
        <v>2003</v>
      </c>
      <c r="I125" s="26">
        <f t="shared" si="40"/>
        <v>1.255272505103306</v>
      </c>
      <c r="J125" s="76">
        <v>27.1</v>
      </c>
      <c r="K125" s="76">
        <v>2.6</v>
      </c>
      <c r="L125" s="76">
        <f t="shared" si="28"/>
        <v>10.423076923076923</v>
      </c>
      <c r="M125" s="26" t="s">
        <v>132</v>
      </c>
      <c r="N125" s="41">
        <f t="shared" si="29"/>
        <v>0</v>
      </c>
      <c r="O125" s="41">
        <f t="shared" si="30"/>
        <v>0</v>
      </c>
      <c r="P125" s="41">
        <f t="shared" si="31"/>
        <v>1</v>
      </c>
      <c r="Q125" s="77">
        <f t="shared" si="32"/>
        <v>22.004000000000001</v>
      </c>
      <c r="R125" s="77">
        <f t="shared" si="33"/>
        <v>32.195999999999998</v>
      </c>
      <c r="S125" s="77">
        <f t="shared" si="34"/>
        <v>0.22004000000000001</v>
      </c>
      <c r="T125" s="77">
        <f t="shared" si="35"/>
        <v>0.32196000000000002</v>
      </c>
      <c r="U125" s="76">
        <f t="shared" si="45"/>
        <v>0.27100000000000002</v>
      </c>
      <c r="V125" s="76">
        <f t="shared" si="46"/>
        <v>2.6000000000000002E-2</v>
      </c>
      <c r="W125" s="76">
        <f t="shared" si="44"/>
        <v>10.423076923076923</v>
      </c>
      <c r="X125" s="91">
        <v>100</v>
      </c>
      <c r="Y125" s="41">
        <v>1</v>
      </c>
      <c r="Z125" s="41">
        <v>0</v>
      </c>
      <c r="AA125" s="41">
        <v>0</v>
      </c>
      <c r="AB125" s="41">
        <v>0</v>
      </c>
      <c r="AC125" s="91">
        <v>1</v>
      </c>
      <c r="AD125" s="26">
        <v>0</v>
      </c>
      <c r="AE125" s="26" t="s">
        <v>179</v>
      </c>
      <c r="AF125" s="41">
        <f t="shared" si="47"/>
        <v>0</v>
      </c>
      <c r="AG125" s="41">
        <v>0</v>
      </c>
      <c r="AH125" s="41">
        <v>1</v>
      </c>
      <c r="AI125" s="41">
        <v>0</v>
      </c>
      <c r="AJ125" s="41">
        <f t="shared" si="36"/>
        <v>0</v>
      </c>
      <c r="AK125" s="41">
        <v>0</v>
      </c>
      <c r="AL125" s="41">
        <v>265810</v>
      </c>
      <c r="AM125" s="26">
        <v>15</v>
      </c>
      <c r="AN125" s="26" t="s">
        <v>324</v>
      </c>
      <c r="AO125" s="61">
        <f t="shared" si="37"/>
        <v>0</v>
      </c>
      <c r="AP125" s="61">
        <f t="shared" si="38"/>
        <v>1</v>
      </c>
      <c r="AQ125" s="61">
        <f t="shared" si="39"/>
        <v>0</v>
      </c>
      <c r="AR125" s="61">
        <v>1</v>
      </c>
      <c r="AS125" s="26" t="s">
        <v>158</v>
      </c>
      <c r="AT125" s="61">
        <v>0</v>
      </c>
      <c r="AU125" s="61">
        <v>0</v>
      </c>
      <c r="AV125" s="61">
        <v>0</v>
      </c>
      <c r="AW125" s="61">
        <v>0</v>
      </c>
      <c r="AX125" s="61">
        <v>37.9</v>
      </c>
      <c r="AY125" s="61">
        <v>0</v>
      </c>
      <c r="AZ125" s="61">
        <v>0</v>
      </c>
      <c r="BA125" s="61">
        <v>0</v>
      </c>
      <c r="BB125" s="61">
        <v>0</v>
      </c>
      <c r="BC125" s="61">
        <v>0</v>
      </c>
      <c r="BD125" s="61">
        <v>1</v>
      </c>
      <c r="BE125" s="61">
        <v>1</v>
      </c>
    </row>
    <row r="126" spans="1:57" x14ac:dyDescent="0.25">
      <c r="A126" s="26" t="s">
        <v>141</v>
      </c>
      <c r="B126" s="26">
        <v>125</v>
      </c>
      <c r="C126" s="26">
        <v>1</v>
      </c>
      <c r="D126">
        <f>VLOOKUP(E126,Studies!$C$3:$F$40,4,FALSE)</f>
        <v>20</v>
      </c>
      <c r="E126" s="26" t="s">
        <v>142</v>
      </c>
      <c r="F126" s="26" t="s">
        <v>142</v>
      </c>
      <c r="G126">
        <f t="shared" si="27"/>
        <v>40</v>
      </c>
      <c r="H126" s="26">
        <v>2003</v>
      </c>
      <c r="I126" s="26">
        <f t="shared" si="40"/>
        <v>1.255272505103306</v>
      </c>
      <c r="J126" s="76">
        <v>40.5</v>
      </c>
      <c r="K126" s="76">
        <v>2.8</v>
      </c>
      <c r="L126" s="76">
        <f t="shared" si="28"/>
        <v>14.464285714285715</v>
      </c>
      <c r="M126" s="26" t="s">
        <v>132</v>
      </c>
      <c r="N126" s="41">
        <f t="shared" si="29"/>
        <v>0</v>
      </c>
      <c r="O126" s="41">
        <f t="shared" si="30"/>
        <v>0</v>
      </c>
      <c r="P126" s="41">
        <f t="shared" si="31"/>
        <v>1</v>
      </c>
      <c r="Q126" s="77">
        <f t="shared" si="32"/>
        <v>35.012</v>
      </c>
      <c r="R126" s="77">
        <f t="shared" si="33"/>
        <v>45.988</v>
      </c>
      <c r="S126" s="77">
        <f t="shared" si="34"/>
        <v>0.35012000000000004</v>
      </c>
      <c r="T126" s="77">
        <f t="shared" si="35"/>
        <v>0.45988000000000001</v>
      </c>
      <c r="U126" s="76">
        <f t="shared" si="45"/>
        <v>0.40500000000000003</v>
      </c>
      <c r="V126" s="76">
        <f t="shared" si="46"/>
        <v>2.7999999999999997E-2</v>
      </c>
      <c r="W126" s="76">
        <f t="shared" si="44"/>
        <v>14.464285714285717</v>
      </c>
      <c r="X126" s="91">
        <v>100</v>
      </c>
      <c r="Y126" s="41">
        <v>1</v>
      </c>
      <c r="Z126" s="41">
        <v>0</v>
      </c>
      <c r="AA126" s="41">
        <v>0</v>
      </c>
      <c r="AB126" s="41">
        <v>0</v>
      </c>
      <c r="AC126" s="91">
        <v>1</v>
      </c>
      <c r="AD126" s="26">
        <v>0</v>
      </c>
      <c r="AE126" s="26" t="s">
        <v>179</v>
      </c>
      <c r="AF126" s="41">
        <f t="shared" si="47"/>
        <v>0</v>
      </c>
      <c r="AG126" s="41">
        <v>0</v>
      </c>
      <c r="AH126" s="41">
        <v>1</v>
      </c>
      <c r="AI126" s="41">
        <v>0</v>
      </c>
      <c r="AJ126" s="41">
        <f t="shared" si="36"/>
        <v>0</v>
      </c>
      <c r="AK126" s="41">
        <v>0</v>
      </c>
      <c r="AL126" s="41">
        <v>265810</v>
      </c>
      <c r="AM126" s="26">
        <v>15</v>
      </c>
      <c r="AN126" s="26" t="s">
        <v>324</v>
      </c>
      <c r="AO126" s="61">
        <f t="shared" si="37"/>
        <v>0</v>
      </c>
      <c r="AP126" s="61">
        <f t="shared" si="38"/>
        <v>1</v>
      </c>
      <c r="AQ126" s="61">
        <f t="shared" si="39"/>
        <v>0</v>
      </c>
      <c r="AR126" s="61">
        <v>1</v>
      </c>
      <c r="AS126" s="26" t="s">
        <v>159</v>
      </c>
      <c r="AT126" s="61">
        <v>1</v>
      </c>
      <c r="AU126" s="61">
        <v>0</v>
      </c>
      <c r="AV126" s="61">
        <v>0</v>
      </c>
      <c r="AW126" s="61">
        <v>1</v>
      </c>
      <c r="AX126" s="61">
        <v>29.2</v>
      </c>
      <c r="AY126" s="61">
        <v>0</v>
      </c>
      <c r="AZ126" s="61">
        <v>0</v>
      </c>
      <c r="BA126" s="61">
        <v>0</v>
      </c>
      <c r="BB126" s="61">
        <v>0</v>
      </c>
      <c r="BC126" s="61">
        <v>0</v>
      </c>
      <c r="BD126" s="61">
        <v>1</v>
      </c>
      <c r="BE126" s="61">
        <v>1</v>
      </c>
    </row>
    <row r="127" spans="1:57" x14ac:dyDescent="0.25">
      <c r="A127" s="26" t="s">
        <v>141</v>
      </c>
      <c r="B127" s="26">
        <v>126</v>
      </c>
      <c r="C127" s="26">
        <v>1</v>
      </c>
      <c r="D127">
        <f>VLOOKUP(E127,Studies!$C$3:$F$40,4,FALSE)</f>
        <v>20</v>
      </c>
      <c r="E127" s="26" t="s">
        <v>142</v>
      </c>
      <c r="F127" s="26" t="s">
        <v>142</v>
      </c>
      <c r="G127">
        <f t="shared" si="27"/>
        <v>40</v>
      </c>
      <c r="H127" s="26">
        <v>2003</v>
      </c>
      <c r="I127" s="26">
        <f t="shared" si="40"/>
        <v>1.255272505103306</v>
      </c>
      <c r="J127" s="76">
        <v>71.3</v>
      </c>
      <c r="K127" s="76">
        <v>5.7</v>
      </c>
      <c r="L127" s="76">
        <f t="shared" si="28"/>
        <v>12.50877192982456</v>
      </c>
      <c r="M127" s="26" t="s">
        <v>132</v>
      </c>
      <c r="N127" s="41">
        <f t="shared" si="29"/>
        <v>0</v>
      </c>
      <c r="O127" s="41">
        <f t="shared" si="30"/>
        <v>0</v>
      </c>
      <c r="P127" s="41">
        <f t="shared" si="31"/>
        <v>1</v>
      </c>
      <c r="Q127" s="77">
        <f t="shared" si="32"/>
        <v>60.128</v>
      </c>
      <c r="R127" s="77">
        <f t="shared" si="33"/>
        <v>82.471999999999994</v>
      </c>
      <c r="S127" s="77">
        <f t="shared" si="34"/>
        <v>0.60127999999999993</v>
      </c>
      <c r="T127" s="77">
        <f t="shared" si="35"/>
        <v>0.82472000000000001</v>
      </c>
      <c r="U127" s="76">
        <f t="shared" si="45"/>
        <v>0.71299999999999997</v>
      </c>
      <c r="V127" s="76">
        <f t="shared" si="46"/>
        <v>5.7000000000000002E-2</v>
      </c>
      <c r="W127" s="76">
        <f t="shared" si="44"/>
        <v>12.50877192982456</v>
      </c>
      <c r="X127" s="91">
        <v>100</v>
      </c>
      <c r="Y127" s="41">
        <v>1</v>
      </c>
      <c r="Z127" s="41">
        <v>0</v>
      </c>
      <c r="AA127" s="41">
        <v>0</v>
      </c>
      <c r="AB127" s="41">
        <v>0</v>
      </c>
      <c r="AC127" s="91">
        <v>1</v>
      </c>
      <c r="AD127" s="26">
        <v>0</v>
      </c>
      <c r="AE127" s="26" t="s">
        <v>179</v>
      </c>
      <c r="AF127" s="41">
        <f t="shared" si="47"/>
        <v>0</v>
      </c>
      <c r="AG127" s="41">
        <v>0</v>
      </c>
      <c r="AH127" s="41">
        <v>1</v>
      </c>
      <c r="AI127" s="41">
        <v>0</v>
      </c>
      <c r="AJ127" s="41">
        <f t="shared" si="36"/>
        <v>0</v>
      </c>
      <c r="AK127" s="41">
        <v>0</v>
      </c>
      <c r="AL127" s="41">
        <v>265810</v>
      </c>
      <c r="AM127" s="26">
        <v>15</v>
      </c>
      <c r="AN127" s="26" t="s">
        <v>324</v>
      </c>
      <c r="AO127" s="61">
        <f t="shared" si="37"/>
        <v>0</v>
      </c>
      <c r="AP127" s="61">
        <f t="shared" si="38"/>
        <v>1</v>
      </c>
      <c r="AQ127" s="61">
        <f t="shared" si="39"/>
        <v>0</v>
      </c>
      <c r="AR127" s="61">
        <v>1</v>
      </c>
      <c r="AS127" s="26" t="s">
        <v>160</v>
      </c>
      <c r="AT127" s="61">
        <v>0</v>
      </c>
      <c r="AU127" s="61">
        <v>0</v>
      </c>
      <c r="AV127" s="61">
        <v>0</v>
      </c>
      <c r="AW127" s="61">
        <v>0</v>
      </c>
      <c r="AX127" s="61">
        <v>38.6</v>
      </c>
      <c r="AY127" s="61">
        <v>0</v>
      </c>
      <c r="AZ127" s="61">
        <v>0</v>
      </c>
      <c r="BA127" s="61">
        <v>0</v>
      </c>
      <c r="BB127" s="61">
        <v>0</v>
      </c>
      <c r="BC127" s="61">
        <v>0</v>
      </c>
      <c r="BD127" s="61">
        <v>1</v>
      </c>
      <c r="BE127" s="61">
        <v>1</v>
      </c>
    </row>
    <row r="128" spans="1:57" x14ac:dyDescent="0.25">
      <c r="A128" s="26" t="s">
        <v>141</v>
      </c>
      <c r="B128" s="26">
        <v>127</v>
      </c>
      <c r="C128" s="26">
        <v>1</v>
      </c>
      <c r="D128">
        <f>VLOOKUP(E128,Studies!$C$3:$F$40,4,FALSE)</f>
        <v>20</v>
      </c>
      <c r="E128" s="26" t="s">
        <v>142</v>
      </c>
      <c r="F128" s="26" t="s">
        <v>142</v>
      </c>
      <c r="G128">
        <f t="shared" si="27"/>
        <v>40</v>
      </c>
      <c r="H128" s="26">
        <v>2003</v>
      </c>
      <c r="I128" s="26">
        <f t="shared" si="40"/>
        <v>1.255272505103306</v>
      </c>
      <c r="J128" s="76">
        <v>54.2</v>
      </c>
      <c r="K128" s="76">
        <v>3.5</v>
      </c>
      <c r="L128" s="76">
        <f t="shared" si="28"/>
        <v>15.485714285714286</v>
      </c>
      <c r="M128" s="26" t="s">
        <v>132</v>
      </c>
      <c r="N128" s="41">
        <f t="shared" si="29"/>
        <v>0</v>
      </c>
      <c r="O128" s="41">
        <f t="shared" si="30"/>
        <v>0</v>
      </c>
      <c r="P128" s="41">
        <f t="shared" si="31"/>
        <v>1</v>
      </c>
      <c r="Q128" s="77">
        <f t="shared" si="32"/>
        <v>47.34</v>
      </c>
      <c r="R128" s="77">
        <f t="shared" si="33"/>
        <v>61.06</v>
      </c>
      <c r="S128" s="77">
        <f t="shared" si="34"/>
        <v>0.47340000000000004</v>
      </c>
      <c r="T128" s="77">
        <f t="shared" si="35"/>
        <v>0.61060000000000003</v>
      </c>
      <c r="U128" s="76">
        <f t="shared" si="45"/>
        <v>0.54200000000000004</v>
      </c>
      <c r="V128" s="76">
        <f t="shared" si="46"/>
        <v>3.5000000000000003E-2</v>
      </c>
      <c r="W128" s="76">
        <f t="shared" si="44"/>
        <v>15.485714285714286</v>
      </c>
      <c r="X128" s="91">
        <v>100</v>
      </c>
      <c r="Y128" s="41">
        <v>1</v>
      </c>
      <c r="Z128" s="41">
        <v>0</v>
      </c>
      <c r="AA128" s="41">
        <v>0</v>
      </c>
      <c r="AB128" s="41">
        <v>0</v>
      </c>
      <c r="AC128" s="91">
        <v>1</v>
      </c>
      <c r="AD128" s="26">
        <v>0</v>
      </c>
      <c r="AE128" s="26" t="s">
        <v>179</v>
      </c>
      <c r="AF128" s="41">
        <f t="shared" si="47"/>
        <v>0</v>
      </c>
      <c r="AG128" s="41">
        <v>0</v>
      </c>
      <c r="AH128" s="41">
        <v>1</v>
      </c>
      <c r="AI128" s="41">
        <v>0</v>
      </c>
      <c r="AJ128" s="41">
        <f t="shared" si="36"/>
        <v>0</v>
      </c>
      <c r="AK128" s="41">
        <v>0</v>
      </c>
      <c r="AL128" s="41">
        <v>265810</v>
      </c>
      <c r="AM128" s="26">
        <v>15</v>
      </c>
      <c r="AN128" s="26" t="s">
        <v>324</v>
      </c>
      <c r="AO128" s="61">
        <f t="shared" si="37"/>
        <v>0</v>
      </c>
      <c r="AP128" s="61">
        <f t="shared" si="38"/>
        <v>1</v>
      </c>
      <c r="AQ128" s="61">
        <f t="shared" si="39"/>
        <v>0</v>
      </c>
      <c r="AR128" s="61">
        <v>1</v>
      </c>
      <c r="AS128" s="26" t="s">
        <v>161</v>
      </c>
      <c r="AT128" s="61">
        <v>1</v>
      </c>
      <c r="AU128" s="61">
        <v>0</v>
      </c>
      <c r="AV128" s="61">
        <v>0</v>
      </c>
      <c r="AW128" s="61">
        <v>1</v>
      </c>
      <c r="AX128" s="61">
        <v>35.200000000000003</v>
      </c>
      <c r="AY128" s="61">
        <v>0</v>
      </c>
      <c r="AZ128" s="61">
        <v>0</v>
      </c>
      <c r="BA128" s="61">
        <v>0</v>
      </c>
      <c r="BB128" s="61">
        <v>0</v>
      </c>
      <c r="BC128" s="61">
        <v>0</v>
      </c>
      <c r="BD128" s="61">
        <v>1</v>
      </c>
      <c r="BE128" s="61">
        <v>1</v>
      </c>
    </row>
    <row r="129" spans="1:57" x14ac:dyDescent="0.25">
      <c r="A129" s="26" t="s">
        <v>141</v>
      </c>
      <c r="B129" s="26">
        <v>128</v>
      </c>
      <c r="C129" s="26">
        <v>1</v>
      </c>
      <c r="D129">
        <f>VLOOKUP(E129,Studies!$C$3:$F$40,4,FALSE)</f>
        <v>20</v>
      </c>
      <c r="E129" s="26" t="s">
        <v>142</v>
      </c>
      <c r="F129" s="26" t="s">
        <v>142</v>
      </c>
      <c r="G129">
        <f t="shared" si="27"/>
        <v>40</v>
      </c>
      <c r="H129" s="26">
        <v>2003</v>
      </c>
      <c r="I129" s="26">
        <f t="shared" si="40"/>
        <v>1.255272505103306</v>
      </c>
      <c r="J129" s="76">
        <v>17.100000000000001</v>
      </c>
      <c r="K129" s="76">
        <v>2.6</v>
      </c>
      <c r="L129" s="76">
        <f t="shared" si="28"/>
        <v>6.5769230769230775</v>
      </c>
      <c r="M129" s="26" t="s">
        <v>132</v>
      </c>
      <c r="N129" s="41">
        <f t="shared" si="29"/>
        <v>0</v>
      </c>
      <c r="O129" s="41">
        <f t="shared" si="30"/>
        <v>0</v>
      </c>
      <c r="P129" s="41">
        <f t="shared" si="31"/>
        <v>1</v>
      </c>
      <c r="Q129" s="77">
        <f t="shared" si="32"/>
        <v>12.004000000000001</v>
      </c>
      <c r="R129" s="77">
        <f t="shared" si="33"/>
        <v>22.196000000000002</v>
      </c>
      <c r="S129" s="77">
        <f t="shared" si="34"/>
        <v>0.12004000000000001</v>
      </c>
      <c r="T129" s="77">
        <f t="shared" si="35"/>
        <v>0.22196000000000002</v>
      </c>
      <c r="U129" s="76">
        <f t="shared" si="45"/>
        <v>0.17100000000000001</v>
      </c>
      <c r="V129" s="76">
        <f t="shared" si="46"/>
        <v>2.6000000000000002E-2</v>
      </c>
      <c r="W129" s="76">
        <f t="shared" si="44"/>
        <v>6.5769230769230766</v>
      </c>
      <c r="X129" s="91">
        <v>100</v>
      </c>
      <c r="Y129" s="41">
        <v>1</v>
      </c>
      <c r="Z129" s="41">
        <v>0</v>
      </c>
      <c r="AA129" s="41">
        <v>0</v>
      </c>
      <c r="AB129" s="41">
        <v>0</v>
      </c>
      <c r="AC129" s="91">
        <v>1</v>
      </c>
      <c r="AD129" s="26">
        <v>0</v>
      </c>
      <c r="AE129" s="26" t="s">
        <v>179</v>
      </c>
      <c r="AF129" s="41">
        <f t="shared" si="47"/>
        <v>0</v>
      </c>
      <c r="AG129" s="41">
        <v>0</v>
      </c>
      <c r="AH129" s="41">
        <v>1</v>
      </c>
      <c r="AI129" s="41">
        <v>0</v>
      </c>
      <c r="AJ129" s="41">
        <f t="shared" si="36"/>
        <v>0</v>
      </c>
      <c r="AK129" s="41">
        <v>0</v>
      </c>
      <c r="AL129" s="41">
        <v>265810</v>
      </c>
      <c r="AM129" s="26">
        <v>15</v>
      </c>
      <c r="AN129" s="26" t="s">
        <v>324</v>
      </c>
      <c r="AO129" s="61">
        <f t="shared" si="37"/>
        <v>0</v>
      </c>
      <c r="AP129" s="61">
        <f t="shared" si="38"/>
        <v>1</v>
      </c>
      <c r="AQ129" s="61">
        <f t="shared" si="39"/>
        <v>0</v>
      </c>
      <c r="AR129" s="61">
        <v>1</v>
      </c>
      <c r="AS129" s="26" t="s">
        <v>163</v>
      </c>
      <c r="AT129" s="61">
        <v>0</v>
      </c>
      <c r="AU129" s="61">
        <v>0</v>
      </c>
      <c r="AV129" s="61">
        <v>0</v>
      </c>
      <c r="AW129" s="61">
        <v>0</v>
      </c>
      <c r="AX129" s="61">
        <v>31.4</v>
      </c>
      <c r="AY129" s="61">
        <v>0</v>
      </c>
      <c r="AZ129" s="61">
        <v>0</v>
      </c>
      <c r="BA129" s="61">
        <v>0</v>
      </c>
      <c r="BB129" s="61">
        <v>0</v>
      </c>
      <c r="BC129" s="61">
        <v>0</v>
      </c>
      <c r="BD129" s="61">
        <v>1</v>
      </c>
      <c r="BE129" s="61">
        <v>1</v>
      </c>
    </row>
    <row r="130" spans="1:57" x14ac:dyDescent="0.25">
      <c r="A130" s="26" t="s">
        <v>141</v>
      </c>
      <c r="B130" s="26">
        <v>129</v>
      </c>
      <c r="C130" s="26">
        <v>1</v>
      </c>
      <c r="D130">
        <f>VLOOKUP(E130,Studies!$C$3:$F$40,4,FALSE)</f>
        <v>20</v>
      </c>
      <c r="E130" s="26" t="s">
        <v>142</v>
      </c>
      <c r="F130" s="26" t="s">
        <v>142</v>
      </c>
      <c r="G130">
        <f t="shared" ref="G130:G193" si="48">COUNTIF(E:E,E130)</f>
        <v>40</v>
      </c>
      <c r="H130" s="26">
        <v>2003</v>
      </c>
      <c r="I130" s="26">
        <f t="shared" si="40"/>
        <v>1.255272505103306</v>
      </c>
      <c r="J130" s="76">
        <v>45</v>
      </c>
      <c r="K130" s="76">
        <v>4.2</v>
      </c>
      <c r="L130" s="76">
        <f t="shared" ref="L130:L193" si="49">ABS(J130)/K130</f>
        <v>10.714285714285714</v>
      </c>
      <c r="M130" s="26" t="s">
        <v>132</v>
      </c>
      <c r="N130" s="41">
        <f t="shared" ref="N130:N193" si="50">IF(M130="CML",1,0)</f>
        <v>0</v>
      </c>
      <c r="O130" s="41">
        <f t="shared" ref="O130:O193" si="51">IF(M130="OLS",1,0)</f>
        <v>0</v>
      </c>
      <c r="P130" s="41">
        <f t="shared" ref="P130:P193" si="52">IF(M130="HLM",1,0)</f>
        <v>1</v>
      </c>
      <c r="Q130" s="77">
        <f t="shared" ref="Q130:Q193" si="53">J130-1.96*K130</f>
        <v>36.768000000000001</v>
      </c>
      <c r="R130" s="77">
        <f t="shared" ref="R130:R193" si="54">J130+1.96*K130</f>
        <v>53.231999999999999</v>
      </c>
      <c r="S130" s="77">
        <f t="shared" ref="S130:S193" si="55">U130-1.96*V130</f>
        <v>0.36768000000000001</v>
      </c>
      <c r="T130" s="77">
        <f t="shared" ref="T130:T193" si="56">U130+1.96*V130</f>
        <v>0.53232000000000002</v>
      </c>
      <c r="U130" s="76">
        <f t="shared" si="45"/>
        <v>0.45</v>
      </c>
      <c r="V130" s="76">
        <f t="shared" si="46"/>
        <v>4.2000000000000003E-2</v>
      </c>
      <c r="W130" s="76">
        <f t="shared" si="44"/>
        <v>10.714285714285714</v>
      </c>
      <c r="X130" s="91">
        <v>100</v>
      </c>
      <c r="Y130" s="41">
        <v>1</v>
      </c>
      <c r="Z130" s="41">
        <v>0</v>
      </c>
      <c r="AA130" s="41">
        <v>0</v>
      </c>
      <c r="AB130" s="41">
        <v>0</v>
      </c>
      <c r="AC130" s="91">
        <v>1</v>
      </c>
      <c r="AD130" s="26">
        <v>0</v>
      </c>
      <c r="AE130" s="26" t="s">
        <v>179</v>
      </c>
      <c r="AF130" s="41">
        <f t="shared" si="47"/>
        <v>0</v>
      </c>
      <c r="AG130" s="41">
        <v>0</v>
      </c>
      <c r="AH130" s="41">
        <v>1</v>
      </c>
      <c r="AI130" s="41">
        <v>0</v>
      </c>
      <c r="AJ130" s="41">
        <f t="shared" ref="AJ130:AJ193" si="57">IF(AE130="composite",1,0)</f>
        <v>0</v>
      </c>
      <c r="AK130" s="41">
        <v>0</v>
      </c>
      <c r="AL130" s="41">
        <v>265810</v>
      </c>
      <c r="AM130" s="26">
        <v>15</v>
      </c>
      <c r="AN130" s="26" t="s">
        <v>324</v>
      </c>
      <c r="AO130" s="61">
        <f t="shared" ref="AO130:AO193" si="58">IF(AN130="Econ",1,0)</f>
        <v>0</v>
      </c>
      <c r="AP130" s="61">
        <f t="shared" ref="AP130:AP193" si="59">IF(AN130="SS",1,0)</f>
        <v>1</v>
      </c>
      <c r="AQ130" s="61">
        <f t="shared" ref="AQ130:AQ193" si="60">IF(AN130="Psychology",1,0)</f>
        <v>0</v>
      </c>
      <c r="AR130" s="61">
        <v>1</v>
      </c>
      <c r="AS130" s="26" t="s">
        <v>164</v>
      </c>
      <c r="AT130" s="61">
        <v>0</v>
      </c>
      <c r="AU130" s="61">
        <v>0</v>
      </c>
      <c r="AV130" s="61">
        <v>0</v>
      </c>
      <c r="AW130" s="61">
        <v>1</v>
      </c>
      <c r="AX130" s="61">
        <v>35.700000000000003</v>
      </c>
      <c r="AY130" s="61">
        <v>0</v>
      </c>
      <c r="AZ130" s="61">
        <v>0</v>
      </c>
      <c r="BA130" s="61">
        <v>0</v>
      </c>
      <c r="BB130" s="61">
        <v>0</v>
      </c>
      <c r="BC130" s="61">
        <v>0</v>
      </c>
      <c r="BD130" s="61">
        <v>1</v>
      </c>
      <c r="BE130" s="61">
        <v>1</v>
      </c>
    </row>
    <row r="131" spans="1:57" x14ac:dyDescent="0.25">
      <c r="A131" s="26" t="s">
        <v>141</v>
      </c>
      <c r="B131" s="26">
        <v>130</v>
      </c>
      <c r="C131" s="26">
        <v>1</v>
      </c>
      <c r="D131">
        <f>VLOOKUP(E131,Studies!$C$3:$F$40,4,FALSE)</f>
        <v>20</v>
      </c>
      <c r="E131" s="26" t="s">
        <v>142</v>
      </c>
      <c r="F131" s="26" t="s">
        <v>142</v>
      </c>
      <c r="G131">
        <f t="shared" si="48"/>
        <v>40</v>
      </c>
      <c r="H131" s="26">
        <v>2003</v>
      </c>
      <c r="I131" s="26">
        <f t="shared" ref="I131:I194" si="61">LOG((H131-1986)+1)</f>
        <v>1.255272505103306</v>
      </c>
      <c r="J131" s="76">
        <v>53.2</v>
      </c>
      <c r="K131" s="76">
        <v>4.8</v>
      </c>
      <c r="L131" s="76">
        <f t="shared" si="49"/>
        <v>11.083333333333334</v>
      </c>
      <c r="M131" s="26" t="s">
        <v>132</v>
      </c>
      <c r="N131" s="41">
        <f t="shared" si="50"/>
        <v>0</v>
      </c>
      <c r="O131" s="41">
        <f t="shared" si="51"/>
        <v>0</v>
      </c>
      <c r="P131" s="41">
        <f t="shared" si="52"/>
        <v>1</v>
      </c>
      <c r="Q131" s="77">
        <f t="shared" si="53"/>
        <v>43.792000000000002</v>
      </c>
      <c r="R131" s="77">
        <f t="shared" si="54"/>
        <v>62.608000000000004</v>
      </c>
      <c r="S131" s="77">
        <f t="shared" si="55"/>
        <v>0.43792000000000003</v>
      </c>
      <c r="T131" s="77">
        <f t="shared" si="56"/>
        <v>0.62607999999999997</v>
      </c>
      <c r="U131" s="76">
        <f t="shared" si="45"/>
        <v>0.53200000000000003</v>
      </c>
      <c r="V131" s="76">
        <f t="shared" si="46"/>
        <v>4.8000000000000001E-2</v>
      </c>
      <c r="W131" s="76">
        <f t="shared" si="44"/>
        <v>11.083333333333334</v>
      </c>
      <c r="X131" s="91">
        <v>100</v>
      </c>
      <c r="Y131" s="41">
        <v>1</v>
      </c>
      <c r="Z131" s="41">
        <v>0</v>
      </c>
      <c r="AA131" s="41">
        <v>0</v>
      </c>
      <c r="AB131" s="41">
        <v>0</v>
      </c>
      <c r="AC131" s="91">
        <v>1</v>
      </c>
      <c r="AD131" s="26">
        <v>0</v>
      </c>
      <c r="AE131" s="26" t="s">
        <v>179</v>
      </c>
      <c r="AF131" s="41">
        <f t="shared" si="47"/>
        <v>0</v>
      </c>
      <c r="AG131" s="41">
        <v>0</v>
      </c>
      <c r="AH131" s="41">
        <v>1</v>
      </c>
      <c r="AI131" s="41">
        <v>0</v>
      </c>
      <c r="AJ131" s="41">
        <f t="shared" si="57"/>
        <v>0</v>
      </c>
      <c r="AK131" s="41">
        <v>0</v>
      </c>
      <c r="AL131" s="41">
        <v>265810</v>
      </c>
      <c r="AM131" s="26">
        <v>15</v>
      </c>
      <c r="AN131" s="26" t="s">
        <v>324</v>
      </c>
      <c r="AO131" s="61">
        <f t="shared" si="58"/>
        <v>0</v>
      </c>
      <c r="AP131" s="61">
        <f t="shared" si="59"/>
        <v>1</v>
      </c>
      <c r="AQ131" s="61">
        <f t="shared" si="60"/>
        <v>0</v>
      </c>
      <c r="AR131" s="61">
        <v>1</v>
      </c>
      <c r="AS131" s="26" t="s">
        <v>165</v>
      </c>
      <c r="AT131" s="61">
        <v>0</v>
      </c>
      <c r="AU131" s="61">
        <v>0</v>
      </c>
      <c r="AV131" s="61">
        <v>0</v>
      </c>
      <c r="AW131" s="61">
        <v>1</v>
      </c>
      <c r="AX131" s="61">
        <v>33.4</v>
      </c>
      <c r="AY131" s="61">
        <v>0</v>
      </c>
      <c r="AZ131" s="61">
        <v>0</v>
      </c>
      <c r="BA131" s="61">
        <v>0</v>
      </c>
      <c r="BB131" s="61">
        <v>0</v>
      </c>
      <c r="BC131" s="61">
        <v>0</v>
      </c>
      <c r="BD131" s="61">
        <v>1</v>
      </c>
      <c r="BE131" s="61">
        <v>1</v>
      </c>
    </row>
    <row r="132" spans="1:57" x14ac:dyDescent="0.25">
      <c r="A132" s="26" t="s">
        <v>141</v>
      </c>
      <c r="B132" s="26">
        <v>131</v>
      </c>
      <c r="C132" s="26">
        <v>1</v>
      </c>
      <c r="D132">
        <f>VLOOKUP(E132,Studies!$C$3:$F$40,4,FALSE)</f>
        <v>20</v>
      </c>
      <c r="E132" s="26" t="s">
        <v>142</v>
      </c>
      <c r="F132" s="26" t="s">
        <v>142</v>
      </c>
      <c r="G132">
        <f t="shared" si="48"/>
        <v>40</v>
      </c>
      <c r="H132" s="26">
        <v>2003</v>
      </c>
      <c r="I132" s="26">
        <f t="shared" si="61"/>
        <v>1.255272505103306</v>
      </c>
      <c r="J132" s="76">
        <v>64.900000000000006</v>
      </c>
      <c r="K132" s="76">
        <v>3.1</v>
      </c>
      <c r="L132" s="76">
        <f t="shared" si="49"/>
        <v>20.935483870967744</v>
      </c>
      <c r="M132" s="26" t="s">
        <v>132</v>
      </c>
      <c r="N132" s="41">
        <f t="shared" si="50"/>
        <v>0</v>
      </c>
      <c r="O132" s="41">
        <f t="shared" si="51"/>
        <v>0</v>
      </c>
      <c r="P132" s="41">
        <f t="shared" si="52"/>
        <v>1</v>
      </c>
      <c r="Q132" s="77">
        <f t="shared" si="53"/>
        <v>58.824000000000005</v>
      </c>
      <c r="R132" s="77">
        <f t="shared" si="54"/>
        <v>70.975999999999999</v>
      </c>
      <c r="S132" s="77">
        <f t="shared" si="55"/>
        <v>0.58823999999999999</v>
      </c>
      <c r="T132" s="77">
        <f t="shared" si="56"/>
        <v>0.70976000000000006</v>
      </c>
      <c r="U132" s="76">
        <f t="shared" si="45"/>
        <v>0.64900000000000002</v>
      </c>
      <c r="V132" s="76">
        <f t="shared" si="46"/>
        <v>3.1E-2</v>
      </c>
      <c r="W132" s="76">
        <f t="shared" si="44"/>
        <v>20.935483870967744</v>
      </c>
      <c r="X132" s="91">
        <v>100</v>
      </c>
      <c r="Y132" s="41">
        <v>1</v>
      </c>
      <c r="Z132" s="41">
        <v>0</v>
      </c>
      <c r="AA132" s="41">
        <v>0</v>
      </c>
      <c r="AB132" s="41">
        <v>0</v>
      </c>
      <c r="AC132" s="91">
        <v>1</v>
      </c>
      <c r="AD132" s="26">
        <v>0</v>
      </c>
      <c r="AE132" s="26" t="s">
        <v>179</v>
      </c>
      <c r="AF132" s="41">
        <f t="shared" si="47"/>
        <v>0</v>
      </c>
      <c r="AG132" s="41">
        <v>0</v>
      </c>
      <c r="AH132" s="41">
        <v>1</v>
      </c>
      <c r="AI132" s="41">
        <v>0</v>
      </c>
      <c r="AJ132" s="41">
        <f t="shared" si="57"/>
        <v>0</v>
      </c>
      <c r="AK132" s="41">
        <v>0</v>
      </c>
      <c r="AL132" s="41">
        <v>265810</v>
      </c>
      <c r="AM132" s="26">
        <v>15</v>
      </c>
      <c r="AN132" s="26" t="s">
        <v>324</v>
      </c>
      <c r="AO132" s="61">
        <f t="shared" si="58"/>
        <v>0</v>
      </c>
      <c r="AP132" s="61">
        <f t="shared" si="59"/>
        <v>1</v>
      </c>
      <c r="AQ132" s="61">
        <f t="shared" si="60"/>
        <v>0</v>
      </c>
      <c r="AR132" s="61">
        <v>1</v>
      </c>
      <c r="AS132" s="26" t="s">
        <v>166</v>
      </c>
      <c r="AT132" s="61">
        <v>0</v>
      </c>
      <c r="AU132" s="61">
        <v>1</v>
      </c>
      <c r="AV132" s="61">
        <v>0</v>
      </c>
      <c r="AW132" s="61">
        <v>1</v>
      </c>
      <c r="AX132" s="61">
        <v>33.5</v>
      </c>
      <c r="AY132" s="61">
        <v>0</v>
      </c>
      <c r="AZ132" s="61">
        <v>0</v>
      </c>
      <c r="BA132" s="61">
        <v>0</v>
      </c>
      <c r="BB132" s="61">
        <v>0</v>
      </c>
      <c r="BC132" s="61">
        <v>0</v>
      </c>
      <c r="BD132" s="61">
        <v>1</v>
      </c>
      <c r="BE132" s="61">
        <v>1</v>
      </c>
    </row>
    <row r="133" spans="1:57" x14ac:dyDescent="0.25">
      <c r="A133" s="26" t="s">
        <v>141</v>
      </c>
      <c r="B133" s="26">
        <v>132</v>
      </c>
      <c r="C133" s="26">
        <v>1</v>
      </c>
      <c r="D133">
        <f>VLOOKUP(E133,Studies!$C$3:$F$40,4,FALSE)</f>
        <v>20</v>
      </c>
      <c r="E133" s="26" t="s">
        <v>142</v>
      </c>
      <c r="F133" s="26" t="s">
        <v>142</v>
      </c>
      <c r="G133">
        <f t="shared" si="48"/>
        <v>40</v>
      </c>
      <c r="H133" s="26">
        <v>2003</v>
      </c>
      <c r="I133" s="26">
        <f t="shared" si="61"/>
        <v>1.255272505103306</v>
      </c>
      <c r="J133" s="76">
        <v>45.8</v>
      </c>
      <c r="K133" s="76">
        <v>3.2</v>
      </c>
      <c r="L133" s="76">
        <f t="shared" si="49"/>
        <v>14.312499999999998</v>
      </c>
      <c r="M133" s="26" t="s">
        <v>132</v>
      </c>
      <c r="N133" s="41">
        <f t="shared" si="50"/>
        <v>0</v>
      </c>
      <c r="O133" s="41">
        <f t="shared" si="51"/>
        <v>0</v>
      </c>
      <c r="P133" s="41">
        <f t="shared" si="52"/>
        <v>1</v>
      </c>
      <c r="Q133" s="77">
        <f t="shared" si="53"/>
        <v>39.527999999999999</v>
      </c>
      <c r="R133" s="77">
        <f t="shared" si="54"/>
        <v>52.071999999999996</v>
      </c>
      <c r="S133" s="77">
        <f t="shared" si="55"/>
        <v>0.39527999999999996</v>
      </c>
      <c r="T133" s="77">
        <f t="shared" si="56"/>
        <v>0.52071999999999996</v>
      </c>
      <c r="U133" s="76">
        <f t="shared" si="45"/>
        <v>0.45799999999999996</v>
      </c>
      <c r="V133" s="76">
        <f t="shared" si="46"/>
        <v>3.2000000000000001E-2</v>
      </c>
      <c r="W133" s="76">
        <f t="shared" si="44"/>
        <v>14.312499999999998</v>
      </c>
      <c r="X133" s="91">
        <v>100</v>
      </c>
      <c r="Y133" s="41">
        <v>1</v>
      </c>
      <c r="Z133" s="41">
        <v>0</v>
      </c>
      <c r="AA133" s="41">
        <v>0</v>
      </c>
      <c r="AB133" s="41">
        <v>0</v>
      </c>
      <c r="AC133" s="91">
        <v>1</v>
      </c>
      <c r="AD133" s="26">
        <v>0</v>
      </c>
      <c r="AE133" s="26" t="s">
        <v>179</v>
      </c>
      <c r="AF133" s="41">
        <f t="shared" si="47"/>
        <v>0</v>
      </c>
      <c r="AG133" s="41">
        <v>0</v>
      </c>
      <c r="AH133" s="41">
        <v>1</v>
      </c>
      <c r="AI133" s="41">
        <v>0</v>
      </c>
      <c r="AJ133" s="41">
        <f t="shared" si="57"/>
        <v>0</v>
      </c>
      <c r="AK133" s="41">
        <v>0</v>
      </c>
      <c r="AL133" s="41">
        <v>265810</v>
      </c>
      <c r="AM133" s="26">
        <v>15</v>
      </c>
      <c r="AN133" s="26" t="s">
        <v>324</v>
      </c>
      <c r="AO133" s="61">
        <f t="shared" si="58"/>
        <v>0</v>
      </c>
      <c r="AP133" s="61">
        <f t="shared" si="59"/>
        <v>1</v>
      </c>
      <c r="AQ133" s="61">
        <f t="shared" si="60"/>
        <v>0</v>
      </c>
      <c r="AR133" s="61">
        <v>1</v>
      </c>
      <c r="AS133" s="26" t="s">
        <v>171</v>
      </c>
      <c r="AT133" s="61">
        <v>0</v>
      </c>
      <c r="AU133" s="61">
        <v>0</v>
      </c>
      <c r="AV133" s="61">
        <v>0</v>
      </c>
      <c r="AW133" s="61">
        <v>0</v>
      </c>
      <c r="AX133" s="61">
        <v>45.4</v>
      </c>
      <c r="AY133" s="61">
        <v>0</v>
      </c>
      <c r="AZ133" s="61">
        <v>0</v>
      </c>
      <c r="BA133" s="61">
        <v>0</v>
      </c>
      <c r="BB133" s="61">
        <v>0</v>
      </c>
      <c r="BC133" s="61">
        <v>0</v>
      </c>
      <c r="BD133" s="61">
        <v>1</v>
      </c>
      <c r="BE133" s="61">
        <v>1</v>
      </c>
    </row>
    <row r="134" spans="1:57" x14ac:dyDescent="0.25">
      <c r="A134" s="26" t="s">
        <v>141</v>
      </c>
      <c r="B134" s="26">
        <v>133</v>
      </c>
      <c r="C134" s="26">
        <v>1</v>
      </c>
      <c r="D134">
        <f>VLOOKUP(E134,Studies!$C$3:$F$40,4,FALSE)</f>
        <v>20</v>
      </c>
      <c r="E134" s="26" t="s">
        <v>142</v>
      </c>
      <c r="F134" s="26" t="s">
        <v>142</v>
      </c>
      <c r="G134">
        <f t="shared" si="48"/>
        <v>40</v>
      </c>
      <c r="H134" s="26">
        <v>2003</v>
      </c>
      <c r="I134" s="26">
        <f t="shared" si="61"/>
        <v>1.255272505103306</v>
      </c>
      <c r="J134" s="76">
        <v>42.6</v>
      </c>
      <c r="K134" s="76">
        <v>3.8</v>
      </c>
      <c r="L134" s="76">
        <f t="shared" si="49"/>
        <v>11.210526315789474</v>
      </c>
      <c r="M134" s="26" t="s">
        <v>132</v>
      </c>
      <c r="N134" s="41">
        <f t="shared" si="50"/>
        <v>0</v>
      </c>
      <c r="O134" s="41">
        <f t="shared" si="51"/>
        <v>0</v>
      </c>
      <c r="P134" s="41">
        <f t="shared" si="52"/>
        <v>1</v>
      </c>
      <c r="Q134" s="77">
        <f t="shared" si="53"/>
        <v>35.152000000000001</v>
      </c>
      <c r="R134" s="77">
        <f t="shared" si="54"/>
        <v>50.048000000000002</v>
      </c>
      <c r="S134" s="77">
        <f t="shared" si="55"/>
        <v>0.35152</v>
      </c>
      <c r="T134" s="77">
        <f t="shared" si="56"/>
        <v>0.50048000000000004</v>
      </c>
      <c r="U134" s="76">
        <f t="shared" si="45"/>
        <v>0.42599999999999999</v>
      </c>
      <c r="V134" s="76">
        <f t="shared" si="46"/>
        <v>3.7999999999999999E-2</v>
      </c>
      <c r="W134" s="76">
        <f t="shared" si="44"/>
        <v>11.210526315789474</v>
      </c>
      <c r="X134" s="91">
        <v>100</v>
      </c>
      <c r="Y134" s="41">
        <v>1</v>
      </c>
      <c r="Z134" s="41">
        <v>0</v>
      </c>
      <c r="AA134" s="41">
        <v>0</v>
      </c>
      <c r="AB134" s="41">
        <v>0</v>
      </c>
      <c r="AC134" s="91">
        <v>1</v>
      </c>
      <c r="AD134" s="26">
        <v>0</v>
      </c>
      <c r="AE134" s="26" t="s">
        <v>179</v>
      </c>
      <c r="AF134" s="41">
        <f t="shared" si="47"/>
        <v>0</v>
      </c>
      <c r="AG134" s="41">
        <v>0</v>
      </c>
      <c r="AH134" s="41">
        <v>1</v>
      </c>
      <c r="AI134" s="41">
        <v>0</v>
      </c>
      <c r="AJ134" s="41">
        <f t="shared" si="57"/>
        <v>0</v>
      </c>
      <c r="AK134" s="41">
        <v>0</v>
      </c>
      <c r="AL134" s="41">
        <v>265810</v>
      </c>
      <c r="AM134" s="26">
        <v>15</v>
      </c>
      <c r="AN134" s="26" t="s">
        <v>324</v>
      </c>
      <c r="AO134" s="61">
        <f t="shared" si="58"/>
        <v>0</v>
      </c>
      <c r="AP134" s="61">
        <f t="shared" si="59"/>
        <v>1</v>
      </c>
      <c r="AQ134" s="61">
        <f t="shared" si="60"/>
        <v>0</v>
      </c>
      <c r="AR134" s="61">
        <v>1</v>
      </c>
      <c r="AS134" s="26" t="s">
        <v>167</v>
      </c>
      <c r="AT134" s="61">
        <v>0</v>
      </c>
      <c r="AU134" s="61">
        <v>0</v>
      </c>
      <c r="AV134" s="61">
        <v>0</v>
      </c>
      <c r="AW134" s="61">
        <v>0</v>
      </c>
      <c r="AX134" s="61">
        <v>32.5</v>
      </c>
      <c r="AY134" s="61">
        <v>0</v>
      </c>
      <c r="AZ134" s="61">
        <v>0</v>
      </c>
      <c r="BA134" s="61">
        <v>0</v>
      </c>
      <c r="BB134" s="61">
        <v>0</v>
      </c>
      <c r="BC134" s="61">
        <v>0</v>
      </c>
      <c r="BD134" s="61">
        <v>1</v>
      </c>
      <c r="BE134" s="61">
        <v>1</v>
      </c>
    </row>
    <row r="135" spans="1:57" x14ac:dyDescent="0.25">
      <c r="A135" s="26" t="s">
        <v>141</v>
      </c>
      <c r="B135" s="26">
        <v>134</v>
      </c>
      <c r="C135" s="26">
        <v>1</v>
      </c>
      <c r="D135">
        <f>VLOOKUP(E135,Studies!$C$3:$F$40,4,FALSE)</f>
        <v>20</v>
      </c>
      <c r="E135" s="26" t="s">
        <v>142</v>
      </c>
      <c r="F135" s="26" t="s">
        <v>142</v>
      </c>
      <c r="G135">
        <f t="shared" si="48"/>
        <v>40</v>
      </c>
      <c r="H135" s="26">
        <v>2003</v>
      </c>
      <c r="I135" s="26">
        <f t="shared" si="61"/>
        <v>1.255272505103306</v>
      </c>
      <c r="J135" s="76">
        <v>10</v>
      </c>
      <c r="K135" s="76">
        <v>4.0999999999999996</v>
      </c>
      <c r="L135" s="76">
        <f t="shared" si="49"/>
        <v>2.4390243902439028</v>
      </c>
      <c r="M135" s="26" t="s">
        <v>132</v>
      </c>
      <c r="N135" s="41">
        <f t="shared" si="50"/>
        <v>0</v>
      </c>
      <c r="O135" s="41">
        <f t="shared" si="51"/>
        <v>0</v>
      </c>
      <c r="P135" s="41">
        <f t="shared" si="52"/>
        <v>1</v>
      </c>
      <c r="Q135" s="77">
        <f t="shared" si="53"/>
        <v>1.9640000000000004</v>
      </c>
      <c r="R135" s="77">
        <f t="shared" si="54"/>
        <v>18.036000000000001</v>
      </c>
      <c r="S135" s="77">
        <f t="shared" si="55"/>
        <v>1.9640000000000019E-2</v>
      </c>
      <c r="T135" s="77">
        <f t="shared" si="56"/>
        <v>0.18035999999999999</v>
      </c>
      <c r="U135" s="76">
        <f t="shared" si="45"/>
        <v>0.1</v>
      </c>
      <c r="V135" s="76">
        <f t="shared" si="46"/>
        <v>4.0999999999999995E-2</v>
      </c>
      <c r="W135" s="76">
        <f t="shared" si="44"/>
        <v>2.4390243902439028</v>
      </c>
      <c r="X135" s="91">
        <v>100</v>
      </c>
      <c r="Y135" s="41">
        <v>1</v>
      </c>
      <c r="Z135" s="41">
        <v>0</v>
      </c>
      <c r="AA135" s="41">
        <v>0</v>
      </c>
      <c r="AB135" s="41">
        <v>0</v>
      </c>
      <c r="AC135" s="91">
        <v>1</v>
      </c>
      <c r="AD135" s="26">
        <v>0</v>
      </c>
      <c r="AE135" s="26" t="s">
        <v>179</v>
      </c>
      <c r="AF135" s="41">
        <f t="shared" si="47"/>
        <v>0</v>
      </c>
      <c r="AG135" s="41">
        <v>0</v>
      </c>
      <c r="AH135" s="41">
        <v>1</v>
      </c>
      <c r="AI135" s="41">
        <v>0</v>
      </c>
      <c r="AJ135" s="41">
        <f t="shared" si="57"/>
        <v>0</v>
      </c>
      <c r="AK135" s="41">
        <v>0</v>
      </c>
      <c r="AL135" s="41">
        <v>265810</v>
      </c>
      <c r="AM135" s="26">
        <v>15</v>
      </c>
      <c r="AN135" s="26" t="s">
        <v>324</v>
      </c>
      <c r="AO135" s="61">
        <f t="shared" si="58"/>
        <v>0</v>
      </c>
      <c r="AP135" s="61">
        <f t="shared" si="59"/>
        <v>1</v>
      </c>
      <c r="AQ135" s="61">
        <f t="shared" si="60"/>
        <v>0</v>
      </c>
      <c r="AR135" s="61">
        <v>1</v>
      </c>
      <c r="AS135" s="26" t="s">
        <v>168</v>
      </c>
      <c r="AT135" s="61">
        <v>0</v>
      </c>
      <c r="AU135" s="61">
        <v>1</v>
      </c>
      <c r="AV135" s="61">
        <v>0</v>
      </c>
      <c r="AW135" s="61">
        <v>1</v>
      </c>
      <c r="AX135" s="61">
        <v>27.7</v>
      </c>
      <c r="AY135" s="61">
        <v>0</v>
      </c>
      <c r="AZ135" s="61">
        <v>0</v>
      </c>
      <c r="BA135" s="61">
        <v>0</v>
      </c>
      <c r="BB135" s="61">
        <v>0</v>
      </c>
      <c r="BC135" s="61">
        <v>0</v>
      </c>
      <c r="BD135" s="61">
        <v>1</v>
      </c>
      <c r="BE135" s="61">
        <v>1</v>
      </c>
    </row>
    <row r="136" spans="1:57" x14ac:dyDescent="0.25">
      <c r="A136" s="26" t="s">
        <v>141</v>
      </c>
      <c r="B136" s="26">
        <v>135</v>
      </c>
      <c r="C136" s="26">
        <v>1</v>
      </c>
      <c r="D136">
        <f>VLOOKUP(E136,Studies!$C$3:$F$40,4,FALSE)</f>
        <v>20</v>
      </c>
      <c r="E136" s="26" t="s">
        <v>142</v>
      </c>
      <c r="F136" s="26" t="s">
        <v>142</v>
      </c>
      <c r="G136">
        <f t="shared" si="48"/>
        <v>40</v>
      </c>
      <c r="H136" s="26">
        <v>2003</v>
      </c>
      <c r="I136" s="26">
        <f t="shared" si="61"/>
        <v>1.255272505103306</v>
      </c>
      <c r="J136" s="76">
        <v>65.900000000000006</v>
      </c>
      <c r="K136" s="76">
        <v>2.9</v>
      </c>
      <c r="L136" s="76">
        <f t="shared" si="49"/>
        <v>22.724137931034484</v>
      </c>
      <c r="M136" s="26" t="s">
        <v>132</v>
      </c>
      <c r="N136" s="41">
        <f t="shared" si="50"/>
        <v>0</v>
      </c>
      <c r="O136" s="41">
        <f t="shared" si="51"/>
        <v>0</v>
      </c>
      <c r="P136" s="41">
        <f t="shared" si="52"/>
        <v>1</v>
      </c>
      <c r="Q136" s="77">
        <f t="shared" si="53"/>
        <v>60.216000000000008</v>
      </c>
      <c r="R136" s="77">
        <f t="shared" si="54"/>
        <v>71.584000000000003</v>
      </c>
      <c r="S136" s="77">
        <f t="shared" si="55"/>
        <v>0.60216000000000003</v>
      </c>
      <c r="T136" s="77">
        <f t="shared" si="56"/>
        <v>0.71584000000000003</v>
      </c>
      <c r="U136" s="76">
        <f t="shared" si="45"/>
        <v>0.65900000000000003</v>
      </c>
      <c r="V136" s="76">
        <f t="shared" si="46"/>
        <v>2.8999999999999998E-2</v>
      </c>
      <c r="W136" s="76">
        <f t="shared" si="44"/>
        <v>22.724137931034484</v>
      </c>
      <c r="X136" s="91">
        <v>100</v>
      </c>
      <c r="Y136" s="41">
        <v>1</v>
      </c>
      <c r="Z136" s="41">
        <v>0</v>
      </c>
      <c r="AA136" s="41">
        <v>0</v>
      </c>
      <c r="AB136" s="41">
        <v>0</v>
      </c>
      <c r="AC136" s="91">
        <v>1</v>
      </c>
      <c r="AD136" s="26">
        <v>0</v>
      </c>
      <c r="AE136" s="26" t="s">
        <v>179</v>
      </c>
      <c r="AF136" s="41">
        <f t="shared" si="47"/>
        <v>0</v>
      </c>
      <c r="AG136" s="41">
        <v>0</v>
      </c>
      <c r="AH136" s="41">
        <v>1</v>
      </c>
      <c r="AI136" s="41">
        <v>0</v>
      </c>
      <c r="AJ136" s="41">
        <f t="shared" si="57"/>
        <v>0</v>
      </c>
      <c r="AK136" s="41">
        <v>0</v>
      </c>
      <c r="AL136" s="41">
        <v>265810</v>
      </c>
      <c r="AM136" s="26">
        <v>15</v>
      </c>
      <c r="AN136" s="26" t="s">
        <v>324</v>
      </c>
      <c r="AO136" s="61">
        <f t="shared" si="58"/>
        <v>0</v>
      </c>
      <c r="AP136" s="61">
        <f t="shared" si="59"/>
        <v>1</v>
      </c>
      <c r="AQ136" s="61">
        <f t="shared" si="60"/>
        <v>0</v>
      </c>
      <c r="AR136" s="61">
        <v>1</v>
      </c>
      <c r="AS136" s="26" t="s">
        <v>169</v>
      </c>
      <c r="AT136" s="61">
        <v>0</v>
      </c>
      <c r="AU136" s="61">
        <v>0</v>
      </c>
      <c r="AV136" s="61">
        <v>0</v>
      </c>
      <c r="AW136" s="61">
        <v>0</v>
      </c>
      <c r="AX136" s="61">
        <v>40.200000000000003</v>
      </c>
      <c r="AY136" s="61">
        <v>0</v>
      </c>
      <c r="AZ136" s="61">
        <v>0</v>
      </c>
      <c r="BA136" s="61">
        <v>0</v>
      </c>
      <c r="BB136" s="61">
        <v>0</v>
      </c>
      <c r="BC136" s="61">
        <v>0</v>
      </c>
      <c r="BD136" s="61">
        <v>1</v>
      </c>
      <c r="BE136" s="61">
        <v>1</v>
      </c>
    </row>
    <row r="137" spans="1:57" x14ac:dyDescent="0.25">
      <c r="A137" s="26" t="s">
        <v>141</v>
      </c>
      <c r="B137" s="26">
        <v>136</v>
      </c>
      <c r="C137" s="26">
        <v>1</v>
      </c>
      <c r="D137">
        <f>VLOOKUP(E137,Studies!$C$3:$F$40,4,FALSE)</f>
        <v>20</v>
      </c>
      <c r="E137" s="26" t="s">
        <v>142</v>
      </c>
      <c r="F137" s="26" t="s">
        <v>142</v>
      </c>
      <c r="G137">
        <f t="shared" si="48"/>
        <v>40</v>
      </c>
      <c r="H137" s="26">
        <v>2003</v>
      </c>
      <c r="I137" s="26">
        <f t="shared" si="61"/>
        <v>1.255272505103306</v>
      </c>
      <c r="J137" s="76">
        <v>82.6</v>
      </c>
      <c r="K137" s="76">
        <v>2.7</v>
      </c>
      <c r="L137" s="76">
        <f t="shared" si="49"/>
        <v>30.592592592592588</v>
      </c>
      <c r="M137" s="26" t="s">
        <v>132</v>
      </c>
      <c r="N137" s="41">
        <f t="shared" si="50"/>
        <v>0</v>
      </c>
      <c r="O137" s="41">
        <f t="shared" si="51"/>
        <v>0</v>
      </c>
      <c r="P137" s="41">
        <f t="shared" si="52"/>
        <v>1</v>
      </c>
      <c r="Q137" s="77">
        <f t="shared" si="53"/>
        <v>77.307999999999993</v>
      </c>
      <c r="R137" s="77">
        <f t="shared" si="54"/>
        <v>87.891999999999996</v>
      </c>
      <c r="S137" s="77">
        <f t="shared" si="55"/>
        <v>0.77307999999999999</v>
      </c>
      <c r="T137" s="77">
        <f t="shared" si="56"/>
        <v>0.87891999999999992</v>
      </c>
      <c r="U137" s="76">
        <f t="shared" si="45"/>
        <v>0.82599999999999996</v>
      </c>
      <c r="V137" s="76">
        <f t="shared" si="46"/>
        <v>2.7000000000000003E-2</v>
      </c>
      <c r="W137" s="76">
        <f t="shared" si="44"/>
        <v>30.592592592592588</v>
      </c>
      <c r="X137" s="91">
        <v>100</v>
      </c>
      <c r="Y137" s="41">
        <v>1</v>
      </c>
      <c r="Z137" s="41">
        <v>0</v>
      </c>
      <c r="AA137" s="41">
        <v>0</v>
      </c>
      <c r="AB137" s="41">
        <v>0</v>
      </c>
      <c r="AC137" s="91">
        <v>1</v>
      </c>
      <c r="AD137" s="26">
        <v>0</v>
      </c>
      <c r="AE137" s="26" t="s">
        <v>179</v>
      </c>
      <c r="AF137" s="41">
        <f t="shared" si="47"/>
        <v>0</v>
      </c>
      <c r="AG137" s="41">
        <v>0</v>
      </c>
      <c r="AH137" s="41">
        <v>1</v>
      </c>
      <c r="AI137" s="41">
        <v>0</v>
      </c>
      <c r="AJ137" s="41">
        <f t="shared" si="57"/>
        <v>0</v>
      </c>
      <c r="AK137" s="41">
        <v>0</v>
      </c>
      <c r="AL137" s="41">
        <v>265810</v>
      </c>
      <c r="AM137" s="26">
        <v>15</v>
      </c>
      <c r="AN137" s="26" t="s">
        <v>324</v>
      </c>
      <c r="AO137" s="61">
        <f t="shared" si="58"/>
        <v>0</v>
      </c>
      <c r="AP137" s="61">
        <f t="shared" si="59"/>
        <v>1</v>
      </c>
      <c r="AQ137" s="61">
        <f t="shared" si="60"/>
        <v>0</v>
      </c>
      <c r="AR137" s="61">
        <v>1</v>
      </c>
      <c r="AS137" s="26" t="s">
        <v>170</v>
      </c>
      <c r="AT137" s="61">
        <v>0</v>
      </c>
      <c r="AU137" s="61">
        <v>0</v>
      </c>
      <c r="AV137" s="61">
        <v>0</v>
      </c>
      <c r="AW137" s="61">
        <v>1</v>
      </c>
      <c r="AX137" s="61">
        <v>28.8</v>
      </c>
      <c r="AY137" s="61">
        <v>0</v>
      </c>
      <c r="AZ137" s="61">
        <v>0</v>
      </c>
      <c r="BA137" s="61">
        <v>0</v>
      </c>
      <c r="BB137" s="61">
        <v>0</v>
      </c>
      <c r="BC137" s="61">
        <v>0</v>
      </c>
      <c r="BD137" s="61">
        <v>1</v>
      </c>
      <c r="BE137" s="61">
        <v>1</v>
      </c>
    </row>
    <row r="138" spans="1:57" x14ac:dyDescent="0.25">
      <c r="A138" s="26" t="s">
        <v>141</v>
      </c>
      <c r="B138" s="26">
        <v>137</v>
      </c>
      <c r="C138" s="26">
        <v>1</v>
      </c>
      <c r="D138">
        <f>VLOOKUP(E138,Studies!$C$3:$F$40,4,FALSE)</f>
        <v>20</v>
      </c>
      <c r="E138" s="26" t="s">
        <v>142</v>
      </c>
      <c r="F138" s="26" t="s">
        <v>142</v>
      </c>
      <c r="G138">
        <f t="shared" si="48"/>
        <v>40</v>
      </c>
      <c r="H138" s="26">
        <v>2003</v>
      </c>
      <c r="I138" s="26">
        <f t="shared" si="61"/>
        <v>1.255272505103306</v>
      </c>
      <c r="J138" s="76">
        <v>20.9</v>
      </c>
      <c r="K138" s="76">
        <v>2.4</v>
      </c>
      <c r="L138" s="76">
        <f t="shared" si="49"/>
        <v>8.7083333333333339</v>
      </c>
      <c r="M138" s="26" t="s">
        <v>132</v>
      </c>
      <c r="N138" s="41">
        <f t="shared" si="50"/>
        <v>0</v>
      </c>
      <c r="O138" s="41">
        <f t="shared" si="51"/>
        <v>0</v>
      </c>
      <c r="P138" s="41">
        <f t="shared" si="52"/>
        <v>1</v>
      </c>
      <c r="Q138" s="77">
        <f t="shared" si="53"/>
        <v>16.195999999999998</v>
      </c>
      <c r="R138" s="77">
        <f t="shared" si="54"/>
        <v>25.603999999999999</v>
      </c>
      <c r="S138" s="77">
        <f t="shared" si="55"/>
        <v>0.16195999999999999</v>
      </c>
      <c r="T138" s="77">
        <f t="shared" si="56"/>
        <v>0.25603999999999999</v>
      </c>
      <c r="U138" s="76">
        <f t="shared" si="45"/>
        <v>0.20899999999999999</v>
      </c>
      <c r="V138" s="76">
        <f t="shared" si="46"/>
        <v>2.4E-2</v>
      </c>
      <c r="W138" s="76">
        <f t="shared" si="44"/>
        <v>8.7083333333333321</v>
      </c>
      <c r="X138" s="91">
        <v>100</v>
      </c>
      <c r="Y138" s="41">
        <v>1</v>
      </c>
      <c r="Z138" s="41">
        <v>0</v>
      </c>
      <c r="AA138" s="41">
        <v>0</v>
      </c>
      <c r="AB138" s="41">
        <v>0</v>
      </c>
      <c r="AC138" s="91">
        <v>1</v>
      </c>
      <c r="AD138" s="26">
        <v>0</v>
      </c>
      <c r="AE138" s="26" t="s">
        <v>179</v>
      </c>
      <c r="AF138" s="41">
        <f t="shared" si="47"/>
        <v>0</v>
      </c>
      <c r="AG138" s="41">
        <v>0</v>
      </c>
      <c r="AH138" s="41">
        <v>1</v>
      </c>
      <c r="AI138" s="41">
        <v>0</v>
      </c>
      <c r="AJ138" s="41">
        <f t="shared" si="57"/>
        <v>0</v>
      </c>
      <c r="AK138" s="41">
        <v>0</v>
      </c>
      <c r="AL138" s="41">
        <v>265810</v>
      </c>
      <c r="AM138" s="26">
        <v>15</v>
      </c>
      <c r="AN138" s="26" t="s">
        <v>324</v>
      </c>
      <c r="AO138" s="61">
        <f t="shared" si="58"/>
        <v>0</v>
      </c>
      <c r="AP138" s="61">
        <f t="shared" si="59"/>
        <v>1</v>
      </c>
      <c r="AQ138" s="61">
        <f t="shared" si="60"/>
        <v>0</v>
      </c>
      <c r="AR138" s="61">
        <v>1</v>
      </c>
      <c r="AS138" s="26" t="s">
        <v>172</v>
      </c>
      <c r="AT138" s="61">
        <v>0</v>
      </c>
      <c r="AU138" s="61">
        <v>0</v>
      </c>
      <c r="AV138" s="61">
        <v>0</v>
      </c>
      <c r="AW138" s="61">
        <v>1</v>
      </c>
      <c r="AX138" s="61">
        <v>34.700000000000003</v>
      </c>
      <c r="AY138" s="61">
        <v>0</v>
      </c>
      <c r="AZ138" s="61">
        <v>0</v>
      </c>
      <c r="BA138" s="61">
        <v>0</v>
      </c>
      <c r="BB138" s="61">
        <v>0</v>
      </c>
      <c r="BC138" s="61">
        <v>0</v>
      </c>
      <c r="BD138" s="61">
        <v>1</v>
      </c>
      <c r="BE138" s="61">
        <v>1</v>
      </c>
    </row>
    <row r="139" spans="1:57" x14ac:dyDescent="0.25">
      <c r="A139" s="26" t="s">
        <v>141</v>
      </c>
      <c r="B139" s="26">
        <v>138</v>
      </c>
      <c r="C139" s="26">
        <v>1</v>
      </c>
      <c r="D139">
        <f>VLOOKUP(E139,Studies!$C$3:$F$40,4,FALSE)</f>
        <v>20</v>
      </c>
      <c r="E139" s="26" t="s">
        <v>142</v>
      </c>
      <c r="F139" s="26" t="s">
        <v>142</v>
      </c>
      <c r="G139">
        <f t="shared" si="48"/>
        <v>40</v>
      </c>
      <c r="H139" s="26">
        <v>2003</v>
      </c>
      <c r="I139" s="26">
        <f t="shared" si="61"/>
        <v>1.255272505103306</v>
      </c>
      <c r="J139" s="76">
        <v>48.3</v>
      </c>
      <c r="K139" s="76">
        <v>3.6</v>
      </c>
      <c r="L139" s="76">
        <f t="shared" si="49"/>
        <v>13.416666666666666</v>
      </c>
      <c r="M139" s="26" t="s">
        <v>132</v>
      </c>
      <c r="N139" s="41">
        <f t="shared" si="50"/>
        <v>0</v>
      </c>
      <c r="O139" s="41">
        <f t="shared" si="51"/>
        <v>0</v>
      </c>
      <c r="P139" s="41">
        <f t="shared" si="52"/>
        <v>1</v>
      </c>
      <c r="Q139" s="77">
        <f t="shared" si="53"/>
        <v>41.244</v>
      </c>
      <c r="R139" s="77">
        <f t="shared" si="54"/>
        <v>55.355999999999995</v>
      </c>
      <c r="S139" s="77">
        <f t="shared" si="55"/>
        <v>0.41243999999999997</v>
      </c>
      <c r="T139" s="77">
        <f t="shared" si="56"/>
        <v>0.55356000000000005</v>
      </c>
      <c r="U139" s="76">
        <f t="shared" si="45"/>
        <v>0.48299999999999998</v>
      </c>
      <c r="V139" s="76">
        <f t="shared" si="46"/>
        <v>3.6000000000000004E-2</v>
      </c>
      <c r="W139" s="76">
        <f t="shared" si="44"/>
        <v>13.416666666666664</v>
      </c>
      <c r="X139" s="91">
        <v>100</v>
      </c>
      <c r="Y139" s="41">
        <v>1</v>
      </c>
      <c r="Z139" s="41">
        <v>0</v>
      </c>
      <c r="AA139" s="41">
        <v>0</v>
      </c>
      <c r="AB139" s="41">
        <v>0</v>
      </c>
      <c r="AC139" s="91">
        <v>1</v>
      </c>
      <c r="AD139" s="26">
        <v>0</v>
      </c>
      <c r="AE139" s="26" t="s">
        <v>179</v>
      </c>
      <c r="AF139" s="41">
        <f t="shared" si="47"/>
        <v>0</v>
      </c>
      <c r="AG139" s="41">
        <v>0</v>
      </c>
      <c r="AH139" s="41">
        <v>1</v>
      </c>
      <c r="AI139" s="41">
        <v>0</v>
      </c>
      <c r="AJ139" s="41">
        <f t="shared" si="57"/>
        <v>0</v>
      </c>
      <c r="AK139" s="41">
        <v>0</v>
      </c>
      <c r="AL139" s="41">
        <v>265810</v>
      </c>
      <c r="AM139" s="26">
        <v>15</v>
      </c>
      <c r="AN139" s="26" t="s">
        <v>324</v>
      </c>
      <c r="AO139" s="61">
        <f t="shared" si="58"/>
        <v>0</v>
      </c>
      <c r="AP139" s="61">
        <f t="shared" si="59"/>
        <v>1</v>
      </c>
      <c r="AQ139" s="61">
        <f t="shared" si="60"/>
        <v>0</v>
      </c>
      <c r="AR139" s="61">
        <v>1</v>
      </c>
      <c r="AS139" s="26" t="s">
        <v>173</v>
      </c>
      <c r="AT139" s="61">
        <v>0</v>
      </c>
      <c r="AU139" s="61">
        <v>0</v>
      </c>
      <c r="AV139" s="61">
        <v>0</v>
      </c>
      <c r="AW139" s="61">
        <v>0</v>
      </c>
      <c r="AX139" s="61">
        <v>36</v>
      </c>
      <c r="AY139" s="61">
        <v>0</v>
      </c>
      <c r="AZ139" s="61">
        <v>0</v>
      </c>
      <c r="BA139" s="61">
        <v>0</v>
      </c>
      <c r="BB139" s="61">
        <v>0</v>
      </c>
      <c r="BC139" s="61">
        <v>0</v>
      </c>
      <c r="BD139" s="61">
        <v>1</v>
      </c>
      <c r="BE139" s="61">
        <v>1</v>
      </c>
    </row>
    <row r="140" spans="1:57" x14ac:dyDescent="0.25">
      <c r="A140" s="26" t="s">
        <v>141</v>
      </c>
      <c r="B140" s="26">
        <v>139</v>
      </c>
      <c r="C140" s="26">
        <v>1</v>
      </c>
      <c r="D140">
        <f>VLOOKUP(E140,Studies!$C$3:$F$40,4,FALSE)</f>
        <v>20</v>
      </c>
      <c r="E140" s="26" t="s">
        <v>142</v>
      </c>
      <c r="F140" s="26" t="s">
        <v>142</v>
      </c>
      <c r="G140">
        <f t="shared" si="48"/>
        <v>40</v>
      </c>
      <c r="H140" s="26">
        <v>2003</v>
      </c>
      <c r="I140" s="26">
        <f t="shared" si="61"/>
        <v>1.255272505103306</v>
      </c>
      <c r="J140" s="76">
        <v>18.8</v>
      </c>
      <c r="K140" s="76">
        <v>1.7</v>
      </c>
      <c r="L140" s="76">
        <f t="shared" si="49"/>
        <v>11.058823529411766</v>
      </c>
      <c r="M140" s="26" t="s">
        <v>132</v>
      </c>
      <c r="N140" s="41">
        <f t="shared" si="50"/>
        <v>0</v>
      </c>
      <c r="O140" s="41">
        <f t="shared" si="51"/>
        <v>0</v>
      </c>
      <c r="P140" s="41">
        <f t="shared" si="52"/>
        <v>1</v>
      </c>
      <c r="Q140" s="77">
        <f t="shared" si="53"/>
        <v>15.468</v>
      </c>
      <c r="R140" s="77">
        <f t="shared" si="54"/>
        <v>22.132000000000001</v>
      </c>
      <c r="S140" s="77">
        <f t="shared" si="55"/>
        <v>0.15467999999999998</v>
      </c>
      <c r="T140" s="77">
        <f t="shared" si="56"/>
        <v>0.22132000000000002</v>
      </c>
      <c r="U140" s="76">
        <f t="shared" si="45"/>
        <v>0.188</v>
      </c>
      <c r="V140" s="76">
        <f t="shared" si="46"/>
        <v>1.7000000000000001E-2</v>
      </c>
      <c r="W140" s="76">
        <f t="shared" si="44"/>
        <v>11.058823529411764</v>
      </c>
      <c r="X140" s="91">
        <v>100</v>
      </c>
      <c r="Y140" s="41">
        <v>1</v>
      </c>
      <c r="Z140" s="41">
        <v>0</v>
      </c>
      <c r="AA140" s="41">
        <v>0</v>
      </c>
      <c r="AB140" s="41">
        <v>0</v>
      </c>
      <c r="AC140" s="91">
        <v>1</v>
      </c>
      <c r="AD140" s="26">
        <v>0</v>
      </c>
      <c r="AE140" s="26" t="s">
        <v>179</v>
      </c>
      <c r="AF140" s="41">
        <f t="shared" si="47"/>
        <v>0</v>
      </c>
      <c r="AG140" s="41">
        <v>0</v>
      </c>
      <c r="AH140" s="41">
        <v>1</v>
      </c>
      <c r="AI140" s="41">
        <v>0</v>
      </c>
      <c r="AJ140" s="41">
        <f t="shared" si="57"/>
        <v>0</v>
      </c>
      <c r="AK140" s="41">
        <v>0</v>
      </c>
      <c r="AL140" s="41">
        <v>265810</v>
      </c>
      <c r="AM140" s="26">
        <v>15</v>
      </c>
      <c r="AN140" s="26" t="s">
        <v>324</v>
      </c>
      <c r="AO140" s="61">
        <f t="shared" si="58"/>
        <v>0</v>
      </c>
      <c r="AP140" s="61">
        <f t="shared" si="59"/>
        <v>1</v>
      </c>
      <c r="AQ140" s="61">
        <f t="shared" si="60"/>
        <v>0</v>
      </c>
      <c r="AR140" s="61">
        <v>1</v>
      </c>
      <c r="AS140" s="26" t="s">
        <v>174</v>
      </c>
      <c r="AT140" s="61">
        <v>0</v>
      </c>
      <c r="AU140" s="61">
        <v>0</v>
      </c>
      <c r="AV140" s="61">
        <v>0</v>
      </c>
      <c r="AW140" s="61">
        <v>1</v>
      </c>
      <c r="AX140" s="61">
        <v>34.9</v>
      </c>
      <c r="AY140" s="61">
        <v>0</v>
      </c>
      <c r="AZ140" s="61">
        <v>0</v>
      </c>
      <c r="BA140" s="61">
        <v>0</v>
      </c>
      <c r="BB140" s="61">
        <v>0</v>
      </c>
      <c r="BC140" s="61">
        <v>0</v>
      </c>
      <c r="BD140" s="61">
        <v>1</v>
      </c>
      <c r="BE140" s="61">
        <v>1</v>
      </c>
    </row>
    <row r="141" spans="1:57" x14ac:dyDescent="0.25">
      <c r="A141" s="26" t="s">
        <v>141</v>
      </c>
      <c r="B141" s="26">
        <v>140</v>
      </c>
      <c r="C141" s="26">
        <v>1</v>
      </c>
      <c r="D141">
        <f>VLOOKUP(E141,Studies!$C$3:$F$40,4,FALSE)</f>
        <v>20</v>
      </c>
      <c r="E141" s="26" t="s">
        <v>142</v>
      </c>
      <c r="F141" s="26" t="s">
        <v>142</v>
      </c>
      <c r="G141">
        <f t="shared" si="48"/>
        <v>40</v>
      </c>
      <c r="H141" s="26">
        <v>2003</v>
      </c>
      <c r="I141" s="26">
        <f t="shared" si="61"/>
        <v>1.255272505103306</v>
      </c>
      <c r="J141" s="76">
        <v>20.6</v>
      </c>
      <c r="K141" s="76">
        <v>3.2</v>
      </c>
      <c r="L141" s="76">
        <f t="shared" si="49"/>
        <v>6.4375</v>
      </c>
      <c r="M141" s="26" t="s">
        <v>132</v>
      </c>
      <c r="N141" s="41">
        <f t="shared" si="50"/>
        <v>0</v>
      </c>
      <c r="O141" s="41">
        <f t="shared" si="51"/>
        <v>0</v>
      </c>
      <c r="P141" s="41">
        <f t="shared" si="52"/>
        <v>1</v>
      </c>
      <c r="Q141" s="77">
        <f t="shared" si="53"/>
        <v>14.328000000000001</v>
      </c>
      <c r="R141" s="77">
        <f t="shared" si="54"/>
        <v>26.872</v>
      </c>
      <c r="S141" s="77">
        <f t="shared" si="55"/>
        <v>0.14328000000000002</v>
      </c>
      <c r="T141" s="77">
        <f t="shared" si="56"/>
        <v>0.26872000000000001</v>
      </c>
      <c r="U141" s="76">
        <f t="shared" si="45"/>
        <v>0.20600000000000002</v>
      </c>
      <c r="V141" s="76">
        <f t="shared" si="46"/>
        <v>3.2000000000000001E-2</v>
      </c>
      <c r="W141" s="76">
        <f t="shared" si="44"/>
        <v>6.4375</v>
      </c>
      <c r="X141" s="91">
        <v>100</v>
      </c>
      <c r="Y141" s="41">
        <v>1</v>
      </c>
      <c r="Z141" s="41">
        <v>0</v>
      </c>
      <c r="AA141" s="41">
        <v>0</v>
      </c>
      <c r="AB141" s="41">
        <v>0</v>
      </c>
      <c r="AC141" s="91">
        <v>1</v>
      </c>
      <c r="AD141" s="26">
        <v>0</v>
      </c>
      <c r="AE141" s="26" t="s">
        <v>179</v>
      </c>
      <c r="AF141" s="41">
        <f t="shared" si="47"/>
        <v>0</v>
      </c>
      <c r="AG141" s="41">
        <v>0</v>
      </c>
      <c r="AH141" s="41">
        <v>1</v>
      </c>
      <c r="AI141" s="41">
        <v>0</v>
      </c>
      <c r="AJ141" s="41">
        <f t="shared" si="57"/>
        <v>0</v>
      </c>
      <c r="AK141" s="41">
        <v>0</v>
      </c>
      <c r="AL141" s="41">
        <v>265810</v>
      </c>
      <c r="AM141" s="26">
        <v>15</v>
      </c>
      <c r="AN141" s="26" t="s">
        <v>324</v>
      </c>
      <c r="AO141" s="61">
        <f t="shared" si="58"/>
        <v>0</v>
      </c>
      <c r="AP141" s="61">
        <f t="shared" si="59"/>
        <v>1</v>
      </c>
      <c r="AQ141" s="61">
        <f t="shared" si="60"/>
        <v>0</v>
      </c>
      <c r="AR141" s="61">
        <v>1</v>
      </c>
      <c r="AS141" s="26" t="s">
        <v>175</v>
      </c>
      <c r="AT141" s="61">
        <v>0</v>
      </c>
      <c r="AU141" s="61">
        <v>0</v>
      </c>
      <c r="AV141" s="61">
        <v>0</v>
      </c>
      <c r="AW141" s="61">
        <v>1</v>
      </c>
      <c r="AX141" s="61">
        <v>28.9</v>
      </c>
      <c r="AY141" s="61">
        <v>0</v>
      </c>
      <c r="AZ141" s="61">
        <v>0</v>
      </c>
      <c r="BA141" s="61">
        <v>0</v>
      </c>
      <c r="BB141" s="61">
        <v>0</v>
      </c>
      <c r="BC141" s="61">
        <v>0</v>
      </c>
      <c r="BD141" s="61">
        <v>1</v>
      </c>
      <c r="BE141" s="61">
        <v>1</v>
      </c>
    </row>
    <row r="142" spans="1:57" x14ac:dyDescent="0.25">
      <c r="A142" s="26" t="s">
        <v>141</v>
      </c>
      <c r="B142" s="26">
        <v>141</v>
      </c>
      <c r="C142" s="26">
        <v>1</v>
      </c>
      <c r="D142">
        <f>VLOOKUP(E142,Studies!$C$3:$F$40,4,FALSE)</f>
        <v>20</v>
      </c>
      <c r="E142" s="26" t="s">
        <v>142</v>
      </c>
      <c r="F142" s="26" t="s">
        <v>142</v>
      </c>
      <c r="G142">
        <f t="shared" si="48"/>
        <v>40</v>
      </c>
      <c r="H142" s="26">
        <v>2003</v>
      </c>
      <c r="I142" s="26">
        <f t="shared" si="61"/>
        <v>1.255272505103306</v>
      </c>
      <c r="J142" s="76">
        <v>19.100000000000001</v>
      </c>
      <c r="K142" s="76">
        <v>4.4000000000000004</v>
      </c>
      <c r="L142" s="76">
        <f t="shared" si="49"/>
        <v>4.3409090909090908</v>
      </c>
      <c r="M142" s="26" t="s">
        <v>132</v>
      </c>
      <c r="N142" s="41">
        <f t="shared" si="50"/>
        <v>0</v>
      </c>
      <c r="O142" s="41">
        <f t="shared" si="51"/>
        <v>0</v>
      </c>
      <c r="P142" s="41">
        <f t="shared" si="52"/>
        <v>1</v>
      </c>
      <c r="Q142" s="77">
        <f t="shared" si="53"/>
        <v>10.476000000000001</v>
      </c>
      <c r="R142" s="77">
        <f t="shared" si="54"/>
        <v>27.724000000000004</v>
      </c>
      <c r="S142" s="77">
        <f t="shared" si="55"/>
        <v>0.10475999999999999</v>
      </c>
      <c r="T142" s="77">
        <f t="shared" si="56"/>
        <v>0.27724000000000004</v>
      </c>
      <c r="U142" s="76">
        <f t="shared" si="45"/>
        <v>0.191</v>
      </c>
      <c r="V142" s="76">
        <f t="shared" si="46"/>
        <v>4.4000000000000004E-2</v>
      </c>
      <c r="W142" s="76">
        <f t="shared" si="44"/>
        <v>4.3409090909090908</v>
      </c>
      <c r="X142" s="91">
        <v>100</v>
      </c>
      <c r="Y142" s="41">
        <v>1</v>
      </c>
      <c r="Z142" s="41">
        <v>0</v>
      </c>
      <c r="AA142" s="41">
        <v>0</v>
      </c>
      <c r="AB142" s="41">
        <v>0</v>
      </c>
      <c r="AC142" s="91">
        <v>1</v>
      </c>
      <c r="AD142" s="26">
        <v>0</v>
      </c>
      <c r="AE142" s="26" t="s">
        <v>179</v>
      </c>
      <c r="AF142" s="41">
        <f t="shared" si="47"/>
        <v>0</v>
      </c>
      <c r="AG142" s="41">
        <v>0</v>
      </c>
      <c r="AH142" s="41">
        <v>1</v>
      </c>
      <c r="AI142" s="41">
        <v>0</v>
      </c>
      <c r="AJ142" s="41">
        <f t="shared" si="57"/>
        <v>0</v>
      </c>
      <c r="AK142" s="41">
        <v>0</v>
      </c>
      <c r="AL142" s="41">
        <v>265810</v>
      </c>
      <c r="AM142" s="26">
        <v>15</v>
      </c>
      <c r="AN142" s="26" t="s">
        <v>324</v>
      </c>
      <c r="AO142" s="61">
        <f t="shared" si="58"/>
        <v>0</v>
      </c>
      <c r="AP142" s="61">
        <f t="shared" si="59"/>
        <v>1</v>
      </c>
      <c r="AQ142" s="61">
        <f t="shared" si="60"/>
        <v>0</v>
      </c>
      <c r="AR142" s="61">
        <v>1</v>
      </c>
      <c r="AS142" s="26" t="s">
        <v>176</v>
      </c>
      <c r="AT142" s="61">
        <v>0</v>
      </c>
      <c r="AU142" s="61">
        <v>0</v>
      </c>
      <c r="AV142" s="61">
        <v>0</v>
      </c>
      <c r="AW142" s="61">
        <v>1</v>
      </c>
      <c r="AX142" s="61">
        <v>33.1</v>
      </c>
      <c r="AY142" s="61">
        <v>0</v>
      </c>
      <c r="AZ142" s="61">
        <v>0</v>
      </c>
      <c r="BA142" s="61">
        <v>0</v>
      </c>
      <c r="BB142" s="61">
        <v>0</v>
      </c>
      <c r="BC142" s="61">
        <v>0</v>
      </c>
      <c r="BD142" s="61">
        <v>1</v>
      </c>
      <c r="BE142" s="61">
        <v>1</v>
      </c>
    </row>
    <row r="143" spans="1:57" x14ac:dyDescent="0.25">
      <c r="A143" s="26" t="s">
        <v>141</v>
      </c>
      <c r="B143" s="26">
        <v>142</v>
      </c>
      <c r="C143" s="26">
        <v>1</v>
      </c>
      <c r="D143">
        <f>VLOOKUP(E143,Studies!$C$3:$F$40,4,FALSE)</f>
        <v>20</v>
      </c>
      <c r="E143" s="26" t="s">
        <v>142</v>
      </c>
      <c r="F143" s="26" t="s">
        <v>142</v>
      </c>
      <c r="G143">
        <f t="shared" si="48"/>
        <v>40</v>
      </c>
      <c r="H143" s="26">
        <v>2003</v>
      </c>
      <c r="I143" s="26">
        <f t="shared" si="61"/>
        <v>1.255272505103306</v>
      </c>
      <c r="J143" s="76">
        <v>13</v>
      </c>
      <c r="K143" s="76">
        <v>2.7</v>
      </c>
      <c r="L143" s="76">
        <f t="shared" si="49"/>
        <v>4.8148148148148149</v>
      </c>
      <c r="M143" s="26" t="s">
        <v>132</v>
      </c>
      <c r="N143" s="41">
        <f t="shared" si="50"/>
        <v>0</v>
      </c>
      <c r="O143" s="41">
        <f t="shared" si="51"/>
        <v>0</v>
      </c>
      <c r="P143" s="41">
        <f t="shared" si="52"/>
        <v>1</v>
      </c>
      <c r="Q143" s="77">
        <f t="shared" si="53"/>
        <v>7.7080000000000002</v>
      </c>
      <c r="R143" s="77">
        <f t="shared" si="54"/>
        <v>18.292000000000002</v>
      </c>
      <c r="S143" s="77">
        <f t="shared" si="55"/>
        <v>7.7079999999999996E-2</v>
      </c>
      <c r="T143" s="77">
        <f t="shared" si="56"/>
        <v>0.18292000000000003</v>
      </c>
      <c r="U143" s="76">
        <f t="shared" si="45"/>
        <v>0.13</v>
      </c>
      <c r="V143" s="76">
        <f t="shared" si="46"/>
        <v>2.7000000000000003E-2</v>
      </c>
      <c r="W143" s="76">
        <f t="shared" si="44"/>
        <v>4.814814814814814</v>
      </c>
      <c r="X143" s="91">
        <v>100</v>
      </c>
      <c r="Y143" s="41">
        <v>1</v>
      </c>
      <c r="Z143" s="41">
        <v>0</v>
      </c>
      <c r="AA143" s="41">
        <v>0</v>
      </c>
      <c r="AB143" s="41">
        <v>0</v>
      </c>
      <c r="AC143" s="91">
        <v>1</v>
      </c>
      <c r="AD143" s="26">
        <v>0</v>
      </c>
      <c r="AE143" s="26" t="s">
        <v>179</v>
      </c>
      <c r="AF143" s="41">
        <f t="shared" si="47"/>
        <v>0</v>
      </c>
      <c r="AG143" s="41">
        <v>0</v>
      </c>
      <c r="AH143" s="41">
        <v>1</v>
      </c>
      <c r="AI143" s="41">
        <v>0</v>
      </c>
      <c r="AJ143" s="41">
        <f t="shared" si="57"/>
        <v>0</v>
      </c>
      <c r="AK143" s="41">
        <v>0</v>
      </c>
      <c r="AL143" s="41">
        <v>265810</v>
      </c>
      <c r="AM143" s="26">
        <v>15</v>
      </c>
      <c r="AN143" s="26" t="s">
        <v>324</v>
      </c>
      <c r="AO143" s="61">
        <f t="shared" si="58"/>
        <v>0</v>
      </c>
      <c r="AP143" s="61">
        <f t="shared" si="59"/>
        <v>1</v>
      </c>
      <c r="AQ143" s="61">
        <f t="shared" si="60"/>
        <v>0</v>
      </c>
      <c r="AR143" s="61">
        <v>1</v>
      </c>
      <c r="AS143" s="26" t="s">
        <v>177</v>
      </c>
      <c r="AT143" s="61">
        <v>0</v>
      </c>
      <c r="AU143" s="61">
        <v>0</v>
      </c>
      <c r="AV143" s="61">
        <v>0</v>
      </c>
      <c r="AW143" s="61">
        <v>0</v>
      </c>
      <c r="AX143" s="61">
        <v>35.1</v>
      </c>
      <c r="AY143" s="61">
        <v>0</v>
      </c>
      <c r="AZ143" s="61">
        <v>0</v>
      </c>
      <c r="BA143" s="61">
        <v>0</v>
      </c>
      <c r="BB143" s="61">
        <v>0</v>
      </c>
      <c r="BC143" s="61">
        <v>0</v>
      </c>
      <c r="BD143" s="61">
        <v>1</v>
      </c>
      <c r="BE143" s="61">
        <v>1</v>
      </c>
    </row>
    <row r="144" spans="1:57" x14ac:dyDescent="0.25">
      <c r="A144" s="26" t="s">
        <v>141</v>
      </c>
      <c r="B144" s="26">
        <v>143</v>
      </c>
      <c r="C144" s="26">
        <v>1</v>
      </c>
      <c r="D144">
        <f>VLOOKUP(E144,Studies!$C$3:$F$40,4,FALSE)</f>
        <v>20</v>
      </c>
      <c r="E144" s="26" t="s">
        <v>142</v>
      </c>
      <c r="F144" s="26" t="s">
        <v>142</v>
      </c>
      <c r="G144">
        <f t="shared" si="48"/>
        <v>40</v>
      </c>
      <c r="H144" s="26">
        <v>2003</v>
      </c>
      <c r="I144" s="26">
        <f t="shared" si="61"/>
        <v>1.255272505103306</v>
      </c>
      <c r="J144" s="76">
        <v>44.5</v>
      </c>
      <c r="K144" s="76">
        <v>3</v>
      </c>
      <c r="L144" s="76">
        <f t="shared" si="49"/>
        <v>14.833333333333334</v>
      </c>
      <c r="M144" s="26" t="s">
        <v>132</v>
      </c>
      <c r="N144" s="41">
        <f t="shared" si="50"/>
        <v>0</v>
      </c>
      <c r="O144" s="41">
        <f t="shared" si="51"/>
        <v>0</v>
      </c>
      <c r="P144" s="41">
        <f t="shared" si="52"/>
        <v>1</v>
      </c>
      <c r="Q144" s="77">
        <f t="shared" si="53"/>
        <v>38.619999999999997</v>
      </c>
      <c r="R144" s="77">
        <f t="shared" si="54"/>
        <v>50.38</v>
      </c>
      <c r="S144" s="77">
        <f t="shared" si="55"/>
        <v>0.38619999999999999</v>
      </c>
      <c r="T144" s="77">
        <f t="shared" si="56"/>
        <v>0.50380000000000003</v>
      </c>
      <c r="U144" s="76">
        <f t="shared" si="45"/>
        <v>0.44500000000000001</v>
      </c>
      <c r="V144" s="76">
        <f t="shared" si="46"/>
        <v>0.03</v>
      </c>
      <c r="W144" s="76">
        <f t="shared" si="44"/>
        <v>14.833333333333334</v>
      </c>
      <c r="X144" s="91">
        <v>100</v>
      </c>
      <c r="Y144" s="41">
        <v>1</v>
      </c>
      <c r="Z144" s="41">
        <v>0</v>
      </c>
      <c r="AA144" s="41">
        <v>0</v>
      </c>
      <c r="AB144" s="41">
        <v>0</v>
      </c>
      <c r="AC144" s="91">
        <v>1</v>
      </c>
      <c r="AD144" s="26">
        <v>0</v>
      </c>
      <c r="AE144" s="26" t="s">
        <v>179</v>
      </c>
      <c r="AF144" s="41">
        <f t="shared" si="47"/>
        <v>0</v>
      </c>
      <c r="AG144" s="41">
        <v>0</v>
      </c>
      <c r="AH144" s="41">
        <v>1</v>
      </c>
      <c r="AI144" s="41">
        <v>0</v>
      </c>
      <c r="AJ144" s="41">
        <f t="shared" si="57"/>
        <v>0</v>
      </c>
      <c r="AK144" s="41">
        <v>0</v>
      </c>
      <c r="AL144" s="41">
        <v>265810</v>
      </c>
      <c r="AM144" s="26">
        <v>15</v>
      </c>
      <c r="AN144" s="26" t="s">
        <v>324</v>
      </c>
      <c r="AO144" s="61">
        <f t="shared" si="58"/>
        <v>0</v>
      </c>
      <c r="AP144" s="61">
        <f t="shared" si="59"/>
        <v>1</v>
      </c>
      <c r="AQ144" s="61">
        <f t="shared" si="60"/>
        <v>0</v>
      </c>
      <c r="AR144" s="61">
        <v>1</v>
      </c>
      <c r="AS144" s="26" t="s">
        <v>13</v>
      </c>
      <c r="AT144" s="61">
        <v>0</v>
      </c>
      <c r="AU144" s="61">
        <v>0</v>
      </c>
      <c r="AV144" s="61">
        <v>1</v>
      </c>
      <c r="AW144" s="61">
        <v>1</v>
      </c>
      <c r="AX144" s="61">
        <v>32.6</v>
      </c>
      <c r="AY144" s="61">
        <v>0</v>
      </c>
      <c r="AZ144" s="61">
        <v>0</v>
      </c>
      <c r="BA144" s="61">
        <v>0</v>
      </c>
      <c r="BB144" s="61">
        <v>0</v>
      </c>
      <c r="BC144" s="61">
        <v>0</v>
      </c>
      <c r="BD144" s="61">
        <v>1</v>
      </c>
      <c r="BE144" s="61">
        <v>1</v>
      </c>
    </row>
    <row r="145" spans="1:135" x14ac:dyDescent="0.25">
      <c r="A145" s="26" t="s">
        <v>141</v>
      </c>
      <c r="B145" s="26">
        <v>144</v>
      </c>
      <c r="C145" s="26">
        <v>1</v>
      </c>
      <c r="D145">
        <f>VLOOKUP(E145,Studies!$C$3:$F$40,4,FALSE)</f>
        <v>20</v>
      </c>
      <c r="E145" s="26" t="s">
        <v>142</v>
      </c>
      <c r="F145" s="26" t="s">
        <v>142</v>
      </c>
      <c r="G145">
        <f t="shared" si="48"/>
        <v>40</v>
      </c>
      <c r="H145" s="26">
        <v>2003</v>
      </c>
      <c r="I145" s="26">
        <f t="shared" si="61"/>
        <v>1.255272505103306</v>
      </c>
      <c r="J145" s="76">
        <v>52.8</v>
      </c>
      <c r="K145" s="76">
        <v>4.3</v>
      </c>
      <c r="L145" s="76">
        <f t="shared" si="49"/>
        <v>12.279069767441861</v>
      </c>
      <c r="M145" s="26" t="s">
        <v>132</v>
      </c>
      <c r="N145" s="41">
        <f t="shared" si="50"/>
        <v>0</v>
      </c>
      <c r="O145" s="41">
        <f t="shared" si="51"/>
        <v>0</v>
      </c>
      <c r="P145" s="41">
        <f t="shared" si="52"/>
        <v>1</v>
      </c>
      <c r="Q145" s="77">
        <f t="shared" si="53"/>
        <v>44.372</v>
      </c>
      <c r="R145" s="77">
        <f t="shared" si="54"/>
        <v>61.227999999999994</v>
      </c>
      <c r="S145" s="77">
        <f t="shared" si="55"/>
        <v>0.44372</v>
      </c>
      <c r="T145" s="77">
        <f t="shared" si="56"/>
        <v>0.61228000000000005</v>
      </c>
      <c r="U145" s="76">
        <f t="shared" si="45"/>
        <v>0.52800000000000002</v>
      </c>
      <c r="V145" s="76">
        <f t="shared" si="46"/>
        <v>4.2999999999999997E-2</v>
      </c>
      <c r="W145" s="76">
        <f t="shared" si="44"/>
        <v>12.279069767441863</v>
      </c>
      <c r="X145" s="91">
        <v>100</v>
      </c>
      <c r="Y145" s="41">
        <v>1</v>
      </c>
      <c r="Z145" s="41">
        <v>0</v>
      </c>
      <c r="AA145" s="41">
        <v>0</v>
      </c>
      <c r="AB145" s="41">
        <v>0</v>
      </c>
      <c r="AC145" s="91">
        <v>1</v>
      </c>
      <c r="AD145" s="26">
        <v>0</v>
      </c>
      <c r="AE145" s="26" t="s">
        <v>179</v>
      </c>
      <c r="AF145" s="41">
        <f t="shared" si="47"/>
        <v>0</v>
      </c>
      <c r="AG145" s="41">
        <v>0</v>
      </c>
      <c r="AH145" s="41">
        <v>1</v>
      </c>
      <c r="AI145" s="41">
        <v>0</v>
      </c>
      <c r="AJ145" s="41">
        <f t="shared" si="57"/>
        <v>0</v>
      </c>
      <c r="AK145" s="41">
        <v>0</v>
      </c>
      <c r="AL145" s="41">
        <v>265810</v>
      </c>
      <c r="AM145" s="26">
        <v>15</v>
      </c>
      <c r="AN145" s="26" t="s">
        <v>324</v>
      </c>
      <c r="AO145" s="61">
        <f t="shared" si="58"/>
        <v>0</v>
      </c>
      <c r="AP145" s="61">
        <f t="shared" si="59"/>
        <v>1</v>
      </c>
      <c r="AQ145" s="61">
        <f t="shared" si="60"/>
        <v>0</v>
      </c>
      <c r="AR145" s="61">
        <v>1</v>
      </c>
      <c r="AS145" s="26" t="s">
        <v>14</v>
      </c>
      <c r="AT145" s="61">
        <v>0</v>
      </c>
      <c r="AU145" s="61">
        <v>0</v>
      </c>
      <c r="AV145" s="61">
        <v>0</v>
      </c>
      <c r="AW145" s="61">
        <v>0</v>
      </c>
      <c r="AX145" s="61">
        <v>39.700000000000003</v>
      </c>
      <c r="AY145" s="61">
        <v>0</v>
      </c>
      <c r="AZ145" s="61">
        <v>0</v>
      </c>
      <c r="BA145" s="61">
        <v>0</v>
      </c>
      <c r="BB145" s="61">
        <v>0</v>
      </c>
      <c r="BC145" s="61">
        <v>0</v>
      </c>
      <c r="BD145" s="61">
        <v>1</v>
      </c>
      <c r="BE145" s="61">
        <v>1</v>
      </c>
    </row>
    <row r="146" spans="1:135" x14ac:dyDescent="0.25">
      <c r="A146" s="26" t="s">
        <v>141</v>
      </c>
      <c r="B146" s="26">
        <v>145</v>
      </c>
      <c r="C146" s="26">
        <v>1</v>
      </c>
      <c r="D146">
        <f>VLOOKUP(E146,Studies!$C$3:$F$40,4,FALSE)</f>
        <v>20</v>
      </c>
      <c r="E146" s="26" t="s">
        <v>142</v>
      </c>
      <c r="F146" s="26" t="s">
        <v>142</v>
      </c>
      <c r="G146">
        <f t="shared" si="48"/>
        <v>40</v>
      </c>
      <c r="H146" s="26">
        <v>2003</v>
      </c>
      <c r="I146" s="26">
        <f t="shared" si="61"/>
        <v>1.255272505103306</v>
      </c>
      <c r="J146" s="76">
        <v>76.400000000000006</v>
      </c>
      <c r="K146" s="76">
        <v>3.1</v>
      </c>
      <c r="L146" s="76">
        <f t="shared" si="49"/>
        <v>24.64516129032258</v>
      </c>
      <c r="M146" s="26" t="s">
        <v>132</v>
      </c>
      <c r="N146" s="41">
        <f t="shared" si="50"/>
        <v>0</v>
      </c>
      <c r="O146" s="41">
        <f t="shared" si="51"/>
        <v>0</v>
      </c>
      <c r="P146" s="41">
        <f t="shared" si="52"/>
        <v>1</v>
      </c>
      <c r="Q146" s="77">
        <f t="shared" si="53"/>
        <v>70.324000000000012</v>
      </c>
      <c r="R146" s="77">
        <f t="shared" si="54"/>
        <v>82.475999999999999</v>
      </c>
      <c r="S146" s="77">
        <f t="shared" si="55"/>
        <v>0.70323999999999998</v>
      </c>
      <c r="T146" s="77">
        <f t="shared" si="56"/>
        <v>0.82476000000000005</v>
      </c>
      <c r="U146" s="76">
        <f t="shared" si="45"/>
        <v>0.76400000000000001</v>
      </c>
      <c r="V146" s="76">
        <f t="shared" si="46"/>
        <v>3.1E-2</v>
      </c>
      <c r="W146" s="76">
        <f t="shared" si="44"/>
        <v>24.64516129032258</v>
      </c>
      <c r="X146" s="91">
        <v>100</v>
      </c>
      <c r="Y146" s="41">
        <v>1</v>
      </c>
      <c r="Z146" s="41">
        <v>0</v>
      </c>
      <c r="AA146" s="41">
        <v>0</v>
      </c>
      <c r="AB146" s="41">
        <v>0</v>
      </c>
      <c r="AC146" s="91">
        <v>1</v>
      </c>
      <c r="AD146" s="26">
        <v>0</v>
      </c>
      <c r="AE146" s="26" t="s">
        <v>179</v>
      </c>
      <c r="AF146" s="41">
        <f t="shared" si="47"/>
        <v>0</v>
      </c>
      <c r="AG146" s="41">
        <v>0</v>
      </c>
      <c r="AH146" s="41">
        <v>1</v>
      </c>
      <c r="AI146" s="41">
        <v>0</v>
      </c>
      <c r="AJ146" s="41">
        <f t="shared" si="57"/>
        <v>0</v>
      </c>
      <c r="AK146" s="41">
        <v>0</v>
      </c>
      <c r="AL146" s="41">
        <v>265810</v>
      </c>
      <c r="AM146" s="26">
        <v>15</v>
      </c>
      <c r="AN146" s="26" t="s">
        <v>324</v>
      </c>
      <c r="AO146" s="61">
        <f t="shared" si="58"/>
        <v>0</v>
      </c>
      <c r="AP146" s="61">
        <f t="shared" si="59"/>
        <v>1</v>
      </c>
      <c r="AQ146" s="61">
        <f t="shared" si="60"/>
        <v>0</v>
      </c>
      <c r="AR146" s="61">
        <v>1</v>
      </c>
      <c r="AS146" s="26" t="s">
        <v>178</v>
      </c>
      <c r="AT146" s="61">
        <v>0</v>
      </c>
      <c r="AU146" s="61">
        <v>0</v>
      </c>
      <c r="AV146" s="61">
        <v>0</v>
      </c>
      <c r="AW146" s="61">
        <v>1</v>
      </c>
      <c r="AX146" s="61">
        <v>26</v>
      </c>
      <c r="AY146" s="61">
        <v>0</v>
      </c>
      <c r="AZ146" s="61">
        <v>0</v>
      </c>
      <c r="BA146" s="61">
        <v>0</v>
      </c>
      <c r="BB146" s="61">
        <v>0</v>
      </c>
      <c r="BC146" s="61">
        <v>0</v>
      </c>
      <c r="BD146" s="61">
        <v>1</v>
      </c>
      <c r="BE146" s="61">
        <v>1</v>
      </c>
    </row>
    <row r="147" spans="1:135" x14ac:dyDescent="0.25">
      <c r="A147" s="27" t="s">
        <v>143</v>
      </c>
      <c r="B147" s="27">
        <v>146</v>
      </c>
      <c r="C147" s="27">
        <v>1</v>
      </c>
      <c r="D147">
        <f>VLOOKUP(E147,Studies!$C$3:$F$40,4,FALSE)</f>
        <v>21</v>
      </c>
      <c r="E147" s="27" t="s">
        <v>180</v>
      </c>
      <c r="F147" s="27" t="s">
        <v>180</v>
      </c>
      <c r="G147">
        <f t="shared" si="48"/>
        <v>39</v>
      </c>
      <c r="H147" s="27">
        <v>2004</v>
      </c>
      <c r="I147" s="27">
        <f t="shared" si="61"/>
        <v>1.2787536009528289</v>
      </c>
      <c r="J147" s="76">
        <v>52.9</v>
      </c>
      <c r="K147" s="76">
        <v>4.34</v>
      </c>
      <c r="L147" s="76">
        <f t="shared" si="49"/>
        <v>12.188940092165899</v>
      </c>
      <c r="M147" s="27" t="s">
        <v>132</v>
      </c>
      <c r="N147" s="48">
        <f t="shared" si="50"/>
        <v>0</v>
      </c>
      <c r="O147" s="48">
        <f t="shared" si="51"/>
        <v>0</v>
      </c>
      <c r="P147" s="48">
        <f t="shared" si="52"/>
        <v>1</v>
      </c>
      <c r="Q147" s="85">
        <f t="shared" si="53"/>
        <v>44.393599999999999</v>
      </c>
      <c r="R147" s="85">
        <f t="shared" si="54"/>
        <v>61.406399999999998</v>
      </c>
      <c r="S147" s="85">
        <f t="shared" si="55"/>
        <v>0.443936</v>
      </c>
      <c r="T147" s="85">
        <f t="shared" si="56"/>
        <v>0.61406400000000005</v>
      </c>
      <c r="U147" s="76">
        <f t="shared" si="45"/>
        <v>0.52900000000000003</v>
      </c>
      <c r="V147" s="76">
        <f t="shared" si="46"/>
        <v>4.3400000000000001E-2</v>
      </c>
      <c r="W147" s="76">
        <f t="shared" si="44"/>
        <v>12.188940092165899</v>
      </c>
      <c r="X147" s="99">
        <v>100</v>
      </c>
      <c r="Y147" s="48">
        <v>0</v>
      </c>
      <c r="Z147" s="48">
        <v>1</v>
      </c>
      <c r="AA147" s="48">
        <v>0</v>
      </c>
      <c r="AB147" s="48">
        <v>0</v>
      </c>
      <c r="AC147" s="99">
        <v>1</v>
      </c>
      <c r="AD147" s="27">
        <v>0</v>
      </c>
      <c r="AE147" s="27" t="s">
        <v>65</v>
      </c>
      <c r="AF147" s="48">
        <v>1</v>
      </c>
      <c r="AG147" s="48">
        <v>1</v>
      </c>
      <c r="AH147" s="48">
        <v>1</v>
      </c>
      <c r="AI147" s="48">
        <v>0</v>
      </c>
      <c r="AJ147" s="48">
        <f t="shared" si="57"/>
        <v>1</v>
      </c>
      <c r="AK147" s="48">
        <v>1</v>
      </c>
      <c r="AL147" s="48">
        <v>275165</v>
      </c>
      <c r="AM147" s="27">
        <v>15</v>
      </c>
      <c r="AN147" s="27" t="s">
        <v>324</v>
      </c>
      <c r="AO147" s="69">
        <f t="shared" si="58"/>
        <v>0</v>
      </c>
      <c r="AP147" s="69">
        <f t="shared" si="59"/>
        <v>1</v>
      </c>
      <c r="AQ147" s="69">
        <f t="shared" si="60"/>
        <v>0</v>
      </c>
      <c r="AR147" s="69">
        <v>0</v>
      </c>
      <c r="AS147" s="27" t="s">
        <v>126</v>
      </c>
      <c r="AT147" s="69">
        <v>0</v>
      </c>
      <c r="AU147" s="69">
        <v>0</v>
      </c>
      <c r="AV147" s="69">
        <v>0</v>
      </c>
      <c r="AW147" s="69">
        <v>0</v>
      </c>
      <c r="AX147" s="69">
        <f>AVERAGE(AX148:AX175)</f>
        <v>31.55</v>
      </c>
      <c r="AY147" s="69">
        <v>0</v>
      </c>
      <c r="AZ147" s="69">
        <v>0</v>
      </c>
      <c r="BA147" s="69">
        <v>0</v>
      </c>
      <c r="BB147" s="69">
        <v>0</v>
      </c>
      <c r="BC147" s="69">
        <v>0</v>
      </c>
      <c r="BD147" s="69">
        <v>1</v>
      </c>
      <c r="BE147" s="69">
        <v>1</v>
      </c>
    </row>
    <row r="148" spans="1:135" x14ac:dyDescent="0.25">
      <c r="A148" s="27" t="s">
        <v>143</v>
      </c>
      <c r="B148" s="27">
        <v>147</v>
      </c>
      <c r="C148" s="27">
        <v>1</v>
      </c>
      <c r="D148">
        <f>VLOOKUP(E148,Studies!$C$3:$F$40,4,FALSE)</f>
        <v>21</v>
      </c>
      <c r="E148" s="27" t="s">
        <v>180</v>
      </c>
      <c r="F148" s="27" t="s">
        <v>180</v>
      </c>
      <c r="G148">
        <f t="shared" si="48"/>
        <v>39</v>
      </c>
      <c r="H148" s="27">
        <v>2004</v>
      </c>
      <c r="I148" s="27">
        <f t="shared" si="61"/>
        <v>1.2787536009528289</v>
      </c>
      <c r="J148" s="76">
        <v>42.86</v>
      </c>
      <c r="K148" s="76">
        <v>4.96</v>
      </c>
      <c r="L148" s="76">
        <f t="shared" si="49"/>
        <v>8.6411290322580641</v>
      </c>
      <c r="M148" s="27" t="s">
        <v>132</v>
      </c>
      <c r="N148" s="48">
        <f t="shared" si="50"/>
        <v>0</v>
      </c>
      <c r="O148" s="48">
        <f t="shared" si="51"/>
        <v>0</v>
      </c>
      <c r="P148" s="48">
        <f t="shared" si="52"/>
        <v>1</v>
      </c>
      <c r="Q148" s="85">
        <f t="shared" si="53"/>
        <v>33.138399999999997</v>
      </c>
      <c r="R148" s="85">
        <f t="shared" si="54"/>
        <v>52.581600000000002</v>
      </c>
      <c r="S148" s="85">
        <f t="shared" si="55"/>
        <v>0.33138400000000001</v>
      </c>
      <c r="T148" s="85">
        <f t="shared" si="56"/>
        <v>0.52581599999999995</v>
      </c>
      <c r="U148" s="76">
        <f t="shared" si="45"/>
        <v>0.42859999999999998</v>
      </c>
      <c r="V148" s="76">
        <f t="shared" si="46"/>
        <v>4.9599999999999998E-2</v>
      </c>
      <c r="W148" s="76">
        <f t="shared" si="44"/>
        <v>8.6411290322580641</v>
      </c>
      <c r="X148" s="99">
        <v>100</v>
      </c>
      <c r="Y148" s="48">
        <v>0</v>
      </c>
      <c r="Z148" s="48">
        <v>1</v>
      </c>
      <c r="AA148" s="48">
        <v>0</v>
      </c>
      <c r="AB148" s="48">
        <v>0</v>
      </c>
      <c r="AC148" s="99">
        <v>1</v>
      </c>
      <c r="AD148" s="27">
        <v>0</v>
      </c>
      <c r="AE148" s="27" t="s">
        <v>65</v>
      </c>
      <c r="AF148" s="48">
        <v>1</v>
      </c>
      <c r="AG148" s="48">
        <v>1</v>
      </c>
      <c r="AH148" s="48">
        <v>1</v>
      </c>
      <c r="AI148" s="48">
        <v>0</v>
      </c>
      <c r="AJ148" s="48">
        <f t="shared" si="57"/>
        <v>1</v>
      </c>
      <c r="AK148" s="48">
        <v>1</v>
      </c>
      <c r="AL148" s="48">
        <v>275165</v>
      </c>
      <c r="AM148" s="27">
        <v>15</v>
      </c>
      <c r="AN148" s="27" t="s">
        <v>324</v>
      </c>
      <c r="AO148" s="69">
        <f t="shared" si="58"/>
        <v>0</v>
      </c>
      <c r="AP148" s="69">
        <f t="shared" si="59"/>
        <v>1</v>
      </c>
      <c r="AQ148" s="69">
        <f t="shared" si="60"/>
        <v>0</v>
      </c>
      <c r="AR148" s="69">
        <v>1</v>
      </c>
      <c r="AS148" s="27" t="s">
        <v>185</v>
      </c>
      <c r="AT148" s="69">
        <v>0</v>
      </c>
      <c r="AU148" s="69">
        <v>0</v>
      </c>
      <c r="AV148" s="69">
        <v>0</v>
      </c>
      <c r="AW148" s="69">
        <v>0</v>
      </c>
      <c r="AX148" s="69">
        <v>34.299999999999997</v>
      </c>
      <c r="AY148" s="69">
        <v>0</v>
      </c>
      <c r="AZ148" s="69">
        <v>0</v>
      </c>
      <c r="BA148" s="69">
        <v>0</v>
      </c>
      <c r="BB148" s="69">
        <v>0</v>
      </c>
      <c r="BC148" s="69">
        <v>0</v>
      </c>
      <c r="BD148" s="69">
        <v>1</v>
      </c>
      <c r="BE148" s="69">
        <v>1</v>
      </c>
    </row>
    <row r="149" spans="1:135" x14ac:dyDescent="0.25">
      <c r="A149" s="27" t="s">
        <v>143</v>
      </c>
      <c r="B149" s="27">
        <v>148</v>
      </c>
      <c r="C149" s="27">
        <v>1</v>
      </c>
      <c r="D149">
        <f>VLOOKUP(E149,Studies!$C$3:$F$40,4,FALSE)</f>
        <v>21</v>
      </c>
      <c r="E149" s="27" t="s">
        <v>180</v>
      </c>
      <c r="F149" s="27" t="s">
        <v>180</v>
      </c>
      <c r="G149">
        <f t="shared" si="48"/>
        <v>39</v>
      </c>
      <c r="H149" s="27">
        <v>2004</v>
      </c>
      <c r="I149" s="27">
        <f t="shared" si="61"/>
        <v>1.2787536009528289</v>
      </c>
      <c r="J149" s="76">
        <v>41.64</v>
      </c>
      <c r="K149" s="76">
        <v>7.57</v>
      </c>
      <c r="L149" s="76">
        <f t="shared" si="49"/>
        <v>5.500660501981506</v>
      </c>
      <c r="M149" s="27" t="s">
        <v>132</v>
      </c>
      <c r="N149" s="48">
        <f t="shared" si="50"/>
        <v>0</v>
      </c>
      <c r="O149" s="48">
        <f t="shared" si="51"/>
        <v>0</v>
      </c>
      <c r="P149" s="48">
        <f t="shared" si="52"/>
        <v>1</v>
      </c>
      <c r="Q149" s="85">
        <f t="shared" si="53"/>
        <v>26.802799999999998</v>
      </c>
      <c r="R149" s="85">
        <f t="shared" si="54"/>
        <v>56.477200000000003</v>
      </c>
      <c r="S149" s="85">
        <f t="shared" si="55"/>
        <v>0.26802799999999999</v>
      </c>
      <c r="T149" s="85">
        <f t="shared" si="56"/>
        <v>0.56477200000000005</v>
      </c>
      <c r="U149" s="76">
        <f t="shared" si="45"/>
        <v>0.41639999999999999</v>
      </c>
      <c r="V149" s="76">
        <f t="shared" si="46"/>
        <v>7.5700000000000003E-2</v>
      </c>
      <c r="W149" s="76">
        <f t="shared" si="44"/>
        <v>5.500660501981506</v>
      </c>
      <c r="X149" s="99">
        <v>100</v>
      </c>
      <c r="Y149" s="48">
        <v>0</v>
      </c>
      <c r="Z149" s="48">
        <v>1</v>
      </c>
      <c r="AA149" s="48">
        <v>0</v>
      </c>
      <c r="AB149" s="48">
        <v>0</v>
      </c>
      <c r="AC149" s="99">
        <v>1</v>
      </c>
      <c r="AD149" s="27">
        <v>0</v>
      </c>
      <c r="AE149" s="27" t="s">
        <v>65</v>
      </c>
      <c r="AF149" s="48">
        <v>1</v>
      </c>
      <c r="AG149" s="48">
        <v>1</v>
      </c>
      <c r="AH149" s="48">
        <v>1</v>
      </c>
      <c r="AI149" s="48">
        <v>0</v>
      </c>
      <c r="AJ149" s="48">
        <f t="shared" si="57"/>
        <v>1</v>
      </c>
      <c r="AK149" s="48">
        <v>1</v>
      </c>
      <c r="AL149" s="48">
        <v>275165</v>
      </c>
      <c r="AM149" s="27">
        <v>15</v>
      </c>
      <c r="AN149" s="27" t="s">
        <v>324</v>
      </c>
      <c r="AO149" s="69">
        <f t="shared" si="58"/>
        <v>0</v>
      </c>
      <c r="AP149" s="69">
        <f t="shared" si="59"/>
        <v>1</v>
      </c>
      <c r="AQ149" s="69">
        <f t="shared" si="60"/>
        <v>0</v>
      </c>
      <c r="AR149" s="69">
        <v>1</v>
      </c>
      <c r="AS149" s="27" t="s">
        <v>123</v>
      </c>
      <c r="AT149" s="69">
        <v>0</v>
      </c>
      <c r="AU149" s="69">
        <v>0</v>
      </c>
      <c r="AV149" s="69">
        <v>0</v>
      </c>
      <c r="AW149" s="69">
        <v>1</v>
      </c>
      <c r="AX149" s="69">
        <v>29.8</v>
      </c>
      <c r="AY149" s="69">
        <v>0</v>
      </c>
      <c r="AZ149" s="69">
        <v>0</v>
      </c>
      <c r="BA149" s="69">
        <v>0</v>
      </c>
      <c r="BB149" s="69">
        <v>0</v>
      </c>
      <c r="BC149" s="69">
        <v>0</v>
      </c>
      <c r="BD149" s="69">
        <v>1</v>
      </c>
      <c r="BE149" s="69">
        <v>1</v>
      </c>
    </row>
    <row r="150" spans="1:135" s="27" customFormat="1" x14ac:dyDescent="0.25">
      <c r="A150" s="27" t="s">
        <v>143</v>
      </c>
      <c r="B150" s="27">
        <v>149</v>
      </c>
      <c r="C150" s="27">
        <v>1</v>
      </c>
      <c r="D150">
        <f>VLOOKUP(E150,Studies!$C$3:$F$40,4,FALSE)</f>
        <v>21</v>
      </c>
      <c r="E150" s="27" t="s">
        <v>180</v>
      </c>
      <c r="F150" s="27" t="s">
        <v>180</v>
      </c>
      <c r="G150">
        <f t="shared" si="48"/>
        <v>39</v>
      </c>
      <c r="H150" s="27">
        <v>2004</v>
      </c>
      <c r="I150" s="27">
        <f t="shared" si="61"/>
        <v>1.2787536009528289</v>
      </c>
      <c r="J150" s="76">
        <v>51.72</v>
      </c>
      <c r="K150" s="76">
        <v>5.19</v>
      </c>
      <c r="L150" s="76">
        <f t="shared" si="49"/>
        <v>9.9653179190751437</v>
      </c>
      <c r="M150" s="27" t="s">
        <v>132</v>
      </c>
      <c r="N150" s="48">
        <f t="shared" si="50"/>
        <v>0</v>
      </c>
      <c r="O150" s="48">
        <f t="shared" si="51"/>
        <v>0</v>
      </c>
      <c r="P150" s="48">
        <f t="shared" si="52"/>
        <v>1</v>
      </c>
      <c r="Q150" s="85">
        <f t="shared" si="53"/>
        <v>41.547599999999996</v>
      </c>
      <c r="R150" s="85">
        <f t="shared" si="54"/>
        <v>61.892400000000002</v>
      </c>
      <c r="S150" s="85">
        <f t="shared" si="55"/>
        <v>0.41547600000000001</v>
      </c>
      <c r="T150" s="85">
        <f t="shared" si="56"/>
        <v>0.61892400000000003</v>
      </c>
      <c r="U150" s="76">
        <f t="shared" si="45"/>
        <v>0.51719999999999999</v>
      </c>
      <c r="V150" s="76">
        <f t="shared" si="46"/>
        <v>5.1900000000000002E-2</v>
      </c>
      <c r="W150" s="76">
        <f t="shared" si="44"/>
        <v>9.9653179190751437</v>
      </c>
      <c r="X150" s="99">
        <v>100</v>
      </c>
      <c r="Y150" s="48">
        <v>0</v>
      </c>
      <c r="Z150" s="48">
        <v>1</v>
      </c>
      <c r="AA150" s="48">
        <v>0</v>
      </c>
      <c r="AB150" s="48">
        <v>0</v>
      </c>
      <c r="AC150" s="99">
        <v>1</v>
      </c>
      <c r="AD150" s="27">
        <v>0</v>
      </c>
      <c r="AE150" s="27" t="s">
        <v>65</v>
      </c>
      <c r="AF150" s="48">
        <v>1</v>
      </c>
      <c r="AG150" s="48">
        <v>1</v>
      </c>
      <c r="AH150" s="48">
        <v>1</v>
      </c>
      <c r="AI150" s="48">
        <v>0</v>
      </c>
      <c r="AJ150" s="48">
        <f t="shared" si="57"/>
        <v>1</v>
      </c>
      <c r="AK150" s="48">
        <v>1</v>
      </c>
      <c r="AL150" s="48">
        <v>275165</v>
      </c>
      <c r="AM150" s="27">
        <v>15</v>
      </c>
      <c r="AN150" s="27" t="s">
        <v>324</v>
      </c>
      <c r="AO150" s="69">
        <f t="shared" si="58"/>
        <v>0</v>
      </c>
      <c r="AP150" s="69">
        <f t="shared" si="59"/>
        <v>1</v>
      </c>
      <c r="AQ150" s="69">
        <f t="shared" si="60"/>
        <v>0</v>
      </c>
      <c r="AR150" s="69">
        <v>1</v>
      </c>
      <c r="AS150" s="27" t="s">
        <v>103</v>
      </c>
      <c r="AT150" s="69">
        <v>0</v>
      </c>
      <c r="AU150" s="69">
        <v>0</v>
      </c>
      <c r="AV150" s="69">
        <v>1</v>
      </c>
      <c r="AW150" s="69">
        <v>1</v>
      </c>
      <c r="AX150" s="69">
        <v>26</v>
      </c>
      <c r="AY150" s="69">
        <v>0</v>
      </c>
      <c r="AZ150" s="69">
        <v>0</v>
      </c>
      <c r="BA150" s="69">
        <v>0</v>
      </c>
      <c r="BB150" s="69">
        <v>0</v>
      </c>
      <c r="BC150" s="69">
        <v>0</v>
      </c>
      <c r="BD150" s="69">
        <v>1</v>
      </c>
      <c r="BE150" s="69">
        <v>1</v>
      </c>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row>
    <row r="151" spans="1:135" s="28" customFormat="1" x14ac:dyDescent="0.25">
      <c r="A151" s="27" t="s">
        <v>143</v>
      </c>
      <c r="B151" s="27">
        <v>150</v>
      </c>
      <c r="C151" s="27">
        <v>1</v>
      </c>
      <c r="D151">
        <f>VLOOKUP(E151,Studies!$C$3:$F$40,4,FALSE)</f>
        <v>21</v>
      </c>
      <c r="E151" s="27" t="s">
        <v>180</v>
      </c>
      <c r="F151" s="27" t="s">
        <v>180</v>
      </c>
      <c r="G151">
        <f t="shared" si="48"/>
        <v>39</v>
      </c>
      <c r="H151" s="27">
        <v>2004</v>
      </c>
      <c r="I151" s="27">
        <f t="shared" si="61"/>
        <v>1.2787536009528289</v>
      </c>
      <c r="J151" s="76">
        <v>25.53</v>
      </c>
      <c r="K151" s="76">
        <v>3.2</v>
      </c>
      <c r="L151" s="76">
        <f t="shared" si="49"/>
        <v>7.9781250000000004</v>
      </c>
      <c r="M151" s="27" t="s">
        <v>132</v>
      </c>
      <c r="N151" s="48">
        <f t="shared" si="50"/>
        <v>0</v>
      </c>
      <c r="O151" s="48">
        <f t="shared" si="51"/>
        <v>0</v>
      </c>
      <c r="P151" s="48">
        <f t="shared" si="52"/>
        <v>1</v>
      </c>
      <c r="Q151" s="85">
        <f t="shared" si="53"/>
        <v>19.258000000000003</v>
      </c>
      <c r="R151" s="85">
        <f t="shared" si="54"/>
        <v>31.802</v>
      </c>
      <c r="S151" s="85">
        <f t="shared" si="55"/>
        <v>0.19258000000000003</v>
      </c>
      <c r="T151" s="85">
        <f t="shared" si="56"/>
        <v>0.31802000000000002</v>
      </c>
      <c r="U151" s="76">
        <f t="shared" si="45"/>
        <v>0.25530000000000003</v>
      </c>
      <c r="V151" s="76">
        <f t="shared" si="46"/>
        <v>3.2000000000000001E-2</v>
      </c>
      <c r="W151" s="76">
        <f t="shared" si="44"/>
        <v>7.9781250000000004</v>
      </c>
      <c r="X151" s="99">
        <v>100</v>
      </c>
      <c r="Y151" s="48">
        <v>0</v>
      </c>
      <c r="Z151" s="48">
        <v>1</v>
      </c>
      <c r="AA151" s="48">
        <v>0</v>
      </c>
      <c r="AB151" s="48">
        <v>0</v>
      </c>
      <c r="AC151" s="99">
        <v>1</v>
      </c>
      <c r="AD151" s="27">
        <v>0</v>
      </c>
      <c r="AE151" s="27" t="s">
        <v>65</v>
      </c>
      <c r="AF151" s="48">
        <v>1</v>
      </c>
      <c r="AG151" s="48">
        <v>1</v>
      </c>
      <c r="AH151" s="48">
        <v>1</v>
      </c>
      <c r="AI151" s="48">
        <v>0</v>
      </c>
      <c r="AJ151" s="48">
        <f t="shared" si="57"/>
        <v>1</v>
      </c>
      <c r="AK151" s="48">
        <v>1</v>
      </c>
      <c r="AL151" s="48">
        <v>275165</v>
      </c>
      <c r="AM151" s="27">
        <v>15</v>
      </c>
      <c r="AN151" s="27" t="s">
        <v>324</v>
      </c>
      <c r="AO151" s="69">
        <f t="shared" si="58"/>
        <v>0</v>
      </c>
      <c r="AP151" s="69">
        <f t="shared" si="59"/>
        <v>1</v>
      </c>
      <c r="AQ151" s="69">
        <f t="shared" si="60"/>
        <v>0</v>
      </c>
      <c r="AR151" s="69">
        <v>1</v>
      </c>
      <c r="AS151" s="27" t="s">
        <v>106</v>
      </c>
      <c r="AT151" s="69">
        <v>0</v>
      </c>
      <c r="AU151" s="69">
        <v>0</v>
      </c>
      <c r="AV151" s="69">
        <v>0</v>
      </c>
      <c r="AW151" s="69">
        <v>0</v>
      </c>
      <c r="AX151" s="69">
        <v>32.5</v>
      </c>
      <c r="AY151" s="69">
        <v>0</v>
      </c>
      <c r="AZ151" s="69">
        <v>0</v>
      </c>
      <c r="BA151" s="69">
        <v>0</v>
      </c>
      <c r="BB151" s="69">
        <v>0</v>
      </c>
      <c r="BC151" s="69">
        <v>0</v>
      </c>
      <c r="BD151" s="69">
        <v>1</v>
      </c>
      <c r="BE151" s="69">
        <v>1</v>
      </c>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row>
    <row r="152" spans="1:135" x14ac:dyDescent="0.25">
      <c r="A152" s="27" t="s">
        <v>143</v>
      </c>
      <c r="B152" s="27">
        <v>151</v>
      </c>
      <c r="C152" s="27">
        <v>1</v>
      </c>
      <c r="D152">
        <f>VLOOKUP(E152,Studies!$C$3:$F$40,4,FALSE)</f>
        <v>21</v>
      </c>
      <c r="E152" s="27" t="s">
        <v>180</v>
      </c>
      <c r="F152" s="27" t="s">
        <v>180</v>
      </c>
      <c r="G152">
        <f t="shared" si="48"/>
        <v>39</v>
      </c>
      <c r="H152" s="27">
        <v>2004</v>
      </c>
      <c r="I152" s="27">
        <f t="shared" si="61"/>
        <v>1.2787536009528289</v>
      </c>
      <c r="J152" s="76">
        <v>72.599999999999994</v>
      </c>
      <c r="K152" s="76">
        <v>6.26</v>
      </c>
      <c r="L152" s="76">
        <f t="shared" si="49"/>
        <v>11.597444089456868</v>
      </c>
      <c r="M152" s="27" t="s">
        <v>132</v>
      </c>
      <c r="N152" s="48">
        <f t="shared" si="50"/>
        <v>0</v>
      </c>
      <c r="O152" s="48">
        <f t="shared" si="51"/>
        <v>0</v>
      </c>
      <c r="P152" s="48">
        <f t="shared" si="52"/>
        <v>1</v>
      </c>
      <c r="Q152" s="85">
        <f t="shared" si="53"/>
        <v>60.330399999999997</v>
      </c>
      <c r="R152" s="85">
        <f t="shared" si="54"/>
        <v>84.869599999999991</v>
      </c>
      <c r="S152" s="85">
        <f t="shared" si="55"/>
        <v>0.60330399999999995</v>
      </c>
      <c r="T152" s="85">
        <f t="shared" si="56"/>
        <v>0.84869600000000001</v>
      </c>
      <c r="U152" s="76">
        <f t="shared" si="45"/>
        <v>0.72599999999999998</v>
      </c>
      <c r="V152" s="76">
        <f t="shared" si="46"/>
        <v>6.2600000000000003E-2</v>
      </c>
      <c r="W152" s="76">
        <f t="shared" si="44"/>
        <v>11.597444089456868</v>
      </c>
      <c r="X152" s="99">
        <v>100</v>
      </c>
      <c r="Y152" s="48">
        <v>0</v>
      </c>
      <c r="Z152" s="48">
        <v>1</v>
      </c>
      <c r="AA152" s="48">
        <v>0</v>
      </c>
      <c r="AB152" s="48">
        <v>0</v>
      </c>
      <c r="AC152" s="99">
        <v>1</v>
      </c>
      <c r="AD152" s="27">
        <v>0</v>
      </c>
      <c r="AE152" s="27" t="s">
        <v>65</v>
      </c>
      <c r="AF152" s="48">
        <v>1</v>
      </c>
      <c r="AG152" s="48">
        <v>1</v>
      </c>
      <c r="AH152" s="48">
        <v>1</v>
      </c>
      <c r="AI152" s="48">
        <v>0</v>
      </c>
      <c r="AJ152" s="48">
        <f t="shared" si="57"/>
        <v>1</v>
      </c>
      <c r="AK152" s="48">
        <v>1</v>
      </c>
      <c r="AL152" s="48">
        <v>275165</v>
      </c>
      <c r="AM152" s="27">
        <v>15</v>
      </c>
      <c r="AN152" s="27" t="s">
        <v>324</v>
      </c>
      <c r="AO152" s="69">
        <f t="shared" si="58"/>
        <v>0</v>
      </c>
      <c r="AP152" s="69">
        <f t="shared" si="59"/>
        <v>1</v>
      </c>
      <c r="AQ152" s="69">
        <f t="shared" si="60"/>
        <v>0</v>
      </c>
      <c r="AR152" s="69">
        <v>1</v>
      </c>
      <c r="AS152" s="27" t="s">
        <v>186</v>
      </c>
      <c r="AT152" s="69">
        <v>0</v>
      </c>
      <c r="AU152" s="69">
        <v>0</v>
      </c>
      <c r="AV152" s="69">
        <v>0</v>
      </c>
      <c r="AW152" s="69">
        <v>1</v>
      </c>
      <c r="AX152" s="69">
        <v>26.2</v>
      </c>
      <c r="AY152" s="69">
        <v>0</v>
      </c>
      <c r="AZ152" s="69">
        <v>0</v>
      </c>
      <c r="BA152" s="69">
        <v>0</v>
      </c>
      <c r="BB152" s="69">
        <v>0</v>
      </c>
      <c r="BC152" s="69">
        <v>0</v>
      </c>
      <c r="BD152" s="69">
        <v>1</v>
      </c>
      <c r="BE152" s="69">
        <v>1</v>
      </c>
    </row>
    <row r="153" spans="1:135" x14ac:dyDescent="0.25">
      <c r="A153" s="27" t="s">
        <v>143</v>
      </c>
      <c r="B153" s="27">
        <v>152</v>
      </c>
      <c r="C153" s="27">
        <v>1</v>
      </c>
      <c r="D153">
        <f>VLOOKUP(E153,Studies!$C$3:$F$40,4,FALSE)</f>
        <v>21</v>
      </c>
      <c r="E153" s="27" t="s">
        <v>180</v>
      </c>
      <c r="F153" s="27" t="s">
        <v>180</v>
      </c>
      <c r="G153">
        <f t="shared" si="48"/>
        <v>39</v>
      </c>
      <c r="H153" s="27">
        <v>2004</v>
      </c>
      <c r="I153" s="27">
        <f t="shared" si="61"/>
        <v>1.2787536009528289</v>
      </c>
      <c r="J153" s="76">
        <v>25.66</v>
      </c>
      <c r="K153" s="76">
        <v>3.2</v>
      </c>
      <c r="L153" s="76">
        <f t="shared" si="49"/>
        <v>8.0187499999999989</v>
      </c>
      <c r="M153" s="27" t="s">
        <v>132</v>
      </c>
      <c r="N153" s="48">
        <f t="shared" si="50"/>
        <v>0</v>
      </c>
      <c r="O153" s="48">
        <f t="shared" si="51"/>
        <v>0</v>
      </c>
      <c r="P153" s="48">
        <f t="shared" si="52"/>
        <v>1</v>
      </c>
      <c r="Q153" s="85">
        <f t="shared" si="53"/>
        <v>19.387999999999998</v>
      </c>
      <c r="R153" s="85">
        <f t="shared" si="54"/>
        <v>31.932000000000002</v>
      </c>
      <c r="S153" s="85">
        <f t="shared" si="55"/>
        <v>0.19388</v>
      </c>
      <c r="T153" s="85">
        <f t="shared" si="56"/>
        <v>0.31931999999999999</v>
      </c>
      <c r="U153" s="76">
        <f t="shared" si="45"/>
        <v>0.25659999999999999</v>
      </c>
      <c r="V153" s="76">
        <f t="shared" si="46"/>
        <v>3.2000000000000001E-2</v>
      </c>
      <c r="W153" s="76">
        <f t="shared" si="44"/>
        <v>8.0187499999999989</v>
      </c>
      <c r="X153" s="99">
        <v>100</v>
      </c>
      <c r="Y153" s="48">
        <v>0</v>
      </c>
      <c r="Z153" s="48">
        <v>1</v>
      </c>
      <c r="AA153" s="48">
        <v>0</v>
      </c>
      <c r="AB153" s="48">
        <v>0</v>
      </c>
      <c r="AC153" s="99">
        <v>1</v>
      </c>
      <c r="AD153" s="27">
        <v>0</v>
      </c>
      <c r="AE153" s="27" t="s">
        <v>65</v>
      </c>
      <c r="AF153" s="48">
        <v>1</v>
      </c>
      <c r="AG153" s="48">
        <v>1</v>
      </c>
      <c r="AH153" s="48">
        <v>1</v>
      </c>
      <c r="AI153" s="48">
        <v>0</v>
      </c>
      <c r="AJ153" s="48">
        <f t="shared" si="57"/>
        <v>1</v>
      </c>
      <c r="AK153" s="48">
        <v>1</v>
      </c>
      <c r="AL153" s="48">
        <v>275165</v>
      </c>
      <c r="AM153" s="27">
        <v>15</v>
      </c>
      <c r="AN153" s="27" t="s">
        <v>324</v>
      </c>
      <c r="AO153" s="69">
        <f t="shared" si="58"/>
        <v>0</v>
      </c>
      <c r="AP153" s="69">
        <f t="shared" si="59"/>
        <v>1</v>
      </c>
      <c r="AQ153" s="69">
        <f t="shared" si="60"/>
        <v>0</v>
      </c>
      <c r="AR153" s="69">
        <v>1</v>
      </c>
      <c r="AS153" s="27" t="s">
        <v>34</v>
      </c>
      <c r="AT153" s="69">
        <v>0</v>
      </c>
      <c r="AU153" s="69">
        <v>0</v>
      </c>
      <c r="AV153" s="69">
        <v>0</v>
      </c>
      <c r="AW153" s="69">
        <v>1</v>
      </c>
      <c r="AX153" s="69">
        <v>27.5</v>
      </c>
      <c r="AY153" s="69">
        <v>0</v>
      </c>
      <c r="AZ153" s="69">
        <v>0</v>
      </c>
      <c r="BA153" s="69">
        <v>0</v>
      </c>
      <c r="BB153" s="69">
        <v>0</v>
      </c>
      <c r="BC153" s="69">
        <v>0</v>
      </c>
      <c r="BD153" s="69">
        <v>1</v>
      </c>
      <c r="BE153" s="69">
        <v>1</v>
      </c>
    </row>
    <row r="154" spans="1:135" x14ac:dyDescent="0.25">
      <c r="A154" s="27" t="s">
        <v>143</v>
      </c>
      <c r="B154" s="27">
        <v>153</v>
      </c>
      <c r="C154" s="27">
        <v>1</v>
      </c>
      <c r="D154">
        <f>VLOOKUP(E154,Studies!$C$3:$F$40,4,FALSE)</f>
        <v>21</v>
      </c>
      <c r="E154" s="27" t="s">
        <v>180</v>
      </c>
      <c r="F154" s="27" t="s">
        <v>180</v>
      </c>
      <c r="G154">
        <f t="shared" si="48"/>
        <v>39</v>
      </c>
      <c r="H154" s="27">
        <v>2004</v>
      </c>
      <c r="I154" s="27">
        <f t="shared" si="61"/>
        <v>1.2787536009528289</v>
      </c>
      <c r="J154" s="76">
        <v>-2.5</v>
      </c>
      <c r="K154" s="76">
        <v>6.17</v>
      </c>
      <c r="L154" s="76">
        <f t="shared" si="49"/>
        <v>0.4051863857374392</v>
      </c>
      <c r="M154" s="27" t="s">
        <v>132</v>
      </c>
      <c r="N154" s="48">
        <f t="shared" si="50"/>
        <v>0</v>
      </c>
      <c r="O154" s="48">
        <f t="shared" si="51"/>
        <v>0</v>
      </c>
      <c r="P154" s="48">
        <f t="shared" si="52"/>
        <v>1</v>
      </c>
      <c r="Q154" s="85">
        <f t="shared" si="53"/>
        <v>-14.5932</v>
      </c>
      <c r="R154" s="85">
        <f t="shared" si="54"/>
        <v>9.5931999999999995</v>
      </c>
      <c r="S154" s="85">
        <f t="shared" si="55"/>
        <v>-0.14593200000000001</v>
      </c>
      <c r="T154" s="85">
        <f t="shared" si="56"/>
        <v>9.593199999999999E-2</v>
      </c>
      <c r="U154" s="76">
        <f t="shared" si="45"/>
        <v>-2.5000000000000001E-2</v>
      </c>
      <c r="V154" s="76">
        <f t="shared" si="46"/>
        <v>6.1699999999999998E-2</v>
      </c>
      <c r="W154" s="76">
        <f t="shared" si="44"/>
        <v>0.40518638573743926</v>
      </c>
      <c r="X154" s="99">
        <v>100</v>
      </c>
      <c r="Y154" s="48">
        <v>0</v>
      </c>
      <c r="Z154" s="48">
        <v>1</v>
      </c>
      <c r="AA154" s="48">
        <v>0</v>
      </c>
      <c r="AB154" s="48">
        <v>0</v>
      </c>
      <c r="AC154" s="99">
        <v>1</v>
      </c>
      <c r="AD154" s="27">
        <v>0</v>
      </c>
      <c r="AE154" s="27" t="s">
        <v>65</v>
      </c>
      <c r="AF154" s="48">
        <v>1</v>
      </c>
      <c r="AG154" s="48">
        <v>1</v>
      </c>
      <c r="AH154" s="48">
        <v>1</v>
      </c>
      <c r="AI154" s="48">
        <v>0</v>
      </c>
      <c r="AJ154" s="48">
        <f t="shared" si="57"/>
        <v>1</v>
      </c>
      <c r="AK154" s="48">
        <v>1</v>
      </c>
      <c r="AL154" s="48">
        <v>275165</v>
      </c>
      <c r="AM154" s="27">
        <v>15</v>
      </c>
      <c r="AN154" s="27" t="s">
        <v>324</v>
      </c>
      <c r="AO154" s="69">
        <f t="shared" si="58"/>
        <v>0</v>
      </c>
      <c r="AP154" s="69">
        <f t="shared" si="59"/>
        <v>1</v>
      </c>
      <c r="AQ154" s="69">
        <f t="shared" si="60"/>
        <v>0</v>
      </c>
      <c r="AR154" s="69">
        <v>1</v>
      </c>
      <c r="AS154" s="27" t="s">
        <v>152</v>
      </c>
      <c r="AT154" s="69">
        <v>0</v>
      </c>
      <c r="AU154" s="69">
        <v>0</v>
      </c>
      <c r="AV154" s="69">
        <v>0</v>
      </c>
      <c r="AW154" s="69">
        <v>1</v>
      </c>
      <c r="AX154" s="69">
        <v>27.1</v>
      </c>
      <c r="AY154" s="69">
        <v>0</v>
      </c>
      <c r="AZ154" s="69">
        <v>0</v>
      </c>
      <c r="BA154" s="69">
        <v>0</v>
      </c>
      <c r="BB154" s="69">
        <v>0</v>
      </c>
      <c r="BC154" s="69">
        <v>0</v>
      </c>
      <c r="BD154" s="69">
        <v>1</v>
      </c>
      <c r="BE154" s="69">
        <v>1</v>
      </c>
    </row>
    <row r="155" spans="1:135" x14ac:dyDescent="0.25">
      <c r="A155" s="27" t="s">
        <v>143</v>
      </c>
      <c r="B155" s="27">
        <v>154</v>
      </c>
      <c r="C155" s="27">
        <v>1</v>
      </c>
      <c r="D155">
        <f>VLOOKUP(E155,Studies!$C$3:$F$40,4,FALSE)</f>
        <v>21</v>
      </c>
      <c r="E155" s="27" t="s">
        <v>180</v>
      </c>
      <c r="F155" s="27" t="s">
        <v>180</v>
      </c>
      <c r="G155">
        <f t="shared" si="48"/>
        <v>39</v>
      </c>
      <c r="H155" s="27">
        <v>2004</v>
      </c>
      <c r="I155" s="27">
        <f t="shared" si="61"/>
        <v>1.2787536009528289</v>
      </c>
      <c r="J155" s="76">
        <v>66.12</v>
      </c>
      <c r="K155" s="76">
        <v>5.74</v>
      </c>
      <c r="L155" s="76">
        <f t="shared" si="49"/>
        <v>11.519163763066203</v>
      </c>
      <c r="M155" s="27" t="s">
        <v>132</v>
      </c>
      <c r="N155" s="48">
        <f t="shared" si="50"/>
        <v>0</v>
      </c>
      <c r="O155" s="48">
        <f t="shared" si="51"/>
        <v>0</v>
      </c>
      <c r="P155" s="48">
        <f t="shared" si="52"/>
        <v>1</v>
      </c>
      <c r="Q155" s="85">
        <f t="shared" si="53"/>
        <v>54.869600000000005</v>
      </c>
      <c r="R155" s="85">
        <f t="shared" si="54"/>
        <v>77.370400000000004</v>
      </c>
      <c r="S155" s="85">
        <f t="shared" si="55"/>
        <v>0.54869600000000007</v>
      </c>
      <c r="T155" s="85">
        <f t="shared" si="56"/>
        <v>0.77370399999999995</v>
      </c>
      <c r="U155" s="76">
        <f t="shared" si="45"/>
        <v>0.66120000000000001</v>
      </c>
      <c r="V155" s="76">
        <f t="shared" si="46"/>
        <v>5.74E-2</v>
      </c>
      <c r="W155" s="76">
        <f t="shared" si="44"/>
        <v>11.519163763066203</v>
      </c>
      <c r="X155" s="99">
        <v>100</v>
      </c>
      <c r="Y155" s="48">
        <v>0</v>
      </c>
      <c r="Z155" s="48">
        <v>1</v>
      </c>
      <c r="AA155" s="48">
        <v>0</v>
      </c>
      <c r="AB155" s="48">
        <v>0</v>
      </c>
      <c r="AC155" s="99">
        <v>1</v>
      </c>
      <c r="AD155" s="27">
        <v>0</v>
      </c>
      <c r="AE155" s="27" t="s">
        <v>65</v>
      </c>
      <c r="AF155" s="48">
        <v>1</v>
      </c>
      <c r="AG155" s="48">
        <v>1</v>
      </c>
      <c r="AH155" s="48">
        <v>1</v>
      </c>
      <c r="AI155" s="48">
        <v>0</v>
      </c>
      <c r="AJ155" s="48">
        <f t="shared" si="57"/>
        <v>1</v>
      </c>
      <c r="AK155" s="48">
        <v>1</v>
      </c>
      <c r="AL155" s="48">
        <v>275165</v>
      </c>
      <c r="AM155" s="27">
        <v>15</v>
      </c>
      <c r="AN155" s="27" t="s">
        <v>324</v>
      </c>
      <c r="AO155" s="69">
        <f t="shared" si="58"/>
        <v>0</v>
      </c>
      <c r="AP155" s="69">
        <f t="shared" si="59"/>
        <v>1</v>
      </c>
      <c r="AQ155" s="69">
        <f t="shared" si="60"/>
        <v>0</v>
      </c>
      <c r="AR155" s="69">
        <v>1</v>
      </c>
      <c r="AS155" s="27" t="s">
        <v>154</v>
      </c>
      <c r="AT155" s="69">
        <v>0</v>
      </c>
      <c r="AU155" s="69">
        <v>0</v>
      </c>
      <c r="AV155" s="69">
        <v>0</v>
      </c>
      <c r="AW155" s="69">
        <v>1</v>
      </c>
      <c r="AX155" s="69">
        <v>31.7</v>
      </c>
      <c r="AY155" s="69">
        <v>0</v>
      </c>
      <c r="AZ155" s="69">
        <v>0</v>
      </c>
      <c r="BA155" s="69">
        <v>0</v>
      </c>
      <c r="BB155" s="69">
        <v>0</v>
      </c>
      <c r="BC155" s="69">
        <v>0</v>
      </c>
      <c r="BD155" s="69">
        <v>1</v>
      </c>
      <c r="BE155" s="69">
        <v>1</v>
      </c>
    </row>
    <row r="156" spans="1:135" x14ac:dyDescent="0.25">
      <c r="A156" s="27" t="s">
        <v>143</v>
      </c>
      <c r="B156" s="27">
        <v>155</v>
      </c>
      <c r="C156" s="27">
        <v>1</v>
      </c>
      <c r="D156">
        <f>VLOOKUP(E156,Studies!$C$3:$F$40,4,FALSE)</f>
        <v>21</v>
      </c>
      <c r="E156" s="27" t="s">
        <v>180</v>
      </c>
      <c r="F156" s="27" t="s">
        <v>180</v>
      </c>
      <c r="G156">
        <f t="shared" si="48"/>
        <v>39</v>
      </c>
      <c r="H156" s="27">
        <v>2004</v>
      </c>
      <c r="I156" s="27">
        <f t="shared" si="61"/>
        <v>1.2787536009528289</v>
      </c>
      <c r="J156" s="76">
        <v>63.74</v>
      </c>
      <c r="K156" s="76">
        <v>7.02</v>
      </c>
      <c r="L156" s="76">
        <f t="shared" si="49"/>
        <v>9.0797720797720807</v>
      </c>
      <c r="M156" s="27" t="s">
        <v>132</v>
      </c>
      <c r="N156" s="48">
        <f t="shared" si="50"/>
        <v>0</v>
      </c>
      <c r="O156" s="48">
        <f t="shared" si="51"/>
        <v>0</v>
      </c>
      <c r="P156" s="48">
        <f t="shared" si="52"/>
        <v>1</v>
      </c>
      <c r="Q156" s="85">
        <f t="shared" si="53"/>
        <v>49.980800000000002</v>
      </c>
      <c r="R156" s="85">
        <f t="shared" si="54"/>
        <v>77.499200000000002</v>
      </c>
      <c r="S156" s="85">
        <f t="shared" si="55"/>
        <v>0.49980799999999997</v>
      </c>
      <c r="T156" s="85">
        <f t="shared" si="56"/>
        <v>0.7749919999999999</v>
      </c>
      <c r="U156" s="76">
        <f t="shared" si="45"/>
        <v>0.63739999999999997</v>
      </c>
      <c r="V156" s="76">
        <f t="shared" si="46"/>
        <v>7.0199999999999999E-2</v>
      </c>
      <c r="W156" s="76">
        <f t="shared" si="44"/>
        <v>9.0797720797720789</v>
      </c>
      <c r="X156" s="99">
        <v>100</v>
      </c>
      <c r="Y156" s="48">
        <v>0</v>
      </c>
      <c r="Z156" s="48">
        <v>1</v>
      </c>
      <c r="AA156" s="48">
        <v>0</v>
      </c>
      <c r="AB156" s="48">
        <v>0</v>
      </c>
      <c r="AC156" s="99">
        <v>1</v>
      </c>
      <c r="AD156" s="27">
        <v>0</v>
      </c>
      <c r="AE156" s="27" t="s">
        <v>65</v>
      </c>
      <c r="AF156" s="48">
        <v>1</v>
      </c>
      <c r="AG156" s="48">
        <v>1</v>
      </c>
      <c r="AH156" s="48">
        <v>1</v>
      </c>
      <c r="AI156" s="48">
        <v>0</v>
      </c>
      <c r="AJ156" s="48">
        <f t="shared" si="57"/>
        <v>1</v>
      </c>
      <c r="AK156" s="48">
        <v>1</v>
      </c>
      <c r="AL156" s="48">
        <v>275165</v>
      </c>
      <c r="AM156" s="27">
        <v>15</v>
      </c>
      <c r="AN156" s="27" t="s">
        <v>324</v>
      </c>
      <c r="AO156" s="69">
        <f t="shared" si="58"/>
        <v>0</v>
      </c>
      <c r="AP156" s="69">
        <f t="shared" si="59"/>
        <v>1</v>
      </c>
      <c r="AQ156" s="69">
        <f t="shared" si="60"/>
        <v>0</v>
      </c>
      <c r="AR156" s="69">
        <v>1</v>
      </c>
      <c r="AS156" s="27" t="s">
        <v>155</v>
      </c>
      <c r="AT156" s="69">
        <v>0</v>
      </c>
      <c r="AU156" s="69">
        <v>0</v>
      </c>
      <c r="AV156" s="69">
        <v>0</v>
      </c>
      <c r="AW156" s="69">
        <v>1</v>
      </c>
      <c r="AX156" s="69">
        <v>33.6</v>
      </c>
      <c r="AY156" s="69">
        <v>0</v>
      </c>
      <c r="AZ156" s="69">
        <v>0</v>
      </c>
      <c r="BA156" s="69">
        <v>0</v>
      </c>
      <c r="BB156" s="69">
        <v>0</v>
      </c>
      <c r="BC156" s="69">
        <v>0</v>
      </c>
      <c r="BD156" s="69">
        <v>1</v>
      </c>
      <c r="BE156" s="69">
        <v>1</v>
      </c>
    </row>
    <row r="157" spans="1:135" x14ac:dyDescent="0.25">
      <c r="A157" s="27" t="s">
        <v>143</v>
      </c>
      <c r="B157" s="27">
        <v>156</v>
      </c>
      <c r="C157" s="27">
        <v>1</v>
      </c>
      <c r="D157">
        <f>VLOOKUP(E157,Studies!$C$3:$F$40,4,FALSE)</f>
        <v>21</v>
      </c>
      <c r="E157" s="27" t="s">
        <v>180</v>
      </c>
      <c r="F157" s="27" t="s">
        <v>180</v>
      </c>
      <c r="G157">
        <f t="shared" si="48"/>
        <v>39</v>
      </c>
      <c r="H157" s="27">
        <v>2004</v>
      </c>
      <c r="I157" s="27">
        <f t="shared" si="61"/>
        <v>1.2787536009528289</v>
      </c>
      <c r="J157" s="76">
        <v>70.989999999999995</v>
      </c>
      <c r="K157" s="76">
        <v>5.62</v>
      </c>
      <c r="L157" s="76">
        <f t="shared" si="49"/>
        <v>12.631672597864767</v>
      </c>
      <c r="M157" s="27" t="s">
        <v>132</v>
      </c>
      <c r="N157" s="48">
        <f t="shared" si="50"/>
        <v>0</v>
      </c>
      <c r="O157" s="48">
        <f t="shared" si="51"/>
        <v>0</v>
      </c>
      <c r="P157" s="48">
        <f t="shared" si="52"/>
        <v>1</v>
      </c>
      <c r="Q157" s="85">
        <f t="shared" si="53"/>
        <v>59.974799999999995</v>
      </c>
      <c r="R157" s="85">
        <f t="shared" si="54"/>
        <v>82.005200000000002</v>
      </c>
      <c r="S157" s="85">
        <f t="shared" si="55"/>
        <v>0.59974799999999995</v>
      </c>
      <c r="T157" s="85">
        <f t="shared" si="56"/>
        <v>0.820052</v>
      </c>
      <c r="U157" s="76">
        <f t="shared" si="45"/>
        <v>0.70989999999999998</v>
      </c>
      <c r="V157" s="76">
        <f t="shared" si="46"/>
        <v>5.62E-2</v>
      </c>
      <c r="W157" s="76">
        <f t="shared" si="44"/>
        <v>12.631672597864767</v>
      </c>
      <c r="X157" s="99">
        <v>100</v>
      </c>
      <c r="Y157" s="48">
        <v>0</v>
      </c>
      <c r="Z157" s="48">
        <v>1</v>
      </c>
      <c r="AA157" s="48">
        <v>0</v>
      </c>
      <c r="AB157" s="48">
        <v>0</v>
      </c>
      <c r="AC157" s="99">
        <v>1</v>
      </c>
      <c r="AD157" s="27">
        <v>0</v>
      </c>
      <c r="AE157" s="27" t="s">
        <v>65</v>
      </c>
      <c r="AF157" s="48">
        <v>1</v>
      </c>
      <c r="AG157" s="48">
        <v>1</v>
      </c>
      <c r="AH157" s="48">
        <v>1</v>
      </c>
      <c r="AI157" s="48">
        <v>0</v>
      </c>
      <c r="AJ157" s="48">
        <f t="shared" si="57"/>
        <v>1</v>
      </c>
      <c r="AK157" s="48">
        <v>1</v>
      </c>
      <c r="AL157" s="48">
        <v>275165</v>
      </c>
      <c r="AM157" s="27">
        <v>15</v>
      </c>
      <c r="AN157" s="27" t="s">
        <v>324</v>
      </c>
      <c r="AO157" s="69">
        <f t="shared" si="58"/>
        <v>0</v>
      </c>
      <c r="AP157" s="69">
        <f t="shared" si="59"/>
        <v>1</v>
      </c>
      <c r="AQ157" s="69">
        <f t="shared" si="60"/>
        <v>0</v>
      </c>
      <c r="AR157" s="69">
        <v>1</v>
      </c>
      <c r="AS157" s="27" t="s">
        <v>156</v>
      </c>
      <c r="AT157" s="69">
        <v>0</v>
      </c>
      <c r="AU157" s="69">
        <v>0</v>
      </c>
      <c r="AV157" s="69">
        <v>0</v>
      </c>
      <c r="AW157" s="69">
        <v>1</v>
      </c>
      <c r="AX157" s="69">
        <v>29.7</v>
      </c>
      <c r="AY157" s="69">
        <v>0</v>
      </c>
      <c r="AZ157" s="69">
        <v>0</v>
      </c>
      <c r="BA157" s="69">
        <v>0</v>
      </c>
      <c r="BB157" s="69">
        <v>0</v>
      </c>
      <c r="BC157" s="69">
        <v>0</v>
      </c>
      <c r="BD157" s="69">
        <v>1</v>
      </c>
      <c r="BE157" s="69">
        <v>1</v>
      </c>
    </row>
    <row r="158" spans="1:135" x14ac:dyDescent="0.25">
      <c r="A158" s="27" t="s">
        <v>143</v>
      </c>
      <c r="B158" s="27">
        <v>157</v>
      </c>
      <c r="C158" s="27">
        <v>1</v>
      </c>
      <c r="D158">
        <f>VLOOKUP(E158,Studies!$C$3:$F$40,4,FALSE)</f>
        <v>21</v>
      </c>
      <c r="E158" s="27" t="s">
        <v>180</v>
      </c>
      <c r="F158" s="27" t="s">
        <v>180</v>
      </c>
      <c r="G158">
        <f t="shared" si="48"/>
        <v>39</v>
      </c>
      <c r="H158" s="27">
        <v>2004</v>
      </c>
      <c r="I158" s="27">
        <f t="shared" si="61"/>
        <v>1.2787536009528289</v>
      </c>
      <c r="J158" s="76">
        <v>3.9</v>
      </c>
      <c r="K158" s="76">
        <v>8.82</v>
      </c>
      <c r="L158" s="76">
        <f t="shared" si="49"/>
        <v>0.44217687074829931</v>
      </c>
      <c r="M158" s="27" t="s">
        <v>132</v>
      </c>
      <c r="N158" s="48">
        <f t="shared" si="50"/>
        <v>0</v>
      </c>
      <c r="O158" s="48">
        <f t="shared" si="51"/>
        <v>0</v>
      </c>
      <c r="P158" s="48">
        <f t="shared" si="52"/>
        <v>1</v>
      </c>
      <c r="Q158" s="85">
        <f t="shared" si="53"/>
        <v>-13.387199999999998</v>
      </c>
      <c r="R158" s="85">
        <f t="shared" si="54"/>
        <v>21.187199999999997</v>
      </c>
      <c r="S158" s="85">
        <f t="shared" si="55"/>
        <v>-0.13387199999999999</v>
      </c>
      <c r="T158" s="85">
        <f t="shared" si="56"/>
        <v>0.211872</v>
      </c>
      <c r="U158" s="76">
        <f t="shared" si="45"/>
        <v>3.9E-2</v>
      </c>
      <c r="V158" s="76">
        <f t="shared" si="46"/>
        <v>8.8200000000000001E-2</v>
      </c>
      <c r="W158" s="76">
        <f t="shared" si="44"/>
        <v>0.44217687074829931</v>
      </c>
      <c r="X158" s="99">
        <v>100</v>
      </c>
      <c r="Y158" s="48">
        <v>0</v>
      </c>
      <c r="Z158" s="48">
        <v>1</v>
      </c>
      <c r="AA158" s="48">
        <v>0</v>
      </c>
      <c r="AB158" s="48">
        <v>0</v>
      </c>
      <c r="AC158" s="99">
        <v>1</v>
      </c>
      <c r="AD158" s="27">
        <v>0</v>
      </c>
      <c r="AE158" s="27" t="s">
        <v>65</v>
      </c>
      <c r="AF158" s="48">
        <v>1</v>
      </c>
      <c r="AG158" s="48">
        <v>1</v>
      </c>
      <c r="AH158" s="48">
        <v>1</v>
      </c>
      <c r="AI158" s="48">
        <v>0</v>
      </c>
      <c r="AJ158" s="48">
        <f t="shared" si="57"/>
        <v>1</v>
      </c>
      <c r="AK158" s="48">
        <v>1</v>
      </c>
      <c r="AL158" s="48">
        <v>275165</v>
      </c>
      <c r="AM158" s="27">
        <v>15</v>
      </c>
      <c r="AN158" s="27" t="s">
        <v>324</v>
      </c>
      <c r="AO158" s="69">
        <f t="shared" si="58"/>
        <v>0</v>
      </c>
      <c r="AP158" s="69">
        <f t="shared" si="59"/>
        <v>1</v>
      </c>
      <c r="AQ158" s="69">
        <f t="shared" si="60"/>
        <v>0</v>
      </c>
      <c r="AR158" s="69">
        <v>1</v>
      </c>
      <c r="AS158" s="27" t="s">
        <v>157</v>
      </c>
      <c r="AT158" s="69">
        <v>0</v>
      </c>
      <c r="AU158" s="69">
        <v>0</v>
      </c>
      <c r="AV158" s="69">
        <v>0</v>
      </c>
      <c r="AW158" s="69">
        <v>1</v>
      </c>
      <c r="AX158" s="69">
        <v>26.1</v>
      </c>
      <c r="AY158" s="69">
        <v>0</v>
      </c>
      <c r="AZ158" s="69">
        <v>0</v>
      </c>
      <c r="BA158" s="69">
        <v>0</v>
      </c>
      <c r="BB158" s="69">
        <v>0</v>
      </c>
      <c r="BC158" s="69">
        <v>0</v>
      </c>
      <c r="BD158" s="69">
        <v>1</v>
      </c>
      <c r="BE158" s="69">
        <v>1</v>
      </c>
    </row>
    <row r="159" spans="1:135" x14ac:dyDescent="0.25">
      <c r="A159" s="27" t="s">
        <v>143</v>
      </c>
      <c r="B159" s="27">
        <v>158</v>
      </c>
      <c r="C159" s="27">
        <v>1</v>
      </c>
      <c r="D159">
        <f>VLOOKUP(E159,Studies!$C$3:$F$40,4,FALSE)</f>
        <v>21</v>
      </c>
      <c r="E159" s="27" t="s">
        <v>180</v>
      </c>
      <c r="F159" s="27" t="s">
        <v>180</v>
      </c>
      <c r="G159">
        <f t="shared" si="48"/>
        <v>39</v>
      </c>
      <c r="H159" s="27">
        <v>2004</v>
      </c>
      <c r="I159" s="27">
        <f t="shared" si="61"/>
        <v>1.2787536009528289</v>
      </c>
      <c r="J159" s="76">
        <v>36.06</v>
      </c>
      <c r="K159" s="76">
        <v>4.95</v>
      </c>
      <c r="L159" s="76">
        <f t="shared" si="49"/>
        <v>7.2848484848484851</v>
      </c>
      <c r="M159" s="27" t="s">
        <v>132</v>
      </c>
      <c r="N159" s="48">
        <f t="shared" si="50"/>
        <v>0</v>
      </c>
      <c r="O159" s="48">
        <f t="shared" si="51"/>
        <v>0</v>
      </c>
      <c r="P159" s="48">
        <f t="shared" si="52"/>
        <v>1</v>
      </c>
      <c r="Q159" s="85">
        <f t="shared" si="53"/>
        <v>26.358000000000004</v>
      </c>
      <c r="R159" s="85">
        <f t="shared" si="54"/>
        <v>45.762</v>
      </c>
      <c r="S159" s="85">
        <f t="shared" si="55"/>
        <v>0.26358000000000004</v>
      </c>
      <c r="T159" s="85">
        <f t="shared" si="56"/>
        <v>0.45762000000000003</v>
      </c>
      <c r="U159" s="76">
        <f t="shared" si="45"/>
        <v>0.36060000000000003</v>
      </c>
      <c r="V159" s="76">
        <f t="shared" si="46"/>
        <v>4.9500000000000002E-2</v>
      </c>
      <c r="W159" s="76">
        <f t="shared" si="44"/>
        <v>7.2848484848484851</v>
      </c>
      <c r="X159" s="99">
        <v>100</v>
      </c>
      <c r="Y159" s="48">
        <v>0</v>
      </c>
      <c r="Z159" s="48">
        <v>1</v>
      </c>
      <c r="AA159" s="48">
        <v>0</v>
      </c>
      <c r="AB159" s="48">
        <v>0</v>
      </c>
      <c r="AC159" s="99">
        <v>1</v>
      </c>
      <c r="AD159" s="27">
        <v>0</v>
      </c>
      <c r="AE159" s="27" t="s">
        <v>65</v>
      </c>
      <c r="AF159" s="48">
        <v>1</v>
      </c>
      <c r="AG159" s="48">
        <v>1</v>
      </c>
      <c r="AH159" s="48">
        <v>1</v>
      </c>
      <c r="AI159" s="48">
        <v>0</v>
      </c>
      <c r="AJ159" s="48">
        <f t="shared" si="57"/>
        <v>1</v>
      </c>
      <c r="AK159" s="48">
        <v>1</v>
      </c>
      <c r="AL159" s="48">
        <v>275165</v>
      </c>
      <c r="AM159" s="27">
        <v>15</v>
      </c>
      <c r="AN159" s="27" t="s">
        <v>324</v>
      </c>
      <c r="AO159" s="69">
        <f t="shared" si="58"/>
        <v>0</v>
      </c>
      <c r="AP159" s="69">
        <f t="shared" si="59"/>
        <v>1</v>
      </c>
      <c r="AQ159" s="69">
        <f t="shared" si="60"/>
        <v>0</v>
      </c>
      <c r="AR159" s="69">
        <v>1</v>
      </c>
      <c r="AS159" s="27" t="s">
        <v>159</v>
      </c>
      <c r="AT159" s="69">
        <v>0</v>
      </c>
      <c r="AU159" s="69">
        <v>0</v>
      </c>
      <c r="AV159" s="69">
        <v>0</v>
      </c>
      <c r="AW159" s="69">
        <v>1</v>
      </c>
      <c r="AX159" s="69">
        <v>29.2</v>
      </c>
      <c r="AY159" s="69">
        <v>0</v>
      </c>
      <c r="AZ159" s="69">
        <v>0</v>
      </c>
      <c r="BA159" s="69">
        <v>0</v>
      </c>
      <c r="BB159" s="69">
        <v>0</v>
      </c>
      <c r="BC159" s="69">
        <v>0</v>
      </c>
      <c r="BD159" s="69">
        <v>1</v>
      </c>
      <c r="BE159" s="69">
        <v>1</v>
      </c>
    </row>
    <row r="160" spans="1:135" x14ac:dyDescent="0.25">
      <c r="A160" s="27" t="s">
        <v>143</v>
      </c>
      <c r="B160" s="27">
        <v>159</v>
      </c>
      <c r="C160" s="27">
        <v>1</v>
      </c>
      <c r="D160">
        <f>VLOOKUP(E160,Studies!$C$3:$F$40,4,FALSE)</f>
        <v>21</v>
      </c>
      <c r="E160" s="27" t="s">
        <v>180</v>
      </c>
      <c r="F160" s="27" t="s">
        <v>180</v>
      </c>
      <c r="G160">
        <f t="shared" si="48"/>
        <v>39</v>
      </c>
      <c r="H160" s="27">
        <v>2004</v>
      </c>
      <c r="I160" s="27">
        <f t="shared" si="61"/>
        <v>1.2787536009528289</v>
      </c>
      <c r="J160" s="76">
        <v>70.66</v>
      </c>
      <c r="K160" s="76">
        <v>5.1100000000000003</v>
      </c>
      <c r="L160" s="76">
        <f t="shared" si="49"/>
        <v>13.827788649706456</v>
      </c>
      <c r="M160" s="27" t="s">
        <v>132</v>
      </c>
      <c r="N160" s="48">
        <f t="shared" si="50"/>
        <v>0</v>
      </c>
      <c r="O160" s="48">
        <f t="shared" si="51"/>
        <v>0</v>
      </c>
      <c r="P160" s="48">
        <f t="shared" si="52"/>
        <v>1</v>
      </c>
      <c r="Q160" s="85">
        <f t="shared" si="53"/>
        <v>60.644399999999997</v>
      </c>
      <c r="R160" s="85">
        <f t="shared" si="54"/>
        <v>80.675600000000003</v>
      </c>
      <c r="S160" s="85">
        <f t="shared" si="55"/>
        <v>0.60644399999999998</v>
      </c>
      <c r="T160" s="85">
        <f t="shared" si="56"/>
        <v>0.80675600000000003</v>
      </c>
      <c r="U160" s="76">
        <f t="shared" si="45"/>
        <v>0.70660000000000001</v>
      </c>
      <c r="V160" s="76">
        <f t="shared" si="46"/>
        <v>5.1100000000000007E-2</v>
      </c>
      <c r="W160" s="76">
        <f t="shared" si="44"/>
        <v>13.827788649706456</v>
      </c>
      <c r="X160" s="99">
        <v>100</v>
      </c>
      <c r="Y160" s="48">
        <v>0</v>
      </c>
      <c r="Z160" s="48">
        <v>1</v>
      </c>
      <c r="AA160" s="48">
        <v>0</v>
      </c>
      <c r="AB160" s="48">
        <v>0</v>
      </c>
      <c r="AC160" s="99">
        <v>1</v>
      </c>
      <c r="AD160" s="27">
        <v>0</v>
      </c>
      <c r="AE160" s="27" t="s">
        <v>65</v>
      </c>
      <c r="AF160" s="48">
        <v>1</v>
      </c>
      <c r="AG160" s="48">
        <v>1</v>
      </c>
      <c r="AH160" s="48">
        <v>1</v>
      </c>
      <c r="AI160" s="48">
        <v>0</v>
      </c>
      <c r="AJ160" s="48">
        <f t="shared" si="57"/>
        <v>1</v>
      </c>
      <c r="AK160" s="48">
        <v>1</v>
      </c>
      <c r="AL160" s="48">
        <v>275165</v>
      </c>
      <c r="AM160" s="27">
        <v>15</v>
      </c>
      <c r="AN160" s="27" t="s">
        <v>324</v>
      </c>
      <c r="AO160" s="69">
        <f t="shared" si="58"/>
        <v>0</v>
      </c>
      <c r="AP160" s="69">
        <f t="shared" si="59"/>
        <v>1</v>
      </c>
      <c r="AQ160" s="69">
        <f t="shared" si="60"/>
        <v>0</v>
      </c>
      <c r="AR160" s="69">
        <v>1</v>
      </c>
      <c r="AS160" s="27" t="s">
        <v>161</v>
      </c>
      <c r="AT160" s="69">
        <v>0</v>
      </c>
      <c r="AU160" s="69">
        <v>0</v>
      </c>
      <c r="AV160" s="69">
        <v>0</v>
      </c>
      <c r="AW160" s="69">
        <v>1</v>
      </c>
      <c r="AX160" s="69">
        <v>35.200000000000003</v>
      </c>
      <c r="AY160" s="69">
        <v>0</v>
      </c>
      <c r="AZ160" s="69">
        <v>0</v>
      </c>
      <c r="BA160" s="69">
        <v>0</v>
      </c>
      <c r="BB160" s="69">
        <v>0</v>
      </c>
      <c r="BC160" s="69">
        <v>0</v>
      </c>
      <c r="BD160" s="69">
        <v>1</v>
      </c>
      <c r="BE160" s="69">
        <v>1</v>
      </c>
    </row>
    <row r="161" spans="1:57" x14ac:dyDescent="0.25">
      <c r="A161" s="27" t="s">
        <v>143</v>
      </c>
      <c r="B161" s="27">
        <v>160</v>
      </c>
      <c r="C161" s="27">
        <v>1</v>
      </c>
      <c r="D161">
        <f>VLOOKUP(E161,Studies!$C$3:$F$40,4,FALSE)</f>
        <v>21</v>
      </c>
      <c r="E161" s="27" t="s">
        <v>180</v>
      </c>
      <c r="F161" s="27" t="s">
        <v>180</v>
      </c>
      <c r="G161">
        <f t="shared" si="48"/>
        <v>39</v>
      </c>
      <c r="H161" s="27">
        <v>2004</v>
      </c>
      <c r="I161" s="27">
        <f t="shared" si="61"/>
        <v>1.2787536009528289</v>
      </c>
      <c r="J161" s="76">
        <v>106.09</v>
      </c>
      <c r="K161" s="76">
        <v>11.53</v>
      </c>
      <c r="L161" s="76">
        <f t="shared" si="49"/>
        <v>9.2012142237640937</v>
      </c>
      <c r="M161" s="27" t="s">
        <v>132</v>
      </c>
      <c r="N161" s="48">
        <f t="shared" si="50"/>
        <v>0</v>
      </c>
      <c r="O161" s="48">
        <f t="shared" si="51"/>
        <v>0</v>
      </c>
      <c r="P161" s="48">
        <f t="shared" si="52"/>
        <v>1</v>
      </c>
      <c r="Q161" s="85">
        <f t="shared" si="53"/>
        <v>83.491200000000006</v>
      </c>
      <c r="R161" s="85">
        <f t="shared" si="54"/>
        <v>128.68880000000001</v>
      </c>
      <c r="S161" s="85">
        <f t="shared" si="55"/>
        <v>0.83491199999999999</v>
      </c>
      <c r="T161" s="85">
        <f t="shared" si="56"/>
        <v>1.286888</v>
      </c>
      <c r="U161" s="76">
        <f t="shared" si="45"/>
        <v>1.0609</v>
      </c>
      <c r="V161" s="76">
        <f t="shared" si="46"/>
        <v>0.1153</v>
      </c>
      <c r="W161" s="76">
        <f t="shared" ref="W161:W224" si="62">ABS(U161)/V161</f>
        <v>9.2012142237640937</v>
      </c>
      <c r="X161" s="99">
        <v>100</v>
      </c>
      <c r="Y161" s="48">
        <v>0</v>
      </c>
      <c r="Z161" s="48">
        <v>1</v>
      </c>
      <c r="AA161" s="48">
        <v>0</v>
      </c>
      <c r="AB161" s="48">
        <v>0</v>
      </c>
      <c r="AC161" s="99">
        <v>1</v>
      </c>
      <c r="AD161" s="27">
        <v>0</v>
      </c>
      <c r="AE161" s="27" t="s">
        <v>65</v>
      </c>
      <c r="AF161" s="48">
        <v>1</v>
      </c>
      <c r="AG161" s="48">
        <v>1</v>
      </c>
      <c r="AH161" s="48">
        <v>1</v>
      </c>
      <c r="AI161" s="48">
        <v>0</v>
      </c>
      <c r="AJ161" s="48">
        <f t="shared" si="57"/>
        <v>1</v>
      </c>
      <c r="AK161" s="48">
        <v>1</v>
      </c>
      <c r="AL161" s="48">
        <v>275165</v>
      </c>
      <c r="AM161" s="27">
        <v>15</v>
      </c>
      <c r="AN161" s="27" t="s">
        <v>324</v>
      </c>
      <c r="AO161" s="69">
        <f t="shared" si="58"/>
        <v>0</v>
      </c>
      <c r="AP161" s="69">
        <f t="shared" si="59"/>
        <v>1</v>
      </c>
      <c r="AQ161" s="69">
        <f t="shared" si="60"/>
        <v>0</v>
      </c>
      <c r="AR161" s="69">
        <v>1</v>
      </c>
      <c r="AS161" s="27" t="s">
        <v>187</v>
      </c>
      <c r="AT161" s="69">
        <v>0</v>
      </c>
      <c r="AU161" s="69">
        <v>0</v>
      </c>
      <c r="AV161" s="69">
        <v>0</v>
      </c>
      <c r="AW161" s="69">
        <v>0</v>
      </c>
      <c r="AX161" s="69">
        <v>32.9</v>
      </c>
      <c r="AY161" s="69">
        <v>0</v>
      </c>
      <c r="AZ161" s="69">
        <v>0</v>
      </c>
      <c r="BA161" s="69">
        <v>0</v>
      </c>
      <c r="BB161" s="69">
        <v>0</v>
      </c>
      <c r="BC161" s="69">
        <v>0</v>
      </c>
      <c r="BD161" s="69">
        <v>1</v>
      </c>
      <c r="BE161" s="69">
        <v>1</v>
      </c>
    </row>
    <row r="162" spans="1:57" x14ac:dyDescent="0.25">
      <c r="A162" s="27" t="s">
        <v>143</v>
      </c>
      <c r="B162" s="27">
        <v>161</v>
      </c>
      <c r="C162" s="27">
        <v>1</v>
      </c>
      <c r="D162">
        <f>VLOOKUP(E162,Studies!$C$3:$F$40,4,FALSE)</f>
        <v>21</v>
      </c>
      <c r="E162" s="27" t="s">
        <v>180</v>
      </c>
      <c r="F162" s="27" t="s">
        <v>180</v>
      </c>
      <c r="G162">
        <f t="shared" si="48"/>
        <v>39</v>
      </c>
      <c r="H162" s="27">
        <v>2004</v>
      </c>
      <c r="I162" s="27">
        <f t="shared" si="61"/>
        <v>1.2787536009528289</v>
      </c>
      <c r="J162" s="76">
        <v>60.76</v>
      </c>
      <c r="K162" s="76">
        <v>8.2899999999999991</v>
      </c>
      <c r="L162" s="76">
        <f t="shared" si="49"/>
        <v>7.329312424607962</v>
      </c>
      <c r="M162" s="27" t="s">
        <v>132</v>
      </c>
      <c r="N162" s="48">
        <f t="shared" si="50"/>
        <v>0</v>
      </c>
      <c r="O162" s="48">
        <f t="shared" si="51"/>
        <v>0</v>
      </c>
      <c r="P162" s="48">
        <f t="shared" si="52"/>
        <v>1</v>
      </c>
      <c r="Q162" s="85">
        <f t="shared" si="53"/>
        <v>44.511600000000001</v>
      </c>
      <c r="R162" s="85">
        <f t="shared" si="54"/>
        <v>77.008399999999995</v>
      </c>
      <c r="S162" s="85">
        <f t="shared" si="55"/>
        <v>0.44511600000000007</v>
      </c>
      <c r="T162" s="85">
        <f t="shared" si="56"/>
        <v>0.77008399999999999</v>
      </c>
      <c r="U162" s="76">
        <f t="shared" si="45"/>
        <v>0.60760000000000003</v>
      </c>
      <c r="V162" s="76">
        <f t="shared" si="46"/>
        <v>8.2899999999999988E-2</v>
      </c>
      <c r="W162" s="76">
        <f t="shared" si="62"/>
        <v>7.3293124246079628</v>
      </c>
      <c r="X162" s="99">
        <v>100</v>
      </c>
      <c r="Y162" s="48">
        <v>0</v>
      </c>
      <c r="Z162" s="48">
        <v>1</v>
      </c>
      <c r="AA162" s="48">
        <v>0</v>
      </c>
      <c r="AB162" s="48">
        <v>0</v>
      </c>
      <c r="AC162" s="99">
        <v>1</v>
      </c>
      <c r="AD162" s="27">
        <v>0</v>
      </c>
      <c r="AE162" s="27" t="s">
        <v>65</v>
      </c>
      <c r="AF162" s="48">
        <v>1</v>
      </c>
      <c r="AG162" s="48">
        <v>1</v>
      </c>
      <c r="AH162" s="48">
        <v>1</v>
      </c>
      <c r="AI162" s="48">
        <v>0</v>
      </c>
      <c r="AJ162" s="48">
        <f t="shared" si="57"/>
        <v>1</v>
      </c>
      <c r="AK162" s="48">
        <v>1</v>
      </c>
      <c r="AL162" s="48">
        <v>275165</v>
      </c>
      <c r="AM162" s="27">
        <v>15</v>
      </c>
      <c r="AN162" s="27" t="s">
        <v>324</v>
      </c>
      <c r="AO162" s="69">
        <f t="shared" si="58"/>
        <v>0</v>
      </c>
      <c r="AP162" s="69">
        <f t="shared" si="59"/>
        <v>1</v>
      </c>
      <c r="AQ162" s="69">
        <f t="shared" si="60"/>
        <v>0</v>
      </c>
      <c r="AR162" s="69">
        <v>1</v>
      </c>
      <c r="AS162" s="27" t="s">
        <v>163</v>
      </c>
      <c r="AT162" s="69">
        <v>0</v>
      </c>
      <c r="AU162" s="69">
        <v>0</v>
      </c>
      <c r="AV162" s="69">
        <v>0</v>
      </c>
      <c r="AW162" s="69">
        <v>0</v>
      </c>
      <c r="AX162" s="69">
        <v>31.4</v>
      </c>
      <c r="AY162" s="69">
        <v>0</v>
      </c>
      <c r="AZ162" s="69">
        <v>0</v>
      </c>
      <c r="BA162" s="69">
        <v>0</v>
      </c>
      <c r="BB162" s="69">
        <v>0</v>
      </c>
      <c r="BC162" s="69">
        <v>0</v>
      </c>
      <c r="BD162" s="69">
        <v>1</v>
      </c>
      <c r="BE162" s="69">
        <v>1</v>
      </c>
    </row>
    <row r="163" spans="1:57" x14ac:dyDescent="0.25">
      <c r="A163" s="27" t="s">
        <v>143</v>
      </c>
      <c r="B163" s="27">
        <v>162</v>
      </c>
      <c r="C163" s="27">
        <v>1</v>
      </c>
      <c r="D163">
        <f>VLOOKUP(E163,Studies!$C$3:$F$40,4,FALSE)</f>
        <v>21</v>
      </c>
      <c r="E163" s="27" t="s">
        <v>180</v>
      </c>
      <c r="F163" s="27" t="s">
        <v>180</v>
      </c>
      <c r="G163">
        <f t="shared" si="48"/>
        <v>39</v>
      </c>
      <c r="H163" s="27">
        <v>2004</v>
      </c>
      <c r="I163" s="27">
        <f t="shared" si="61"/>
        <v>1.2787536009528289</v>
      </c>
      <c r="J163" s="76">
        <v>20.86</v>
      </c>
      <c r="K163" s="76">
        <v>16.75</v>
      </c>
      <c r="L163" s="76">
        <f t="shared" si="49"/>
        <v>1.2453731343283583</v>
      </c>
      <c r="M163" s="27" t="s">
        <v>132</v>
      </c>
      <c r="N163" s="48">
        <f t="shared" si="50"/>
        <v>0</v>
      </c>
      <c r="O163" s="48">
        <f t="shared" si="51"/>
        <v>0</v>
      </c>
      <c r="P163" s="48">
        <f t="shared" si="52"/>
        <v>1</v>
      </c>
      <c r="Q163" s="85">
        <f t="shared" si="53"/>
        <v>-11.969999999999999</v>
      </c>
      <c r="R163" s="85">
        <f t="shared" si="54"/>
        <v>53.69</v>
      </c>
      <c r="S163" s="85">
        <f t="shared" si="55"/>
        <v>-0.11970000000000003</v>
      </c>
      <c r="T163" s="85">
        <f t="shared" si="56"/>
        <v>0.53690000000000004</v>
      </c>
      <c r="U163" s="76">
        <f t="shared" si="45"/>
        <v>0.20860000000000001</v>
      </c>
      <c r="V163" s="76">
        <f t="shared" si="46"/>
        <v>0.16750000000000001</v>
      </c>
      <c r="W163" s="76">
        <f t="shared" si="62"/>
        <v>1.2453731343283583</v>
      </c>
      <c r="X163" s="99">
        <v>100</v>
      </c>
      <c r="Y163" s="48">
        <v>0</v>
      </c>
      <c r="Z163" s="48">
        <v>1</v>
      </c>
      <c r="AA163" s="48">
        <v>0</v>
      </c>
      <c r="AB163" s="48">
        <v>0</v>
      </c>
      <c r="AC163" s="99">
        <v>1</v>
      </c>
      <c r="AD163" s="27">
        <v>0</v>
      </c>
      <c r="AE163" s="27" t="s">
        <v>65</v>
      </c>
      <c r="AF163" s="48">
        <v>1</v>
      </c>
      <c r="AG163" s="48">
        <v>1</v>
      </c>
      <c r="AH163" s="48">
        <v>1</v>
      </c>
      <c r="AI163" s="48">
        <v>0</v>
      </c>
      <c r="AJ163" s="48">
        <f t="shared" si="57"/>
        <v>1</v>
      </c>
      <c r="AK163" s="48">
        <v>1</v>
      </c>
      <c r="AL163" s="48">
        <v>275165</v>
      </c>
      <c r="AM163" s="27">
        <v>15</v>
      </c>
      <c r="AN163" s="27" t="s">
        <v>324</v>
      </c>
      <c r="AO163" s="69">
        <f t="shared" si="58"/>
        <v>0</v>
      </c>
      <c r="AP163" s="69">
        <f t="shared" si="59"/>
        <v>1</v>
      </c>
      <c r="AQ163" s="69">
        <f t="shared" si="60"/>
        <v>0</v>
      </c>
      <c r="AR163" s="69">
        <v>1</v>
      </c>
      <c r="AS163" s="27" t="s">
        <v>188</v>
      </c>
      <c r="AT163" s="69">
        <v>0</v>
      </c>
      <c r="AU163" s="69">
        <v>0</v>
      </c>
      <c r="AV163" s="69">
        <v>0</v>
      </c>
      <c r="AW163" s="69">
        <v>1</v>
      </c>
      <c r="AX163" s="69">
        <v>33.4</v>
      </c>
      <c r="AY163" s="69">
        <v>0</v>
      </c>
      <c r="AZ163" s="69">
        <v>0</v>
      </c>
      <c r="BA163" s="69">
        <v>0</v>
      </c>
      <c r="BB163" s="69">
        <v>0</v>
      </c>
      <c r="BC163" s="69">
        <v>0</v>
      </c>
      <c r="BD163" s="69">
        <v>1</v>
      </c>
      <c r="BE163" s="69">
        <v>1</v>
      </c>
    </row>
    <row r="164" spans="1:57" x14ac:dyDescent="0.25">
      <c r="A164" s="27" t="s">
        <v>143</v>
      </c>
      <c r="B164" s="27">
        <v>163</v>
      </c>
      <c r="C164" s="27">
        <v>1</v>
      </c>
      <c r="D164">
        <f>VLOOKUP(E164,Studies!$C$3:$F$40,4,FALSE)</f>
        <v>21</v>
      </c>
      <c r="E164" s="27" t="s">
        <v>180</v>
      </c>
      <c r="F164" s="27" t="s">
        <v>180</v>
      </c>
      <c r="G164">
        <f t="shared" si="48"/>
        <v>39</v>
      </c>
      <c r="H164" s="27">
        <v>2004</v>
      </c>
      <c r="I164" s="27">
        <f t="shared" si="61"/>
        <v>1.2787536009528289</v>
      </c>
      <c r="J164" s="76">
        <v>40.33</v>
      </c>
      <c r="K164" s="76">
        <v>2.19</v>
      </c>
      <c r="L164" s="76">
        <f t="shared" si="49"/>
        <v>18.415525114155251</v>
      </c>
      <c r="M164" s="27" t="s">
        <v>132</v>
      </c>
      <c r="N164" s="48">
        <f t="shared" si="50"/>
        <v>0</v>
      </c>
      <c r="O164" s="48">
        <f t="shared" si="51"/>
        <v>0</v>
      </c>
      <c r="P164" s="48">
        <f t="shared" si="52"/>
        <v>1</v>
      </c>
      <c r="Q164" s="85">
        <f t="shared" si="53"/>
        <v>36.037599999999998</v>
      </c>
      <c r="R164" s="85">
        <f t="shared" si="54"/>
        <v>44.622399999999999</v>
      </c>
      <c r="S164" s="85">
        <f t="shared" si="55"/>
        <v>0.36037599999999997</v>
      </c>
      <c r="T164" s="85">
        <f t="shared" si="56"/>
        <v>0.44622400000000001</v>
      </c>
      <c r="U164" s="76">
        <f t="shared" si="45"/>
        <v>0.40329999999999999</v>
      </c>
      <c r="V164" s="76">
        <f t="shared" si="46"/>
        <v>2.1899999999999999E-2</v>
      </c>
      <c r="W164" s="76">
        <f t="shared" si="62"/>
        <v>18.415525114155251</v>
      </c>
      <c r="X164" s="99">
        <v>100</v>
      </c>
      <c r="Y164" s="48">
        <v>0</v>
      </c>
      <c r="Z164" s="48">
        <v>1</v>
      </c>
      <c r="AA164" s="48">
        <v>0</v>
      </c>
      <c r="AB164" s="48">
        <v>0</v>
      </c>
      <c r="AC164" s="99">
        <v>1</v>
      </c>
      <c r="AD164" s="27">
        <v>0</v>
      </c>
      <c r="AE164" s="27" t="s">
        <v>65</v>
      </c>
      <c r="AF164" s="48">
        <v>1</v>
      </c>
      <c r="AG164" s="48">
        <v>1</v>
      </c>
      <c r="AH164" s="48">
        <v>1</v>
      </c>
      <c r="AI164" s="48">
        <v>0</v>
      </c>
      <c r="AJ164" s="48">
        <f t="shared" si="57"/>
        <v>1</v>
      </c>
      <c r="AK164" s="48">
        <v>1</v>
      </c>
      <c r="AL164" s="48">
        <v>275165</v>
      </c>
      <c r="AM164" s="27">
        <v>15</v>
      </c>
      <c r="AN164" s="27" t="s">
        <v>324</v>
      </c>
      <c r="AO164" s="69">
        <f t="shared" si="58"/>
        <v>0</v>
      </c>
      <c r="AP164" s="69">
        <f t="shared" si="59"/>
        <v>1</v>
      </c>
      <c r="AQ164" s="69">
        <f t="shared" si="60"/>
        <v>0</v>
      </c>
      <c r="AR164" s="69">
        <v>1</v>
      </c>
      <c r="AS164" s="27" t="s">
        <v>171</v>
      </c>
      <c r="AT164" s="69">
        <v>0</v>
      </c>
      <c r="AU164" s="69">
        <v>0</v>
      </c>
      <c r="AV164" s="69">
        <v>0</v>
      </c>
      <c r="AW164" s="69">
        <v>0</v>
      </c>
      <c r="AX164" s="69">
        <v>45.4</v>
      </c>
      <c r="AY164" s="69">
        <v>0</v>
      </c>
      <c r="AZ164" s="69">
        <v>0</v>
      </c>
      <c r="BA164" s="69">
        <v>0</v>
      </c>
      <c r="BB164" s="69">
        <v>0</v>
      </c>
      <c r="BC164" s="69">
        <v>0</v>
      </c>
      <c r="BD164" s="69">
        <v>1</v>
      </c>
      <c r="BE164" s="69">
        <v>1</v>
      </c>
    </row>
    <row r="165" spans="1:57" x14ac:dyDescent="0.25">
      <c r="A165" s="27" t="s">
        <v>143</v>
      </c>
      <c r="B165" s="27">
        <v>164</v>
      </c>
      <c r="C165" s="27">
        <v>1</v>
      </c>
      <c r="D165">
        <f>VLOOKUP(E165,Studies!$C$3:$F$40,4,FALSE)</f>
        <v>21</v>
      </c>
      <c r="E165" s="27" t="s">
        <v>180</v>
      </c>
      <c r="F165" s="27" t="s">
        <v>180</v>
      </c>
      <c r="G165">
        <f t="shared" si="48"/>
        <v>39</v>
      </c>
      <c r="H165" s="27">
        <v>2004</v>
      </c>
      <c r="I165" s="27">
        <f t="shared" si="61"/>
        <v>1.2787536009528289</v>
      </c>
      <c r="J165" s="76">
        <v>85.38</v>
      </c>
      <c r="K165" s="76">
        <v>9.94</v>
      </c>
      <c r="L165" s="76">
        <f t="shared" si="49"/>
        <v>8.5895372233400398</v>
      </c>
      <c r="M165" s="27" t="s">
        <v>132</v>
      </c>
      <c r="N165" s="48">
        <f t="shared" si="50"/>
        <v>0</v>
      </c>
      <c r="O165" s="48">
        <f t="shared" si="51"/>
        <v>0</v>
      </c>
      <c r="P165" s="48">
        <f t="shared" si="52"/>
        <v>1</v>
      </c>
      <c r="Q165" s="85">
        <f t="shared" si="53"/>
        <v>65.897599999999997</v>
      </c>
      <c r="R165" s="85">
        <f t="shared" si="54"/>
        <v>104.86239999999999</v>
      </c>
      <c r="S165" s="85">
        <f t="shared" si="55"/>
        <v>0.65897600000000001</v>
      </c>
      <c r="T165" s="85">
        <f t="shared" si="56"/>
        <v>1.048624</v>
      </c>
      <c r="U165" s="76">
        <f t="shared" si="45"/>
        <v>0.8538</v>
      </c>
      <c r="V165" s="76">
        <f t="shared" si="46"/>
        <v>9.9399999999999988E-2</v>
      </c>
      <c r="W165" s="76">
        <f t="shared" si="62"/>
        <v>8.5895372233400415</v>
      </c>
      <c r="X165" s="99">
        <v>100</v>
      </c>
      <c r="Y165" s="48">
        <v>0</v>
      </c>
      <c r="Z165" s="48">
        <v>1</v>
      </c>
      <c r="AA165" s="48">
        <v>0</v>
      </c>
      <c r="AB165" s="48">
        <v>0</v>
      </c>
      <c r="AC165" s="99">
        <v>1</v>
      </c>
      <c r="AD165" s="27">
        <v>0</v>
      </c>
      <c r="AE165" s="27" t="s">
        <v>65</v>
      </c>
      <c r="AF165" s="48">
        <v>1</v>
      </c>
      <c r="AG165" s="48">
        <v>1</v>
      </c>
      <c r="AH165" s="48">
        <v>1</v>
      </c>
      <c r="AI165" s="48">
        <v>0</v>
      </c>
      <c r="AJ165" s="48">
        <f t="shared" si="57"/>
        <v>1</v>
      </c>
      <c r="AK165" s="48">
        <v>1</v>
      </c>
      <c r="AL165" s="48">
        <v>275165</v>
      </c>
      <c r="AM165" s="27">
        <v>15</v>
      </c>
      <c r="AN165" s="27" t="s">
        <v>324</v>
      </c>
      <c r="AO165" s="69">
        <f t="shared" si="58"/>
        <v>0</v>
      </c>
      <c r="AP165" s="69">
        <f t="shared" si="59"/>
        <v>1</v>
      </c>
      <c r="AQ165" s="69">
        <f t="shared" si="60"/>
        <v>0</v>
      </c>
      <c r="AR165" s="69">
        <v>1</v>
      </c>
      <c r="AS165" s="27" t="s">
        <v>178</v>
      </c>
      <c r="AT165" s="69">
        <v>0</v>
      </c>
      <c r="AU165" s="69">
        <v>0</v>
      </c>
      <c r="AV165" s="69">
        <v>0</v>
      </c>
      <c r="AW165" s="69">
        <v>1</v>
      </c>
      <c r="AX165" s="69">
        <v>26</v>
      </c>
      <c r="AY165" s="69">
        <v>0</v>
      </c>
      <c r="AZ165" s="69">
        <v>0</v>
      </c>
      <c r="BA165" s="69">
        <v>0</v>
      </c>
      <c r="BB165" s="69">
        <v>0</v>
      </c>
      <c r="BC165" s="69">
        <v>0</v>
      </c>
      <c r="BD165" s="69">
        <v>1</v>
      </c>
      <c r="BE165" s="69">
        <v>1</v>
      </c>
    </row>
    <row r="166" spans="1:57" x14ac:dyDescent="0.25">
      <c r="A166" s="27" t="s">
        <v>143</v>
      </c>
      <c r="B166" s="27">
        <v>165</v>
      </c>
      <c r="C166" s="27">
        <v>1</v>
      </c>
      <c r="D166">
        <f>VLOOKUP(E166,Studies!$C$3:$F$40,4,FALSE)</f>
        <v>21</v>
      </c>
      <c r="E166" s="27" t="s">
        <v>180</v>
      </c>
      <c r="F166" s="27" t="s">
        <v>180</v>
      </c>
      <c r="G166">
        <f t="shared" si="48"/>
        <v>39</v>
      </c>
      <c r="H166" s="27">
        <v>2004</v>
      </c>
      <c r="I166" s="27">
        <f t="shared" si="61"/>
        <v>1.2787536009528289</v>
      </c>
      <c r="J166" s="76">
        <v>46.15</v>
      </c>
      <c r="K166" s="76">
        <v>7.42</v>
      </c>
      <c r="L166" s="76">
        <f t="shared" si="49"/>
        <v>6.2196765498652287</v>
      </c>
      <c r="M166" s="27" t="s">
        <v>132</v>
      </c>
      <c r="N166" s="48">
        <f t="shared" si="50"/>
        <v>0</v>
      </c>
      <c r="O166" s="48">
        <f t="shared" si="51"/>
        <v>0</v>
      </c>
      <c r="P166" s="48">
        <f t="shared" si="52"/>
        <v>1</v>
      </c>
      <c r="Q166" s="85">
        <f t="shared" si="53"/>
        <v>31.6068</v>
      </c>
      <c r="R166" s="85">
        <f t="shared" si="54"/>
        <v>60.693199999999997</v>
      </c>
      <c r="S166" s="85">
        <f t="shared" si="55"/>
        <v>0.31606799999999996</v>
      </c>
      <c r="T166" s="85">
        <f t="shared" si="56"/>
        <v>0.60693200000000003</v>
      </c>
      <c r="U166" s="76">
        <f t="shared" si="45"/>
        <v>0.46149999999999997</v>
      </c>
      <c r="V166" s="76">
        <f t="shared" si="46"/>
        <v>7.4200000000000002E-2</v>
      </c>
      <c r="W166" s="76">
        <f t="shared" si="62"/>
        <v>6.2196765498652287</v>
      </c>
      <c r="X166" s="99">
        <v>100</v>
      </c>
      <c r="Y166" s="48">
        <v>0</v>
      </c>
      <c r="Z166" s="48">
        <v>1</v>
      </c>
      <c r="AA166" s="48">
        <v>0</v>
      </c>
      <c r="AB166" s="48">
        <v>0</v>
      </c>
      <c r="AC166" s="99">
        <v>1</v>
      </c>
      <c r="AD166" s="27">
        <v>0</v>
      </c>
      <c r="AE166" s="27" t="s">
        <v>65</v>
      </c>
      <c r="AF166" s="48">
        <v>1</v>
      </c>
      <c r="AG166" s="48">
        <v>1</v>
      </c>
      <c r="AH166" s="48">
        <v>1</v>
      </c>
      <c r="AI166" s="48">
        <v>0</v>
      </c>
      <c r="AJ166" s="48">
        <f t="shared" si="57"/>
        <v>1</v>
      </c>
      <c r="AK166" s="48">
        <v>1</v>
      </c>
      <c r="AL166" s="48">
        <v>275165</v>
      </c>
      <c r="AM166" s="27">
        <v>15</v>
      </c>
      <c r="AN166" s="27" t="s">
        <v>324</v>
      </c>
      <c r="AO166" s="69">
        <f t="shared" si="58"/>
        <v>0</v>
      </c>
      <c r="AP166" s="69">
        <f t="shared" si="59"/>
        <v>1</v>
      </c>
      <c r="AQ166" s="69">
        <f t="shared" si="60"/>
        <v>0</v>
      </c>
      <c r="AR166" s="69">
        <v>1</v>
      </c>
      <c r="AS166" s="27" t="s">
        <v>189</v>
      </c>
      <c r="AT166" s="69">
        <v>0</v>
      </c>
      <c r="AU166" s="69">
        <v>0</v>
      </c>
      <c r="AV166" s="69">
        <v>0</v>
      </c>
      <c r="AW166" s="69">
        <v>0</v>
      </c>
      <c r="AX166" s="69">
        <v>32.5</v>
      </c>
      <c r="AY166" s="69">
        <v>0</v>
      </c>
      <c r="AZ166" s="69">
        <v>0</v>
      </c>
      <c r="BA166" s="69">
        <v>0</v>
      </c>
      <c r="BB166" s="69">
        <v>0</v>
      </c>
      <c r="BC166" s="69">
        <v>0</v>
      </c>
      <c r="BD166" s="69">
        <v>1</v>
      </c>
      <c r="BE166" s="69">
        <v>1</v>
      </c>
    </row>
    <row r="167" spans="1:57" x14ac:dyDescent="0.25">
      <c r="A167" s="27" t="s">
        <v>143</v>
      </c>
      <c r="B167" s="27">
        <v>166</v>
      </c>
      <c r="C167" s="27">
        <v>1</v>
      </c>
      <c r="D167">
        <f>VLOOKUP(E167,Studies!$C$3:$F$40,4,FALSE)</f>
        <v>21</v>
      </c>
      <c r="E167" s="27" t="s">
        <v>180</v>
      </c>
      <c r="F167" s="27" t="s">
        <v>180</v>
      </c>
      <c r="G167">
        <f t="shared" si="48"/>
        <v>39</v>
      </c>
      <c r="H167" s="27">
        <v>2004</v>
      </c>
      <c r="I167" s="27">
        <f t="shared" si="61"/>
        <v>1.2787536009528289</v>
      </c>
      <c r="J167" s="76">
        <v>18.2</v>
      </c>
      <c r="K167" s="76">
        <v>7.43</v>
      </c>
      <c r="L167" s="76">
        <f t="shared" si="49"/>
        <v>2.4495289367429343</v>
      </c>
      <c r="M167" s="27" t="s">
        <v>132</v>
      </c>
      <c r="N167" s="48">
        <f t="shared" si="50"/>
        <v>0</v>
      </c>
      <c r="O167" s="48">
        <f t="shared" si="51"/>
        <v>0</v>
      </c>
      <c r="P167" s="48">
        <f t="shared" si="52"/>
        <v>1</v>
      </c>
      <c r="Q167" s="85">
        <f t="shared" si="53"/>
        <v>3.6372</v>
      </c>
      <c r="R167" s="85">
        <f t="shared" si="54"/>
        <v>32.762799999999999</v>
      </c>
      <c r="S167" s="85">
        <f t="shared" si="55"/>
        <v>3.6372000000000015E-2</v>
      </c>
      <c r="T167" s="85">
        <f t="shared" si="56"/>
        <v>0.32762799999999997</v>
      </c>
      <c r="U167" s="76">
        <f t="shared" si="45"/>
        <v>0.182</v>
      </c>
      <c r="V167" s="76">
        <f t="shared" si="46"/>
        <v>7.4299999999999991E-2</v>
      </c>
      <c r="W167" s="76">
        <f t="shared" si="62"/>
        <v>2.4495289367429343</v>
      </c>
      <c r="X167" s="99">
        <v>100</v>
      </c>
      <c r="Y167" s="48">
        <v>0</v>
      </c>
      <c r="Z167" s="48">
        <v>1</v>
      </c>
      <c r="AA167" s="48">
        <v>0</v>
      </c>
      <c r="AB167" s="48">
        <v>0</v>
      </c>
      <c r="AC167" s="99">
        <v>1</v>
      </c>
      <c r="AD167" s="27">
        <v>0</v>
      </c>
      <c r="AE167" s="27" t="s">
        <v>65</v>
      </c>
      <c r="AF167" s="48">
        <v>1</v>
      </c>
      <c r="AG167" s="48">
        <v>1</v>
      </c>
      <c r="AH167" s="48">
        <v>1</v>
      </c>
      <c r="AI167" s="48">
        <v>0</v>
      </c>
      <c r="AJ167" s="48">
        <f t="shared" si="57"/>
        <v>1</v>
      </c>
      <c r="AK167" s="48">
        <v>1</v>
      </c>
      <c r="AL167" s="48">
        <v>275165</v>
      </c>
      <c r="AM167" s="27">
        <v>15</v>
      </c>
      <c r="AN167" s="27" t="s">
        <v>324</v>
      </c>
      <c r="AO167" s="69">
        <f t="shared" si="58"/>
        <v>0</v>
      </c>
      <c r="AP167" s="69">
        <f t="shared" si="59"/>
        <v>1</v>
      </c>
      <c r="AQ167" s="69">
        <f t="shared" si="60"/>
        <v>0</v>
      </c>
      <c r="AR167" s="69">
        <v>1</v>
      </c>
      <c r="AS167" s="27" t="s">
        <v>168</v>
      </c>
      <c r="AT167" s="69">
        <v>0</v>
      </c>
      <c r="AU167" s="69">
        <v>0</v>
      </c>
      <c r="AV167" s="69">
        <v>0</v>
      </c>
      <c r="AW167" s="69">
        <v>1</v>
      </c>
      <c r="AX167" s="69">
        <v>27.7</v>
      </c>
      <c r="AY167" s="69">
        <v>0</v>
      </c>
      <c r="AZ167" s="69">
        <v>0</v>
      </c>
      <c r="BA167" s="69">
        <v>0</v>
      </c>
      <c r="BB167" s="69">
        <v>0</v>
      </c>
      <c r="BC167" s="69">
        <v>0</v>
      </c>
      <c r="BD167" s="69">
        <v>1</v>
      </c>
      <c r="BE167" s="69">
        <v>1</v>
      </c>
    </row>
    <row r="168" spans="1:57" x14ac:dyDescent="0.25">
      <c r="A168" s="27" t="s">
        <v>143</v>
      </c>
      <c r="B168" s="27">
        <v>167</v>
      </c>
      <c r="C168" s="27">
        <v>1</v>
      </c>
      <c r="D168">
        <f>VLOOKUP(E168,Studies!$C$3:$F$40,4,FALSE)</f>
        <v>21</v>
      </c>
      <c r="E168" s="27" t="s">
        <v>180</v>
      </c>
      <c r="F168" s="27" t="s">
        <v>180</v>
      </c>
      <c r="G168">
        <f t="shared" si="48"/>
        <v>39</v>
      </c>
      <c r="H168" s="27">
        <v>2004</v>
      </c>
      <c r="I168" s="27">
        <f t="shared" si="61"/>
        <v>1.2787536009528289</v>
      </c>
      <c r="J168" s="76">
        <v>31.43</v>
      </c>
      <c r="K168" s="76">
        <v>7.59</v>
      </c>
      <c r="L168" s="76">
        <f t="shared" si="49"/>
        <v>4.1409749670619238</v>
      </c>
      <c r="M168" s="27" t="s">
        <v>132</v>
      </c>
      <c r="N168" s="48">
        <f t="shared" si="50"/>
        <v>0</v>
      </c>
      <c r="O168" s="48">
        <f t="shared" si="51"/>
        <v>0</v>
      </c>
      <c r="P168" s="48">
        <f t="shared" si="52"/>
        <v>1</v>
      </c>
      <c r="Q168" s="85">
        <f t="shared" si="53"/>
        <v>16.553599999999999</v>
      </c>
      <c r="R168" s="85">
        <f t="shared" si="54"/>
        <v>46.306399999999996</v>
      </c>
      <c r="S168" s="85">
        <f t="shared" si="55"/>
        <v>0.16553600000000004</v>
      </c>
      <c r="T168" s="85">
        <f t="shared" si="56"/>
        <v>0.46306400000000003</v>
      </c>
      <c r="U168" s="76">
        <f t="shared" si="45"/>
        <v>0.31430000000000002</v>
      </c>
      <c r="V168" s="76">
        <f t="shared" si="46"/>
        <v>7.5899999999999995E-2</v>
      </c>
      <c r="W168" s="76">
        <f t="shared" si="62"/>
        <v>4.1409749670619238</v>
      </c>
      <c r="X168" s="99">
        <v>100</v>
      </c>
      <c r="Y168" s="48">
        <v>0</v>
      </c>
      <c r="Z168" s="48">
        <v>1</v>
      </c>
      <c r="AA168" s="48">
        <v>0</v>
      </c>
      <c r="AB168" s="48">
        <v>0</v>
      </c>
      <c r="AC168" s="99">
        <v>1</v>
      </c>
      <c r="AD168" s="27">
        <v>0</v>
      </c>
      <c r="AE168" s="27" t="s">
        <v>65</v>
      </c>
      <c r="AF168" s="48">
        <v>1</v>
      </c>
      <c r="AG168" s="48">
        <v>1</v>
      </c>
      <c r="AH168" s="48">
        <v>1</v>
      </c>
      <c r="AI168" s="48">
        <v>0</v>
      </c>
      <c r="AJ168" s="48">
        <f t="shared" si="57"/>
        <v>1</v>
      </c>
      <c r="AK168" s="48">
        <v>1</v>
      </c>
      <c r="AL168" s="48">
        <v>275165</v>
      </c>
      <c r="AM168" s="27">
        <v>15</v>
      </c>
      <c r="AN168" s="27" t="s">
        <v>324</v>
      </c>
      <c r="AO168" s="69">
        <f t="shared" si="58"/>
        <v>0</v>
      </c>
      <c r="AP168" s="69">
        <f t="shared" si="59"/>
        <v>1</v>
      </c>
      <c r="AQ168" s="69">
        <f t="shared" si="60"/>
        <v>0</v>
      </c>
      <c r="AR168" s="69">
        <v>1</v>
      </c>
      <c r="AS168" s="27" t="s">
        <v>170</v>
      </c>
      <c r="AT168" s="69">
        <v>0</v>
      </c>
      <c r="AU168" s="69">
        <v>0</v>
      </c>
      <c r="AV168" s="69">
        <v>0</v>
      </c>
      <c r="AW168" s="69">
        <v>1</v>
      </c>
      <c r="AX168" s="69">
        <v>28.8</v>
      </c>
      <c r="AY168" s="69">
        <v>0</v>
      </c>
      <c r="AZ168" s="69">
        <v>0</v>
      </c>
      <c r="BA168" s="69">
        <v>0</v>
      </c>
      <c r="BB168" s="69">
        <v>0</v>
      </c>
      <c r="BC168" s="69">
        <v>0</v>
      </c>
      <c r="BD168" s="69">
        <v>1</v>
      </c>
      <c r="BE168" s="69">
        <v>1</v>
      </c>
    </row>
    <row r="169" spans="1:57" x14ac:dyDescent="0.25">
      <c r="A169" s="27" t="s">
        <v>143</v>
      </c>
      <c r="B169" s="27">
        <v>168</v>
      </c>
      <c r="C169" s="27">
        <v>1</v>
      </c>
      <c r="D169">
        <f>VLOOKUP(E169,Studies!$C$3:$F$40,4,FALSE)</f>
        <v>21</v>
      </c>
      <c r="E169" s="27" t="s">
        <v>180</v>
      </c>
      <c r="F169" s="27" t="s">
        <v>180</v>
      </c>
      <c r="G169">
        <f t="shared" si="48"/>
        <v>39</v>
      </c>
      <c r="H169" s="27">
        <v>2004</v>
      </c>
      <c r="I169" s="27">
        <f t="shared" si="61"/>
        <v>1.2787536009528289</v>
      </c>
      <c r="J169" s="76">
        <v>19.899999999999999</v>
      </c>
      <c r="K169" s="76">
        <v>4.76</v>
      </c>
      <c r="L169" s="76">
        <f t="shared" si="49"/>
        <v>4.1806722689075633</v>
      </c>
      <c r="M169" s="27" t="s">
        <v>132</v>
      </c>
      <c r="N169" s="48">
        <f t="shared" si="50"/>
        <v>0</v>
      </c>
      <c r="O169" s="48">
        <f t="shared" si="51"/>
        <v>0</v>
      </c>
      <c r="P169" s="48">
        <f t="shared" si="52"/>
        <v>1</v>
      </c>
      <c r="Q169" s="85">
        <f t="shared" si="53"/>
        <v>10.570399999999999</v>
      </c>
      <c r="R169" s="85">
        <f t="shared" si="54"/>
        <v>29.229599999999998</v>
      </c>
      <c r="S169" s="85">
        <f t="shared" si="55"/>
        <v>0.10570399999999999</v>
      </c>
      <c r="T169" s="85">
        <f t="shared" si="56"/>
        <v>0.292296</v>
      </c>
      <c r="U169" s="76">
        <f t="shared" si="45"/>
        <v>0.19899999999999998</v>
      </c>
      <c r="V169" s="76">
        <f t="shared" si="46"/>
        <v>4.7599999999999996E-2</v>
      </c>
      <c r="W169" s="76">
        <f t="shared" si="62"/>
        <v>4.1806722689075633</v>
      </c>
      <c r="X169" s="99">
        <v>100</v>
      </c>
      <c r="Y169" s="48">
        <v>0</v>
      </c>
      <c r="Z169" s="48">
        <v>1</v>
      </c>
      <c r="AA169" s="48">
        <v>0</v>
      </c>
      <c r="AB169" s="48">
        <v>0</v>
      </c>
      <c r="AC169" s="99">
        <v>1</v>
      </c>
      <c r="AD169" s="27">
        <v>0</v>
      </c>
      <c r="AE169" s="27" t="s">
        <v>65</v>
      </c>
      <c r="AF169" s="48">
        <v>1</v>
      </c>
      <c r="AG169" s="48">
        <v>1</v>
      </c>
      <c r="AH169" s="48">
        <v>1</v>
      </c>
      <c r="AI169" s="48">
        <v>0</v>
      </c>
      <c r="AJ169" s="48">
        <f t="shared" si="57"/>
        <v>1</v>
      </c>
      <c r="AK169" s="48">
        <v>1</v>
      </c>
      <c r="AL169" s="48">
        <v>275165</v>
      </c>
      <c r="AM169" s="27">
        <v>15</v>
      </c>
      <c r="AN169" s="27" t="s">
        <v>324</v>
      </c>
      <c r="AO169" s="69">
        <f t="shared" si="58"/>
        <v>0</v>
      </c>
      <c r="AP169" s="69">
        <f t="shared" si="59"/>
        <v>1</v>
      </c>
      <c r="AQ169" s="69">
        <f t="shared" si="60"/>
        <v>0</v>
      </c>
      <c r="AR169" s="69">
        <v>1</v>
      </c>
      <c r="AS169" s="27" t="s">
        <v>172</v>
      </c>
      <c r="AT169" s="69">
        <v>0</v>
      </c>
      <c r="AU169" s="69">
        <v>0</v>
      </c>
      <c r="AV169" s="69">
        <v>0</v>
      </c>
      <c r="AW169" s="69">
        <v>1</v>
      </c>
      <c r="AX169" s="69">
        <v>34.700000000000003</v>
      </c>
      <c r="AY169" s="69">
        <v>0</v>
      </c>
      <c r="AZ169" s="69">
        <v>0</v>
      </c>
      <c r="BA169" s="69">
        <v>0</v>
      </c>
      <c r="BB169" s="69">
        <v>0</v>
      </c>
      <c r="BC169" s="69">
        <v>0</v>
      </c>
      <c r="BD169" s="69">
        <v>1</v>
      </c>
      <c r="BE169" s="69">
        <v>1</v>
      </c>
    </row>
    <row r="170" spans="1:57" x14ac:dyDescent="0.25">
      <c r="A170" s="27" t="s">
        <v>143</v>
      </c>
      <c r="B170" s="27">
        <v>169</v>
      </c>
      <c r="C170" s="27">
        <v>1</v>
      </c>
      <c r="D170">
        <f>VLOOKUP(E170,Studies!$C$3:$F$40,4,FALSE)</f>
        <v>21</v>
      </c>
      <c r="E170" s="27" t="s">
        <v>180</v>
      </c>
      <c r="F170" s="27" t="s">
        <v>180</v>
      </c>
      <c r="G170">
        <f t="shared" si="48"/>
        <v>39</v>
      </c>
      <c r="H170" s="27">
        <v>2004</v>
      </c>
      <c r="I170" s="27">
        <f t="shared" si="61"/>
        <v>1.2787536009528289</v>
      </c>
      <c r="J170" s="76">
        <v>78.12</v>
      </c>
      <c r="K170" s="76">
        <v>5.35</v>
      </c>
      <c r="L170" s="76">
        <f t="shared" si="49"/>
        <v>14.601869158878506</v>
      </c>
      <c r="M170" s="27" t="s">
        <v>132</v>
      </c>
      <c r="N170" s="48">
        <f t="shared" si="50"/>
        <v>0</v>
      </c>
      <c r="O170" s="48">
        <f t="shared" si="51"/>
        <v>0</v>
      </c>
      <c r="P170" s="48">
        <f t="shared" si="52"/>
        <v>1</v>
      </c>
      <c r="Q170" s="85">
        <f t="shared" si="53"/>
        <v>67.634</v>
      </c>
      <c r="R170" s="85">
        <f t="shared" si="54"/>
        <v>88.606000000000009</v>
      </c>
      <c r="S170" s="85">
        <f t="shared" si="55"/>
        <v>0.67634000000000005</v>
      </c>
      <c r="T170" s="85">
        <f t="shared" si="56"/>
        <v>0.88605999999999996</v>
      </c>
      <c r="U170" s="76">
        <f t="shared" si="45"/>
        <v>0.78120000000000001</v>
      </c>
      <c r="V170" s="76">
        <f t="shared" si="46"/>
        <v>5.3499999999999999E-2</v>
      </c>
      <c r="W170" s="76">
        <f t="shared" si="62"/>
        <v>14.601869158878506</v>
      </c>
      <c r="X170" s="99">
        <v>100</v>
      </c>
      <c r="Y170" s="48">
        <v>0</v>
      </c>
      <c r="Z170" s="48">
        <v>1</v>
      </c>
      <c r="AA170" s="48">
        <v>0</v>
      </c>
      <c r="AB170" s="48">
        <v>0</v>
      </c>
      <c r="AC170" s="99">
        <v>1</v>
      </c>
      <c r="AD170" s="27">
        <v>0</v>
      </c>
      <c r="AE170" s="27" t="s">
        <v>65</v>
      </c>
      <c r="AF170" s="48">
        <v>1</v>
      </c>
      <c r="AG170" s="48">
        <v>1</v>
      </c>
      <c r="AH170" s="48">
        <v>1</v>
      </c>
      <c r="AI170" s="48">
        <v>0</v>
      </c>
      <c r="AJ170" s="48">
        <f t="shared" si="57"/>
        <v>1</v>
      </c>
      <c r="AK170" s="48">
        <v>1</v>
      </c>
      <c r="AL170" s="48">
        <v>275165</v>
      </c>
      <c r="AM170" s="27">
        <v>15</v>
      </c>
      <c r="AN170" s="27" t="s">
        <v>324</v>
      </c>
      <c r="AO170" s="69">
        <f t="shared" si="58"/>
        <v>0</v>
      </c>
      <c r="AP170" s="69">
        <f t="shared" si="59"/>
        <v>1</v>
      </c>
      <c r="AQ170" s="69">
        <f t="shared" si="60"/>
        <v>0</v>
      </c>
      <c r="AR170" s="69">
        <v>1</v>
      </c>
      <c r="AS170" s="27" t="s">
        <v>190</v>
      </c>
      <c r="AT170" s="69">
        <v>0</v>
      </c>
      <c r="AU170" s="69">
        <v>0</v>
      </c>
      <c r="AV170" s="69">
        <v>0</v>
      </c>
      <c r="AW170" s="69">
        <v>1</v>
      </c>
      <c r="AX170" s="69">
        <v>23.2</v>
      </c>
      <c r="AY170" s="69">
        <v>0</v>
      </c>
      <c r="AZ170" s="69">
        <v>0</v>
      </c>
      <c r="BA170" s="69">
        <v>0</v>
      </c>
      <c r="BB170" s="69">
        <v>0</v>
      </c>
      <c r="BC170" s="69">
        <v>0</v>
      </c>
      <c r="BD170" s="69">
        <v>1</v>
      </c>
      <c r="BE170" s="69">
        <v>1</v>
      </c>
    </row>
    <row r="171" spans="1:57" x14ac:dyDescent="0.25">
      <c r="A171" s="27" t="s">
        <v>143</v>
      </c>
      <c r="B171" s="27">
        <v>170</v>
      </c>
      <c r="C171" s="27">
        <v>1</v>
      </c>
      <c r="D171">
        <f>VLOOKUP(E171,Studies!$C$3:$F$40,4,FALSE)</f>
        <v>21</v>
      </c>
      <c r="E171" s="27" t="s">
        <v>180</v>
      </c>
      <c r="F171" s="27" t="s">
        <v>180</v>
      </c>
      <c r="G171">
        <f t="shared" si="48"/>
        <v>39</v>
      </c>
      <c r="H171" s="27">
        <v>2004</v>
      </c>
      <c r="I171" s="27">
        <f t="shared" si="61"/>
        <v>1.2787536009528289</v>
      </c>
      <c r="J171" s="76">
        <v>29.45</v>
      </c>
      <c r="K171" s="76">
        <v>4.0599999999999996</v>
      </c>
      <c r="L171" s="76">
        <f t="shared" si="49"/>
        <v>7.2536945812807891</v>
      </c>
      <c r="M171" s="27" t="s">
        <v>132</v>
      </c>
      <c r="N171" s="48">
        <f t="shared" si="50"/>
        <v>0</v>
      </c>
      <c r="O171" s="48">
        <f t="shared" si="51"/>
        <v>0</v>
      </c>
      <c r="P171" s="48">
        <f t="shared" si="52"/>
        <v>1</v>
      </c>
      <c r="Q171" s="85">
        <f t="shared" si="53"/>
        <v>21.4924</v>
      </c>
      <c r="R171" s="85">
        <f t="shared" si="54"/>
        <v>37.407600000000002</v>
      </c>
      <c r="S171" s="85">
        <f t="shared" si="55"/>
        <v>0.214924</v>
      </c>
      <c r="T171" s="85">
        <f t="shared" si="56"/>
        <v>0.37407599999999996</v>
      </c>
      <c r="U171" s="76">
        <f t="shared" ref="U171:U234" si="63">(J171/X171)*AC171</f>
        <v>0.29449999999999998</v>
      </c>
      <c r="V171" s="76">
        <f t="shared" ref="V171:V234" si="64">(K171/X171)*AC171</f>
        <v>4.0599999999999997E-2</v>
      </c>
      <c r="W171" s="76">
        <f t="shared" si="62"/>
        <v>7.2536945812807883</v>
      </c>
      <c r="X171" s="99">
        <v>100</v>
      </c>
      <c r="Y171" s="48">
        <v>0</v>
      </c>
      <c r="Z171" s="48">
        <v>1</v>
      </c>
      <c r="AA171" s="48">
        <v>0</v>
      </c>
      <c r="AB171" s="48">
        <v>0</v>
      </c>
      <c r="AC171" s="99">
        <v>1</v>
      </c>
      <c r="AD171" s="27">
        <v>0</v>
      </c>
      <c r="AE171" s="27" t="s">
        <v>65</v>
      </c>
      <c r="AF171" s="48">
        <v>1</v>
      </c>
      <c r="AG171" s="48">
        <v>1</v>
      </c>
      <c r="AH171" s="48">
        <v>1</v>
      </c>
      <c r="AI171" s="48">
        <v>0</v>
      </c>
      <c r="AJ171" s="48">
        <f t="shared" si="57"/>
        <v>1</v>
      </c>
      <c r="AK171" s="48">
        <v>1</v>
      </c>
      <c r="AL171" s="48">
        <v>275165</v>
      </c>
      <c r="AM171" s="27">
        <v>15</v>
      </c>
      <c r="AN171" s="27" t="s">
        <v>324</v>
      </c>
      <c r="AO171" s="69">
        <f t="shared" si="58"/>
        <v>0</v>
      </c>
      <c r="AP171" s="69">
        <f t="shared" si="59"/>
        <v>1</v>
      </c>
      <c r="AQ171" s="69">
        <f t="shared" si="60"/>
        <v>0</v>
      </c>
      <c r="AR171" s="69">
        <v>1</v>
      </c>
      <c r="AS171" s="27" t="s">
        <v>174</v>
      </c>
      <c r="AT171" s="69">
        <v>0</v>
      </c>
      <c r="AU171" s="69">
        <v>0</v>
      </c>
      <c r="AV171" s="69">
        <v>0</v>
      </c>
      <c r="AW171" s="69">
        <v>1</v>
      </c>
      <c r="AX171" s="69">
        <v>34.9</v>
      </c>
      <c r="AY171" s="69">
        <v>0</v>
      </c>
      <c r="AZ171" s="69">
        <v>0</v>
      </c>
      <c r="BA171" s="69">
        <v>0</v>
      </c>
      <c r="BB171" s="69">
        <v>0</v>
      </c>
      <c r="BC171" s="69">
        <v>0</v>
      </c>
      <c r="BD171" s="69">
        <v>1</v>
      </c>
      <c r="BE171" s="69">
        <v>1</v>
      </c>
    </row>
    <row r="172" spans="1:57" x14ac:dyDescent="0.25">
      <c r="A172" s="27" t="s">
        <v>143</v>
      </c>
      <c r="B172" s="27">
        <v>171</v>
      </c>
      <c r="C172" s="27">
        <v>1</v>
      </c>
      <c r="D172">
        <f>VLOOKUP(E172,Studies!$C$3:$F$40,4,FALSE)</f>
        <v>21</v>
      </c>
      <c r="E172" s="27" t="s">
        <v>180</v>
      </c>
      <c r="F172" s="27" t="s">
        <v>180</v>
      </c>
      <c r="G172">
        <f t="shared" si="48"/>
        <v>39</v>
      </c>
      <c r="H172" s="27">
        <v>2004</v>
      </c>
      <c r="I172" s="27">
        <f t="shared" si="61"/>
        <v>1.2787536009528289</v>
      </c>
      <c r="J172" s="76">
        <v>14.99</v>
      </c>
      <c r="K172" s="76">
        <v>5.97</v>
      </c>
      <c r="L172" s="76">
        <f t="shared" si="49"/>
        <v>2.5108877721943048</v>
      </c>
      <c r="M172" s="27" t="s">
        <v>132</v>
      </c>
      <c r="N172" s="48">
        <f t="shared" si="50"/>
        <v>0</v>
      </c>
      <c r="O172" s="48">
        <f t="shared" si="51"/>
        <v>0</v>
      </c>
      <c r="P172" s="48">
        <f t="shared" si="52"/>
        <v>1</v>
      </c>
      <c r="Q172" s="85">
        <f t="shared" si="53"/>
        <v>3.2888000000000002</v>
      </c>
      <c r="R172" s="85">
        <f t="shared" si="54"/>
        <v>26.691200000000002</v>
      </c>
      <c r="S172" s="85">
        <f t="shared" si="55"/>
        <v>3.2888000000000014E-2</v>
      </c>
      <c r="T172" s="85">
        <f t="shared" si="56"/>
        <v>0.26691199999999998</v>
      </c>
      <c r="U172" s="76">
        <f t="shared" si="63"/>
        <v>0.14990000000000001</v>
      </c>
      <c r="V172" s="76">
        <f t="shared" si="64"/>
        <v>5.9699999999999996E-2</v>
      </c>
      <c r="W172" s="76">
        <f t="shared" si="62"/>
        <v>2.5108877721943053</v>
      </c>
      <c r="X172" s="99">
        <v>100</v>
      </c>
      <c r="Y172" s="48">
        <v>0</v>
      </c>
      <c r="Z172" s="48">
        <v>1</v>
      </c>
      <c r="AA172" s="48">
        <v>0</v>
      </c>
      <c r="AB172" s="48">
        <v>0</v>
      </c>
      <c r="AC172" s="99">
        <v>1</v>
      </c>
      <c r="AD172" s="27">
        <v>0</v>
      </c>
      <c r="AE172" s="27" t="s">
        <v>65</v>
      </c>
      <c r="AF172" s="48">
        <v>1</v>
      </c>
      <c r="AG172" s="48">
        <v>1</v>
      </c>
      <c r="AH172" s="48">
        <v>1</v>
      </c>
      <c r="AI172" s="48">
        <v>0</v>
      </c>
      <c r="AJ172" s="48">
        <f t="shared" si="57"/>
        <v>1</v>
      </c>
      <c r="AK172" s="48">
        <v>1</v>
      </c>
      <c r="AL172" s="48">
        <v>275165</v>
      </c>
      <c r="AM172" s="27">
        <v>15</v>
      </c>
      <c r="AN172" s="27" t="s">
        <v>324</v>
      </c>
      <c r="AO172" s="69">
        <f t="shared" si="58"/>
        <v>0</v>
      </c>
      <c r="AP172" s="69">
        <f t="shared" si="59"/>
        <v>1</v>
      </c>
      <c r="AQ172" s="69">
        <f t="shared" si="60"/>
        <v>0</v>
      </c>
      <c r="AR172" s="69">
        <v>1</v>
      </c>
      <c r="AS172" s="27" t="s">
        <v>175</v>
      </c>
      <c r="AT172" s="69">
        <v>0</v>
      </c>
      <c r="AU172" s="69">
        <v>0</v>
      </c>
      <c r="AV172" s="69">
        <v>0</v>
      </c>
      <c r="AW172" s="69">
        <v>1</v>
      </c>
      <c r="AX172" s="69">
        <v>28.9</v>
      </c>
      <c r="AY172" s="69">
        <v>0</v>
      </c>
      <c r="AZ172" s="69">
        <v>0</v>
      </c>
      <c r="BA172" s="69">
        <v>0</v>
      </c>
      <c r="BB172" s="69">
        <v>0</v>
      </c>
      <c r="BC172" s="69">
        <v>0</v>
      </c>
      <c r="BD172" s="69">
        <v>1</v>
      </c>
      <c r="BE172" s="69">
        <v>1</v>
      </c>
    </row>
    <row r="173" spans="1:57" x14ac:dyDescent="0.25">
      <c r="A173" s="27" t="s">
        <v>143</v>
      </c>
      <c r="B173" s="27">
        <v>172</v>
      </c>
      <c r="C173" s="27">
        <v>1</v>
      </c>
      <c r="D173">
        <f>VLOOKUP(E173,Studies!$C$3:$F$40,4,FALSE)</f>
        <v>21</v>
      </c>
      <c r="E173" s="27" t="s">
        <v>180</v>
      </c>
      <c r="F173" s="27" t="s">
        <v>180</v>
      </c>
      <c r="G173">
        <f t="shared" si="48"/>
        <v>39</v>
      </c>
      <c r="H173" s="27">
        <v>2004</v>
      </c>
      <c r="I173" s="27">
        <f t="shared" si="61"/>
        <v>1.2787536009528289</v>
      </c>
      <c r="J173" s="76">
        <v>62.9</v>
      </c>
      <c r="K173" s="76">
        <v>5.6</v>
      </c>
      <c r="L173" s="76">
        <f t="shared" si="49"/>
        <v>11.232142857142858</v>
      </c>
      <c r="M173" s="27" t="s">
        <v>132</v>
      </c>
      <c r="N173" s="48">
        <f t="shared" si="50"/>
        <v>0</v>
      </c>
      <c r="O173" s="48">
        <f t="shared" si="51"/>
        <v>0</v>
      </c>
      <c r="P173" s="48">
        <f t="shared" si="52"/>
        <v>1</v>
      </c>
      <c r="Q173" s="85">
        <f t="shared" si="53"/>
        <v>51.923999999999999</v>
      </c>
      <c r="R173" s="85">
        <f t="shared" si="54"/>
        <v>73.876000000000005</v>
      </c>
      <c r="S173" s="85">
        <f t="shared" si="55"/>
        <v>0.51924000000000003</v>
      </c>
      <c r="T173" s="85">
        <f t="shared" si="56"/>
        <v>0.73875999999999997</v>
      </c>
      <c r="U173" s="76">
        <f t="shared" si="63"/>
        <v>0.629</v>
      </c>
      <c r="V173" s="76">
        <f t="shared" si="64"/>
        <v>5.5999999999999994E-2</v>
      </c>
      <c r="W173" s="76">
        <f t="shared" si="62"/>
        <v>11.232142857142858</v>
      </c>
      <c r="X173" s="99">
        <v>100</v>
      </c>
      <c r="Y173" s="48">
        <v>0</v>
      </c>
      <c r="Z173" s="48">
        <v>1</v>
      </c>
      <c r="AA173" s="48">
        <v>0</v>
      </c>
      <c r="AB173" s="48">
        <v>0</v>
      </c>
      <c r="AC173" s="99">
        <v>1</v>
      </c>
      <c r="AD173" s="27">
        <v>0</v>
      </c>
      <c r="AE173" s="27" t="s">
        <v>65</v>
      </c>
      <c r="AF173" s="48">
        <v>1</v>
      </c>
      <c r="AG173" s="48">
        <v>1</v>
      </c>
      <c r="AH173" s="48">
        <v>1</v>
      </c>
      <c r="AI173" s="48">
        <v>0</v>
      </c>
      <c r="AJ173" s="48">
        <f t="shared" si="57"/>
        <v>1</v>
      </c>
      <c r="AK173" s="48">
        <v>1</v>
      </c>
      <c r="AL173" s="48">
        <v>275165</v>
      </c>
      <c r="AM173" s="27">
        <v>15</v>
      </c>
      <c r="AN173" s="27" t="s">
        <v>324</v>
      </c>
      <c r="AO173" s="69">
        <f t="shared" si="58"/>
        <v>0</v>
      </c>
      <c r="AP173" s="69">
        <f t="shared" si="59"/>
        <v>1</v>
      </c>
      <c r="AQ173" s="69">
        <f t="shared" si="60"/>
        <v>0</v>
      </c>
      <c r="AR173" s="69">
        <v>1</v>
      </c>
      <c r="AS173" s="27" t="s">
        <v>176</v>
      </c>
      <c r="AT173" s="69">
        <v>0</v>
      </c>
      <c r="AU173" s="69">
        <v>0</v>
      </c>
      <c r="AV173" s="69">
        <v>0</v>
      </c>
      <c r="AW173" s="69">
        <v>1</v>
      </c>
      <c r="AX173" s="69">
        <v>33.1</v>
      </c>
      <c r="AY173" s="69">
        <v>0</v>
      </c>
      <c r="AZ173" s="69">
        <v>0</v>
      </c>
      <c r="BA173" s="69">
        <v>0</v>
      </c>
      <c r="BB173" s="69">
        <v>0</v>
      </c>
      <c r="BC173" s="69">
        <v>0</v>
      </c>
      <c r="BD173" s="69">
        <v>1</v>
      </c>
      <c r="BE173" s="69">
        <v>1</v>
      </c>
    </row>
    <row r="174" spans="1:57" x14ac:dyDescent="0.25">
      <c r="A174" s="27" t="s">
        <v>143</v>
      </c>
      <c r="B174" s="27">
        <v>173</v>
      </c>
      <c r="C174" s="27">
        <v>1</v>
      </c>
      <c r="D174">
        <f>VLOOKUP(E174,Studies!$C$3:$F$40,4,FALSE)</f>
        <v>21</v>
      </c>
      <c r="E174" s="27" t="s">
        <v>180</v>
      </c>
      <c r="F174" s="27" t="s">
        <v>180</v>
      </c>
      <c r="G174">
        <f t="shared" si="48"/>
        <v>39</v>
      </c>
      <c r="H174" s="27">
        <v>2004</v>
      </c>
      <c r="I174" s="27">
        <f t="shared" si="61"/>
        <v>1.2787536009528289</v>
      </c>
      <c r="J174" s="76">
        <v>64.760000000000005</v>
      </c>
      <c r="K174" s="76">
        <v>6.88</v>
      </c>
      <c r="L174" s="76">
        <f t="shared" si="49"/>
        <v>9.4127906976744189</v>
      </c>
      <c r="M174" s="27" t="s">
        <v>132</v>
      </c>
      <c r="N174" s="48">
        <f t="shared" si="50"/>
        <v>0</v>
      </c>
      <c r="O174" s="48">
        <f t="shared" si="51"/>
        <v>0</v>
      </c>
      <c r="P174" s="48">
        <f t="shared" si="52"/>
        <v>1</v>
      </c>
      <c r="Q174" s="85">
        <f t="shared" si="53"/>
        <v>51.275200000000005</v>
      </c>
      <c r="R174" s="85">
        <f t="shared" si="54"/>
        <v>78.244799999999998</v>
      </c>
      <c r="S174" s="85">
        <f t="shared" si="55"/>
        <v>0.5127520000000001</v>
      </c>
      <c r="T174" s="85">
        <f t="shared" si="56"/>
        <v>0.78244800000000003</v>
      </c>
      <c r="U174" s="76">
        <f t="shared" si="63"/>
        <v>0.64760000000000006</v>
      </c>
      <c r="V174" s="76">
        <f t="shared" si="64"/>
        <v>6.88E-2</v>
      </c>
      <c r="W174" s="76">
        <f t="shared" si="62"/>
        <v>9.4127906976744189</v>
      </c>
      <c r="X174" s="99">
        <v>100</v>
      </c>
      <c r="Y174" s="48">
        <v>0</v>
      </c>
      <c r="Z174" s="48">
        <v>1</v>
      </c>
      <c r="AA174" s="48">
        <v>0</v>
      </c>
      <c r="AB174" s="48">
        <v>0</v>
      </c>
      <c r="AC174" s="99">
        <v>1</v>
      </c>
      <c r="AD174" s="27">
        <v>0</v>
      </c>
      <c r="AE174" s="27" t="s">
        <v>65</v>
      </c>
      <c r="AF174" s="48">
        <v>1</v>
      </c>
      <c r="AG174" s="48">
        <v>1</v>
      </c>
      <c r="AH174" s="48">
        <v>1</v>
      </c>
      <c r="AI174" s="48">
        <v>0</v>
      </c>
      <c r="AJ174" s="48">
        <f t="shared" si="57"/>
        <v>1</v>
      </c>
      <c r="AK174" s="48">
        <v>1</v>
      </c>
      <c r="AL174" s="48">
        <v>275165</v>
      </c>
      <c r="AM174" s="27">
        <v>15</v>
      </c>
      <c r="AN174" s="27" t="s">
        <v>324</v>
      </c>
      <c r="AO174" s="69">
        <f t="shared" si="58"/>
        <v>0</v>
      </c>
      <c r="AP174" s="69">
        <f t="shared" si="59"/>
        <v>1</v>
      </c>
      <c r="AQ174" s="69">
        <f t="shared" si="60"/>
        <v>0</v>
      </c>
      <c r="AR174" s="69">
        <v>1</v>
      </c>
      <c r="AS174" s="27" t="s">
        <v>191</v>
      </c>
      <c r="AT174" s="69">
        <v>0</v>
      </c>
      <c r="AU174" s="69">
        <v>0</v>
      </c>
      <c r="AV174" s="69">
        <v>1</v>
      </c>
      <c r="AW174" s="69">
        <v>0</v>
      </c>
      <c r="AX174" s="69">
        <v>41.9</v>
      </c>
      <c r="AY174" s="69">
        <v>0</v>
      </c>
      <c r="AZ174" s="69">
        <v>0</v>
      </c>
      <c r="BA174" s="69">
        <v>0</v>
      </c>
      <c r="BB174" s="69">
        <v>0</v>
      </c>
      <c r="BC174" s="69">
        <v>0</v>
      </c>
      <c r="BD174" s="69">
        <v>1</v>
      </c>
      <c r="BE174" s="69">
        <v>1</v>
      </c>
    </row>
    <row r="175" spans="1:57" x14ac:dyDescent="0.25">
      <c r="A175" s="27" t="s">
        <v>143</v>
      </c>
      <c r="B175" s="27">
        <v>174</v>
      </c>
      <c r="C175" s="27">
        <v>1</v>
      </c>
      <c r="D175">
        <f>VLOOKUP(E175,Studies!$C$3:$F$40,4,FALSE)</f>
        <v>21</v>
      </c>
      <c r="E175" s="27" t="s">
        <v>180</v>
      </c>
      <c r="F175" s="27" t="s">
        <v>180</v>
      </c>
      <c r="G175">
        <f t="shared" si="48"/>
        <v>39</v>
      </c>
      <c r="H175" s="27">
        <v>2004</v>
      </c>
      <c r="I175" s="27">
        <f t="shared" si="61"/>
        <v>1.2787536009528289</v>
      </c>
      <c r="J175" s="76">
        <v>37.29</v>
      </c>
      <c r="K175" s="76">
        <v>4.9800000000000004</v>
      </c>
      <c r="L175" s="76">
        <f t="shared" si="49"/>
        <v>7.4879518072289146</v>
      </c>
      <c r="M175" s="27" t="s">
        <v>132</v>
      </c>
      <c r="N175" s="48">
        <f t="shared" si="50"/>
        <v>0</v>
      </c>
      <c r="O175" s="48">
        <f t="shared" si="51"/>
        <v>0</v>
      </c>
      <c r="P175" s="48">
        <f t="shared" si="52"/>
        <v>1</v>
      </c>
      <c r="Q175" s="85">
        <f t="shared" si="53"/>
        <v>27.529199999999996</v>
      </c>
      <c r="R175" s="85">
        <f t="shared" si="54"/>
        <v>47.050800000000002</v>
      </c>
      <c r="S175" s="85">
        <f t="shared" si="55"/>
        <v>0.27529199999999998</v>
      </c>
      <c r="T175" s="85">
        <f t="shared" si="56"/>
        <v>0.47050800000000004</v>
      </c>
      <c r="U175" s="76">
        <f t="shared" si="63"/>
        <v>0.37290000000000001</v>
      </c>
      <c r="V175" s="76">
        <f t="shared" si="64"/>
        <v>4.9800000000000004E-2</v>
      </c>
      <c r="W175" s="76">
        <f t="shared" si="62"/>
        <v>7.4879518072289155</v>
      </c>
      <c r="X175" s="99">
        <v>100</v>
      </c>
      <c r="Y175" s="48">
        <v>0</v>
      </c>
      <c r="Z175" s="48">
        <v>1</v>
      </c>
      <c r="AA175" s="48">
        <v>0</v>
      </c>
      <c r="AB175" s="48">
        <v>0</v>
      </c>
      <c r="AC175" s="99">
        <v>1</v>
      </c>
      <c r="AD175" s="27">
        <v>0</v>
      </c>
      <c r="AE175" s="27" t="s">
        <v>65</v>
      </c>
      <c r="AF175" s="48">
        <v>1</v>
      </c>
      <c r="AG175" s="48">
        <v>1</v>
      </c>
      <c r="AH175" s="48">
        <v>1</v>
      </c>
      <c r="AI175" s="48">
        <v>0</v>
      </c>
      <c r="AJ175" s="48">
        <f t="shared" si="57"/>
        <v>1</v>
      </c>
      <c r="AK175" s="48">
        <v>1</v>
      </c>
      <c r="AL175" s="48">
        <v>275165</v>
      </c>
      <c r="AM175" s="27">
        <v>15</v>
      </c>
      <c r="AN175" s="27" t="s">
        <v>324</v>
      </c>
      <c r="AO175" s="69">
        <f t="shared" si="58"/>
        <v>0</v>
      </c>
      <c r="AP175" s="69">
        <f t="shared" si="59"/>
        <v>1</v>
      </c>
      <c r="AQ175" s="69">
        <f t="shared" si="60"/>
        <v>0</v>
      </c>
      <c r="AR175" s="69">
        <v>1</v>
      </c>
      <c r="AS175" s="27" t="s">
        <v>14</v>
      </c>
      <c r="AT175" s="69">
        <v>0</v>
      </c>
      <c r="AU175" s="69">
        <v>1</v>
      </c>
      <c r="AV175" s="69">
        <v>0</v>
      </c>
      <c r="AW175" s="69">
        <v>0</v>
      </c>
      <c r="AX175" s="69">
        <v>39.700000000000003</v>
      </c>
      <c r="AY175" s="69">
        <v>0</v>
      </c>
      <c r="AZ175" s="69">
        <v>0</v>
      </c>
      <c r="BA175" s="69">
        <v>0</v>
      </c>
      <c r="BB175" s="69">
        <v>0</v>
      </c>
      <c r="BC175" s="69">
        <v>0</v>
      </c>
      <c r="BD175" s="69">
        <v>1</v>
      </c>
      <c r="BE175" s="69">
        <v>1</v>
      </c>
    </row>
    <row r="176" spans="1:57" x14ac:dyDescent="0.25">
      <c r="A176" s="27" t="s">
        <v>143</v>
      </c>
      <c r="B176" s="27">
        <v>175</v>
      </c>
      <c r="C176" s="27">
        <v>1</v>
      </c>
      <c r="D176">
        <f>VLOOKUP(E176,Studies!$C$3:$F$40,4,FALSE)</f>
        <v>21</v>
      </c>
      <c r="E176" s="27" t="s">
        <v>180</v>
      </c>
      <c r="F176" s="27" t="s">
        <v>180</v>
      </c>
      <c r="G176">
        <f t="shared" si="48"/>
        <v>39</v>
      </c>
      <c r="H176" s="27">
        <v>2004</v>
      </c>
      <c r="I176" s="27">
        <f t="shared" si="61"/>
        <v>1.2787536009528289</v>
      </c>
      <c r="J176" s="76">
        <v>47.72</v>
      </c>
      <c r="K176" s="76">
        <v>6.59</v>
      </c>
      <c r="L176" s="76">
        <f t="shared" si="49"/>
        <v>7.2412746585735963</v>
      </c>
      <c r="M176" s="27" t="s">
        <v>132</v>
      </c>
      <c r="N176" s="48">
        <f t="shared" si="50"/>
        <v>0</v>
      </c>
      <c r="O176" s="48">
        <f t="shared" si="51"/>
        <v>0</v>
      </c>
      <c r="P176" s="48">
        <f t="shared" si="52"/>
        <v>1</v>
      </c>
      <c r="Q176" s="85">
        <f t="shared" si="53"/>
        <v>34.803600000000003</v>
      </c>
      <c r="R176" s="85">
        <f t="shared" si="54"/>
        <v>60.636399999999995</v>
      </c>
      <c r="S176" s="85">
        <f t="shared" si="55"/>
        <v>0.34803600000000001</v>
      </c>
      <c r="T176" s="85">
        <f t="shared" si="56"/>
        <v>0.60636400000000001</v>
      </c>
      <c r="U176" s="76">
        <f t="shared" si="63"/>
        <v>0.47720000000000001</v>
      </c>
      <c r="V176" s="76">
        <f t="shared" si="64"/>
        <v>6.59E-2</v>
      </c>
      <c r="W176" s="76">
        <f t="shared" si="62"/>
        <v>7.2412746585735963</v>
      </c>
      <c r="X176" s="99">
        <v>100</v>
      </c>
      <c r="Y176" s="48">
        <v>0</v>
      </c>
      <c r="Z176" s="48">
        <v>1</v>
      </c>
      <c r="AA176" s="48">
        <v>0</v>
      </c>
      <c r="AB176" s="48">
        <v>0</v>
      </c>
      <c r="AC176" s="99">
        <v>1</v>
      </c>
      <c r="AD176" s="27">
        <v>0</v>
      </c>
      <c r="AE176" s="27" t="s">
        <v>65</v>
      </c>
      <c r="AF176" s="48">
        <v>1</v>
      </c>
      <c r="AG176" s="48">
        <v>1</v>
      </c>
      <c r="AH176" s="48">
        <v>1</v>
      </c>
      <c r="AI176" s="48">
        <v>0</v>
      </c>
      <c r="AJ176" s="48">
        <f t="shared" si="57"/>
        <v>1</v>
      </c>
      <c r="AK176" s="48">
        <v>1</v>
      </c>
      <c r="AL176" s="48">
        <v>275165</v>
      </c>
      <c r="AM176" s="27">
        <v>15</v>
      </c>
      <c r="AN176" s="27" t="s">
        <v>324</v>
      </c>
      <c r="AO176" s="69">
        <f t="shared" si="58"/>
        <v>0</v>
      </c>
      <c r="AP176" s="69">
        <f t="shared" si="59"/>
        <v>1</v>
      </c>
      <c r="AQ176" s="69">
        <f t="shared" si="60"/>
        <v>0</v>
      </c>
      <c r="AR176" s="69">
        <v>1</v>
      </c>
      <c r="AS176" s="27" t="s">
        <v>149</v>
      </c>
      <c r="AT176" s="69">
        <v>1</v>
      </c>
      <c r="AU176" s="69">
        <v>0</v>
      </c>
      <c r="AV176" s="69">
        <v>0</v>
      </c>
      <c r="AW176" s="69">
        <v>0</v>
      </c>
      <c r="AX176" s="69">
        <v>52.9</v>
      </c>
      <c r="AY176" s="69">
        <v>0</v>
      </c>
      <c r="AZ176" s="69">
        <v>0</v>
      </c>
      <c r="BA176" s="69">
        <v>0</v>
      </c>
      <c r="BB176" s="69">
        <v>0</v>
      </c>
      <c r="BC176" s="69">
        <v>0</v>
      </c>
      <c r="BD176" s="69">
        <v>1</v>
      </c>
      <c r="BE176" s="69">
        <v>1</v>
      </c>
    </row>
    <row r="177" spans="1:135" x14ac:dyDescent="0.25">
      <c r="A177" s="27" t="s">
        <v>143</v>
      </c>
      <c r="B177" s="27">
        <v>176</v>
      </c>
      <c r="C177" s="27">
        <v>1</v>
      </c>
      <c r="D177">
        <f>VLOOKUP(E177,Studies!$C$3:$F$40,4,FALSE)</f>
        <v>21</v>
      </c>
      <c r="E177" s="27" t="s">
        <v>180</v>
      </c>
      <c r="F177" s="27" t="s">
        <v>180</v>
      </c>
      <c r="G177">
        <f t="shared" si="48"/>
        <v>39</v>
      </c>
      <c r="H177" s="27">
        <v>2004</v>
      </c>
      <c r="I177" s="27">
        <f t="shared" si="61"/>
        <v>1.2787536009528289</v>
      </c>
      <c r="J177" s="76">
        <v>66.64</v>
      </c>
      <c r="K177" s="76">
        <v>10.23</v>
      </c>
      <c r="L177" s="76">
        <f t="shared" si="49"/>
        <v>6.5141739980449653</v>
      </c>
      <c r="M177" s="27" t="s">
        <v>132</v>
      </c>
      <c r="N177" s="48">
        <f t="shared" si="50"/>
        <v>0</v>
      </c>
      <c r="O177" s="48">
        <f t="shared" si="51"/>
        <v>0</v>
      </c>
      <c r="P177" s="48">
        <f t="shared" si="52"/>
        <v>1</v>
      </c>
      <c r="Q177" s="85">
        <f t="shared" si="53"/>
        <v>46.589200000000005</v>
      </c>
      <c r="R177" s="85">
        <f t="shared" si="54"/>
        <v>86.690799999999996</v>
      </c>
      <c r="S177" s="85">
        <f t="shared" si="55"/>
        <v>0.46589199999999997</v>
      </c>
      <c r="T177" s="85">
        <f t="shared" si="56"/>
        <v>0.86690800000000001</v>
      </c>
      <c r="U177" s="76">
        <f t="shared" si="63"/>
        <v>0.66639999999999999</v>
      </c>
      <c r="V177" s="76">
        <f t="shared" si="64"/>
        <v>0.1023</v>
      </c>
      <c r="W177" s="76">
        <f t="shared" si="62"/>
        <v>6.5141739980449653</v>
      </c>
      <c r="X177" s="99">
        <v>100</v>
      </c>
      <c r="Y177" s="48">
        <v>0</v>
      </c>
      <c r="Z177" s="48">
        <v>1</v>
      </c>
      <c r="AA177" s="48">
        <v>0</v>
      </c>
      <c r="AB177" s="48">
        <v>0</v>
      </c>
      <c r="AC177" s="99">
        <v>1</v>
      </c>
      <c r="AD177" s="27">
        <v>0</v>
      </c>
      <c r="AE177" s="27" t="s">
        <v>65</v>
      </c>
      <c r="AF177" s="48">
        <v>1</v>
      </c>
      <c r="AG177" s="48">
        <v>1</v>
      </c>
      <c r="AH177" s="48">
        <v>1</v>
      </c>
      <c r="AI177" s="48">
        <v>0</v>
      </c>
      <c r="AJ177" s="48">
        <f t="shared" si="57"/>
        <v>1</v>
      </c>
      <c r="AK177" s="48">
        <v>1</v>
      </c>
      <c r="AL177" s="48">
        <v>275165</v>
      </c>
      <c r="AM177" s="27">
        <v>15</v>
      </c>
      <c r="AN177" s="27" t="s">
        <v>324</v>
      </c>
      <c r="AO177" s="69">
        <f t="shared" si="58"/>
        <v>0</v>
      </c>
      <c r="AP177" s="69">
        <f t="shared" si="59"/>
        <v>1</v>
      </c>
      <c r="AQ177" s="69">
        <f t="shared" si="60"/>
        <v>0</v>
      </c>
      <c r="AR177" s="69">
        <v>1</v>
      </c>
      <c r="AS177" s="27" t="s">
        <v>192</v>
      </c>
      <c r="AT177" s="69">
        <v>1</v>
      </c>
      <c r="AU177" s="69">
        <v>0</v>
      </c>
      <c r="AV177" s="69">
        <v>0</v>
      </c>
      <c r="AW177" s="69">
        <v>0</v>
      </c>
      <c r="AX177" s="69">
        <v>38.200000000000003</v>
      </c>
      <c r="AY177" s="69">
        <v>0</v>
      </c>
      <c r="AZ177" s="69">
        <v>0</v>
      </c>
      <c r="BA177" s="69">
        <v>0</v>
      </c>
      <c r="BB177" s="69">
        <v>0</v>
      </c>
      <c r="BC177" s="69">
        <v>0</v>
      </c>
      <c r="BD177" s="69">
        <v>1</v>
      </c>
      <c r="BE177" s="69">
        <v>1</v>
      </c>
    </row>
    <row r="178" spans="1:135" x14ac:dyDescent="0.25">
      <c r="A178" s="27" t="s">
        <v>143</v>
      </c>
      <c r="B178" s="27">
        <v>177</v>
      </c>
      <c r="C178" s="27">
        <v>1</v>
      </c>
      <c r="D178">
        <f>VLOOKUP(E178,Studies!$C$3:$F$40,4,FALSE)</f>
        <v>21</v>
      </c>
      <c r="E178" s="27" t="s">
        <v>180</v>
      </c>
      <c r="F178" s="27" t="s">
        <v>180</v>
      </c>
      <c r="G178">
        <f t="shared" si="48"/>
        <v>39</v>
      </c>
      <c r="H178" s="27">
        <v>2004</v>
      </c>
      <c r="I178" s="27">
        <f t="shared" si="61"/>
        <v>1.2787536009528289</v>
      </c>
      <c r="J178" s="76">
        <v>46.26</v>
      </c>
      <c r="K178" s="76">
        <v>4.4000000000000004</v>
      </c>
      <c r="L178" s="76">
        <f t="shared" si="49"/>
        <v>10.513636363636362</v>
      </c>
      <c r="M178" s="27" t="s">
        <v>132</v>
      </c>
      <c r="N178" s="48">
        <f t="shared" si="50"/>
        <v>0</v>
      </c>
      <c r="O178" s="48">
        <f t="shared" si="51"/>
        <v>0</v>
      </c>
      <c r="P178" s="48">
        <f t="shared" si="52"/>
        <v>1</v>
      </c>
      <c r="Q178" s="85">
        <f t="shared" si="53"/>
        <v>37.635999999999996</v>
      </c>
      <c r="R178" s="85">
        <f t="shared" si="54"/>
        <v>54.884</v>
      </c>
      <c r="S178" s="85">
        <f t="shared" si="55"/>
        <v>0.37635999999999992</v>
      </c>
      <c r="T178" s="85">
        <f t="shared" si="56"/>
        <v>0.54883999999999999</v>
      </c>
      <c r="U178" s="76">
        <f t="shared" si="63"/>
        <v>0.46259999999999996</v>
      </c>
      <c r="V178" s="76">
        <f t="shared" si="64"/>
        <v>4.4000000000000004E-2</v>
      </c>
      <c r="W178" s="76">
        <f t="shared" si="62"/>
        <v>10.513636363636362</v>
      </c>
      <c r="X178" s="99">
        <v>100</v>
      </c>
      <c r="Y178" s="48">
        <v>0</v>
      </c>
      <c r="Z178" s="48">
        <v>1</v>
      </c>
      <c r="AA178" s="48">
        <v>0</v>
      </c>
      <c r="AB178" s="48">
        <v>0</v>
      </c>
      <c r="AC178" s="99">
        <v>1</v>
      </c>
      <c r="AD178" s="27">
        <v>0</v>
      </c>
      <c r="AE178" s="27" t="s">
        <v>65</v>
      </c>
      <c r="AF178" s="48">
        <v>1</v>
      </c>
      <c r="AG178" s="48">
        <v>1</v>
      </c>
      <c r="AH178" s="48">
        <v>1</v>
      </c>
      <c r="AI178" s="48">
        <v>0</v>
      </c>
      <c r="AJ178" s="48">
        <f t="shared" si="57"/>
        <v>1</v>
      </c>
      <c r="AK178" s="48">
        <v>1</v>
      </c>
      <c r="AL178" s="48">
        <v>275165</v>
      </c>
      <c r="AM178" s="27">
        <v>15</v>
      </c>
      <c r="AN178" s="27" t="s">
        <v>324</v>
      </c>
      <c r="AO178" s="69">
        <f t="shared" si="58"/>
        <v>0</v>
      </c>
      <c r="AP178" s="69">
        <f t="shared" si="59"/>
        <v>1</v>
      </c>
      <c r="AQ178" s="69">
        <f t="shared" si="60"/>
        <v>0</v>
      </c>
      <c r="AR178" s="69">
        <v>1</v>
      </c>
      <c r="AS178" s="27" t="s">
        <v>158</v>
      </c>
      <c r="AT178" s="69">
        <v>0</v>
      </c>
      <c r="AU178" s="69">
        <v>0</v>
      </c>
      <c r="AV178" s="69">
        <v>0</v>
      </c>
      <c r="AW178" s="69">
        <v>0</v>
      </c>
      <c r="AX178" s="69">
        <v>37.9</v>
      </c>
      <c r="AY178" s="69">
        <v>0</v>
      </c>
      <c r="AZ178" s="69">
        <v>0</v>
      </c>
      <c r="BA178" s="69">
        <v>0</v>
      </c>
      <c r="BB178" s="69">
        <v>0</v>
      </c>
      <c r="BC178" s="69">
        <v>0</v>
      </c>
      <c r="BD178" s="69">
        <v>1</v>
      </c>
      <c r="BE178" s="69">
        <v>1</v>
      </c>
    </row>
    <row r="179" spans="1:135" x14ac:dyDescent="0.25">
      <c r="A179" s="27" t="s">
        <v>143</v>
      </c>
      <c r="B179" s="27">
        <v>178</v>
      </c>
      <c r="C179" s="27">
        <v>1</v>
      </c>
      <c r="D179">
        <f>VLOOKUP(E179,Studies!$C$3:$F$40,4,FALSE)</f>
        <v>21</v>
      </c>
      <c r="E179" s="27" t="s">
        <v>180</v>
      </c>
      <c r="F179" s="27" t="s">
        <v>180</v>
      </c>
      <c r="G179">
        <f t="shared" si="48"/>
        <v>39</v>
      </c>
      <c r="H179" s="27">
        <v>2004</v>
      </c>
      <c r="I179" s="27">
        <f t="shared" si="61"/>
        <v>1.2787536009528289</v>
      </c>
      <c r="J179" s="76">
        <v>27.69</v>
      </c>
      <c r="K179" s="76">
        <v>10.37</v>
      </c>
      <c r="L179" s="76">
        <f t="shared" si="49"/>
        <v>2.6702025072324016</v>
      </c>
      <c r="M179" s="27" t="s">
        <v>132</v>
      </c>
      <c r="N179" s="48">
        <f t="shared" si="50"/>
        <v>0</v>
      </c>
      <c r="O179" s="48">
        <f t="shared" si="51"/>
        <v>0</v>
      </c>
      <c r="P179" s="48">
        <f t="shared" si="52"/>
        <v>1</v>
      </c>
      <c r="Q179" s="85">
        <f t="shared" si="53"/>
        <v>7.3648000000000025</v>
      </c>
      <c r="R179" s="85">
        <f t="shared" si="54"/>
        <v>48.0152</v>
      </c>
      <c r="S179" s="85">
        <f t="shared" si="55"/>
        <v>7.3648000000000075E-2</v>
      </c>
      <c r="T179" s="85">
        <f t="shared" si="56"/>
        <v>0.48015200000000002</v>
      </c>
      <c r="U179" s="76">
        <f t="shared" si="63"/>
        <v>0.27690000000000003</v>
      </c>
      <c r="V179" s="76">
        <f t="shared" si="64"/>
        <v>0.10369999999999999</v>
      </c>
      <c r="W179" s="76">
        <f t="shared" si="62"/>
        <v>2.670202507232402</v>
      </c>
      <c r="X179" s="99">
        <v>100</v>
      </c>
      <c r="Y179" s="48">
        <v>0</v>
      </c>
      <c r="Z179" s="48">
        <v>1</v>
      </c>
      <c r="AA179" s="48">
        <v>0</v>
      </c>
      <c r="AB179" s="48">
        <v>0</v>
      </c>
      <c r="AC179" s="99">
        <v>1</v>
      </c>
      <c r="AD179" s="27">
        <v>0</v>
      </c>
      <c r="AE179" s="27" t="s">
        <v>65</v>
      </c>
      <c r="AF179" s="48">
        <v>1</v>
      </c>
      <c r="AG179" s="48">
        <v>1</v>
      </c>
      <c r="AH179" s="48">
        <v>1</v>
      </c>
      <c r="AI179" s="48">
        <v>0</v>
      </c>
      <c r="AJ179" s="48">
        <f t="shared" si="57"/>
        <v>1</v>
      </c>
      <c r="AK179" s="48">
        <v>1</v>
      </c>
      <c r="AL179" s="48">
        <v>275165</v>
      </c>
      <c r="AM179" s="27">
        <v>15</v>
      </c>
      <c r="AN179" s="27" t="s">
        <v>324</v>
      </c>
      <c r="AO179" s="69">
        <f t="shared" si="58"/>
        <v>0</v>
      </c>
      <c r="AP179" s="69">
        <f t="shared" si="59"/>
        <v>1</v>
      </c>
      <c r="AQ179" s="69">
        <f t="shared" si="60"/>
        <v>0</v>
      </c>
      <c r="AR179" s="69">
        <v>1</v>
      </c>
      <c r="AS179" s="27" t="s">
        <v>164</v>
      </c>
      <c r="AT179" s="69">
        <v>0</v>
      </c>
      <c r="AU179" s="69">
        <v>0</v>
      </c>
      <c r="AV179" s="69">
        <v>0</v>
      </c>
      <c r="AW179" s="69">
        <v>1</v>
      </c>
      <c r="AX179" s="69">
        <v>35.700000000000003</v>
      </c>
      <c r="AY179" s="69">
        <v>0</v>
      </c>
      <c r="AZ179" s="69">
        <v>0</v>
      </c>
      <c r="BA179" s="69">
        <v>0</v>
      </c>
      <c r="BB179" s="69">
        <v>0</v>
      </c>
      <c r="BC179" s="69">
        <v>0</v>
      </c>
      <c r="BD179" s="69">
        <v>1</v>
      </c>
      <c r="BE179" s="69">
        <v>1</v>
      </c>
    </row>
    <row r="180" spans="1:135" x14ac:dyDescent="0.25">
      <c r="A180" s="27" t="s">
        <v>143</v>
      </c>
      <c r="B180" s="27">
        <v>179</v>
      </c>
      <c r="C180" s="27">
        <v>1</v>
      </c>
      <c r="D180">
        <f>VLOOKUP(E180,Studies!$C$3:$F$40,4,FALSE)</f>
        <v>21</v>
      </c>
      <c r="E180" s="27" t="s">
        <v>180</v>
      </c>
      <c r="F180" s="27" t="s">
        <v>180</v>
      </c>
      <c r="G180">
        <f t="shared" si="48"/>
        <v>39</v>
      </c>
      <c r="H180" s="27">
        <v>2004</v>
      </c>
      <c r="I180" s="27">
        <f t="shared" si="61"/>
        <v>1.2787536009528289</v>
      </c>
      <c r="J180" s="76">
        <v>38.82</v>
      </c>
      <c r="K180" s="76">
        <v>10.17</v>
      </c>
      <c r="L180" s="76">
        <f t="shared" si="49"/>
        <v>3.8171091445427727</v>
      </c>
      <c r="M180" s="27" t="s">
        <v>132</v>
      </c>
      <c r="N180" s="48">
        <f t="shared" si="50"/>
        <v>0</v>
      </c>
      <c r="O180" s="48">
        <f t="shared" si="51"/>
        <v>0</v>
      </c>
      <c r="P180" s="48">
        <f t="shared" si="52"/>
        <v>1</v>
      </c>
      <c r="Q180" s="85">
        <f t="shared" si="53"/>
        <v>18.886800000000001</v>
      </c>
      <c r="R180" s="85">
        <f t="shared" si="54"/>
        <v>58.7532</v>
      </c>
      <c r="S180" s="85">
        <f t="shared" si="55"/>
        <v>0.18886800000000001</v>
      </c>
      <c r="T180" s="85">
        <f t="shared" si="56"/>
        <v>0.58753199999999994</v>
      </c>
      <c r="U180" s="76">
        <f t="shared" si="63"/>
        <v>0.38819999999999999</v>
      </c>
      <c r="V180" s="76">
        <f t="shared" si="64"/>
        <v>0.1017</v>
      </c>
      <c r="W180" s="76">
        <f t="shared" si="62"/>
        <v>3.8171091445427727</v>
      </c>
      <c r="X180" s="99">
        <v>100</v>
      </c>
      <c r="Y180" s="48">
        <v>0</v>
      </c>
      <c r="Z180" s="48">
        <v>1</v>
      </c>
      <c r="AA180" s="48">
        <v>0</v>
      </c>
      <c r="AB180" s="48">
        <v>0</v>
      </c>
      <c r="AC180" s="99">
        <v>1</v>
      </c>
      <c r="AD180" s="27">
        <v>0</v>
      </c>
      <c r="AE180" s="27" t="s">
        <v>65</v>
      </c>
      <c r="AF180" s="48">
        <v>1</v>
      </c>
      <c r="AG180" s="48">
        <v>1</v>
      </c>
      <c r="AH180" s="48">
        <v>1</v>
      </c>
      <c r="AI180" s="48">
        <v>0</v>
      </c>
      <c r="AJ180" s="48">
        <f t="shared" si="57"/>
        <v>1</v>
      </c>
      <c r="AK180" s="48">
        <v>1</v>
      </c>
      <c r="AL180" s="48">
        <v>275165</v>
      </c>
      <c r="AM180" s="27">
        <v>15</v>
      </c>
      <c r="AN180" s="27" t="s">
        <v>324</v>
      </c>
      <c r="AO180" s="69">
        <f t="shared" si="58"/>
        <v>0</v>
      </c>
      <c r="AP180" s="69">
        <f t="shared" si="59"/>
        <v>1</v>
      </c>
      <c r="AQ180" s="69">
        <f t="shared" si="60"/>
        <v>0</v>
      </c>
      <c r="AR180" s="69">
        <v>1</v>
      </c>
      <c r="AS180" s="27" t="s">
        <v>173</v>
      </c>
      <c r="AT180" s="69">
        <v>0</v>
      </c>
      <c r="AU180" s="69">
        <v>0</v>
      </c>
      <c r="AV180" s="69">
        <v>0</v>
      </c>
      <c r="AW180" s="69">
        <v>0</v>
      </c>
      <c r="AX180" s="69">
        <v>36</v>
      </c>
      <c r="AY180" s="69">
        <v>0</v>
      </c>
      <c r="AZ180" s="69">
        <v>0</v>
      </c>
      <c r="BA180" s="69">
        <v>0</v>
      </c>
      <c r="BB180" s="69">
        <v>0</v>
      </c>
      <c r="BC180" s="69">
        <v>0</v>
      </c>
      <c r="BD180" s="69">
        <v>1</v>
      </c>
      <c r="BE180" s="69">
        <v>1</v>
      </c>
    </row>
    <row r="181" spans="1:135" x14ac:dyDescent="0.25">
      <c r="A181" s="27" t="s">
        <v>143</v>
      </c>
      <c r="B181" s="27">
        <v>180</v>
      </c>
      <c r="C181" s="27">
        <v>1</v>
      </c>
      <c r="D181">
        <f>VLOOKUP(E181,Studies!$C$3:$F$40,4,FALSE)</f>
        <v>21</v>
      </c>
      <c r="E181" s="27" t="s">
        <v>180</v>
      </c>
      <c r="F181" s="27" t="s">
        <v>180</v>
      </c>
      <c r="G181">
        <f t="shared" si="48"/>
        <v>39</v>
      </c>
      <c r="H181" s="27">
        <v>2004</v>
      </c>
      <c r="I181" s="27">
        <f t="shared" si="61"/>
        <v>1.2787536009528289</v>
      </c>
      <c r="J181" s="76">
        <v>58.65</v>
      </c>
      <c r="K181" s="76">
        <v>6.93</v>
      </c>
      <c r="L181" s="76">
        <f t="shared" si="49"/>
        <v>8.4632034632034632</v>
      </c>
      <c r="M181" s="27" t="s">
        <v>132</v>
      </c>
      <c r="N181" s="48">
        <f t="shared" si="50"/>
        <v>0</v>
      </c>
      <c r="O181" s="48">
        <f t="shared" si="51"/>
        <v>0</v>
      </c>
      <c r="P181" s="48">
        <f t="shared" si="52"/>
        <v>1</v>
      </c>
      <c r="Q181" s="85">
        <f t="shared" si="53"/>
        <v>45.0672</v>
      </c>
      <c r="R181" s="85">
        <f t="shared" si="54"/>
        <v>72.232799999999997</v>
      </c>
      <c r="S181" s="85">
        <f t="shared" si="55"/>
        <v>0.45067200000000002</v>
      </c>
      <c r="T181" s="85">
        <f t="shared" si="56"/>
        <v>0.72232800000000008</v>
      </c>
      <c r="U181" s="76">
        <f t="shared" si="63"/>
        <v>0.58650000000000002</v>
      </c>
      <c r="V181" s="76">
        <f t="shared" si="64"/>
        <v>6.93E-2</v>
      </c>
      <c r="W181" s="76">
        <f t="shared" si="62"/>
        <v>8.4632034632034632</v>
      </c>
      <c r="X181" s="99">
        <v>100</v>
      </c>
      <c r="Y181" s="48">
        <v>0</v>
      </c>
      <c r="Z181" s="48">
        <v>1</v>
      </c>
      <c r="AA181" s="48">
        <v>0</v>
      </c>
      <c r="AB181" s="48">
        <v>0</v>
      </c>
      <c r="AC181" s="99">
        <v>1</v>
      </c>
      <c r="AD181" s="27">
        <v>0</v>
      </c>
      <c r="AE181" s="27" t="s">
        <v>65</v>
      </c>
      <c r="AF181" s="48">
        <v>1</v>
      </c>
      <c r="AG181" s="48">
        <v>1</v>
      </c>
      <c r="AH181" s="48">
        <v>1</v>
      </c>
      <c r="AI181" s="48">
        <v>0</v>
      </c>
      <c r="AJ181" s="48">
        <f t="shared" si="57"/>
        <v>1</v>
      </c>
      <c r="AK181" s="48">
        <v>1</v>
      </c>
      <c r="AL181" s="48">
        <v>275165</v>
      </c>
      <c r="AM181" s="27">
        <v>15</v>
      </c>
      <c r="AN181" s="27" t="s">
        <v>324</v>
      </c>
      <c r="AO181" s="69">
        <f t="shared" si="58"/>
        <v>0</v>
      </c>
      <c r="AP181" s="69">
        <f t="shared" si="59"/>
        <v>1</v>
      </c>
      <c r="AQ181" s="69">
        <f t="shared" si="60"/>
        <v>0</v>
      </c>
      <c r="AR181" s="69">
        <v>1</v>
      </c>
      <c r="AS181" s="27" t="s">
        <v>193</v>
      </c>
      <c r="AT181" s="69">
        <v>1</v>
      </c>
      <c r="AU181" s="69">
        <v>0</v>
      </c>
      <c r="AV181" s="69">
        <v>0</v>
      </c>
      <c r="AW181" s="69">
        <v>1</v>
      </c>
      <c r="AX181" s="69">
        <v>35</v>
      </c>
      <c r="AY181" s="69">
        <v>0</v>
      </c>
      <c r="AZ181" s="69">
        <v>0</v>
      </c>
      <c r="BA181" s="69">
        <v>0</v>
      </c>
      <c r="BB181" s="69">
        <v>0</v>
      </c>
      <c r="BC181" s="69">
        <v>0</v>
      </c>
      <c r="BD181" s="69">
        <v>1</v>
      </c>
      <c r="BE181" s="69">
        <v>1</v>
      </c>
    </row>
    <row r="182" spans="1:135" x14ac:dyDescent="0.25">
      <c r="A182" s="27" t="s">
        <v>143</v>
      </c>
      <c r="B182" s="27">
        <v>181</v>
      </c>
      <c r="C182" s="27">
        <v>1</v>
      </c>
      <c r="D182">
        <f>VLOOKUP(E182,Studies!$C$3:$F$40,4,FALSE)</f>
        <v>21</v>
      </c>
      <c r="E182" s="27" t="s">
        <v>180</v>
      </c>
      <c r="F182" s="27" t="s">
        <v>180</v>
      </c>
      <c r="G182">
        <f t="shared" si="48"/>
        <v>39</v>
      </c>
      <c r="H182" s="27">
        <v>2004</v>
      </c>
      <c r="I182" s="27">
        <f t="shared" si="61"/>
        <v>1.2787536009528289</v>
      </c>
      <c r="J182" s="76">
        <v>34.71</v>
      </c>
      <c r="K182" s="76">
        <v>7.02</v>
      </c>
      <c r="L182" s="76">
        <f t="shared" si="49"/>
        <v>4.9444444444444446</v>
      </c>
      <c r="M182" s="27" t="s">
        <v>132</v>
      </c>
      <c r="N182" s="48">
        <f t="shared" si="50"/>
        <v>0</v>
      </c>
      <c r="O182" s="48">
        <f t="shared" si="51"/>
        <v>0</v>
      </c>
      <c r="P182" s="48">
        <f t="shared" si="52"/>
        <v>1</v>
      </c>
      <c r="Q182" s="85">
        <f t="shared" si="53"/>
        <v>20.950800000000001</v>
      </c>
      <c r="R182" s="85">
        <f t="shared" si="54"/>
        <v>48.469200000000001</v>
      </c>
      <c r="S182" s="85">
        <f t="shared" si="55"/>
        <v>0.20950800000000003</v>
      </c>
      <c r="T182" s="85">
        <f t="shared" si="56"/>
        <v>0.48469200000000001</v>
      </c>
      <c r="U182" s="76">
        <f t="shared" si="63"/>
        <v>0.34710000000000002</v>
      </c>
      <c r="V182" s="76">
        <f t="shared" si="64"/>
        <v>7.0199999999999999E-2</v>
      </c>
      <c r="W182" s="76">
        <f t="shared" si="62"/>
        <v>4.9444444444444446</v>
      </c>
      <c r="X182" s="99">
        <v>100</v>
      </c>
      <c r="Y182" s="48">
        <v>0</v>
      </c>
      <c r="Z182" s="48">
        <v>1</v>
      </c>
      <c r="AA182" s="48">
        <v>0</v>
      </c>
      <c r="AB182" s="48">
        <v>0</v>
      </c>
      <c r="AC182" s="99">
        <v>1</v>
      </c>
      <c r="AD182" s="27">
        <v>0</v>
      </c>
      <c r="AE182" s="27" t="s">
        <v>65</v>
      </c>
      <c r="AF182" s="48">
        <v>1</v>
      </c>
      <c r="AG182" s="48">
        <v>1</v>
      </c>
      <c r="AH182" s="48">
        <v>1</v>
      </c>
      <c r="AI182" s="48">
        <v>0</v>
      </c>
      <c r="AJ182" s="48">
        <f t="shared" si="57"/>
        <v>1</v>
      </c>
      <c r="AK182" s="48">
        <v>1</v>
      </c>
      <c r="AL182" s="48">
        <v>275165</v>
      </c>
      <c r="AM182" s="27">
        <v>15</v>
      </c>
      <c r="AN182" s="27" t="s">
        <v>324</v>
      </c>
      <c r="AO182" s="69">
        <f t="shared" si="58"/>
        <v>0</v>
      </c>
      <c r="AP182" s="69">
        <f t="shared" si="59"/>
        <v>1</v>
      </c>
      <c r="AQ182" s="69">
        <f t="shared" si="60"/>
        <v>0</v>
      </c>
      <c r="AR182" s="69">
        <v>1</v>
      </c>
      <c r="AS182" s="27" t="s">
        <v>177</v>
      </c>
      <c r="AT182" s="69">
        <v>0</v>
      </c>
      <c r="AU182" s="69">
        <v>0</v>
      </c>
      <c r="AV182" s="69">
        <v>0</v>
      </c>
      <c r="AW182" s="69">
        <v>0</v>
      </c>
      <c r="AX182" s="69">
        <v>35.1</v>
      </c>
      <c r="AY182" s="69">
        <v>0</v>
      </c>
      <c r="AZ182" s="69">
        <v>0</v>
      </c>
      <c r="BA182" s="69">
        <v>0</v>
      </c>
      <c r="BB182" s="69">
        <v>0</v>
      </c>
      <c r="BC182" s="69">
        <v>0</v>
      </c>
      <c r="BD182" s="69">
        <v>1</v>
      </c>
      <c r="BE182" s="69">
        <v>1</v>
      </c>
    </row>
    <row r="183" spans="1:135" x14ac:dyDescent="0.25">
      <c r="A183" s="27" t="s">
        <v>143</v>
      </c>
      <c r="B183" s="27">
        <v>182</v>
      </c>
      <c r="C183" s="27">
        <v>1</v>
      </c>
      <c r="D183">
        <f>VLOOKUP(E183,Studies!$C$3:$F$40,4,FALSE)</f>
        <v>21</v>
      </c>
      <c r="E183" s="27" t="s">
        <v>180</v>
      </c>
      <c r="F183" s="27" t="s">
        <v>180</v>
      </c>
      <c r="G183">
        <f t="shared" si="48"/>
        <v>39</v>
      </c>
      <c r="H183" s="27">
        <v>2004</v>
      </c>
      <c r="I183" s="27">
        <f t="shared" si="61"/>
        <v>1.2787536009528289</v>
      </c>
      <c r="J183" s="76">
        <v>37.799999999999997</v>
      </c>
      <c r="K183" s="76">
        <v>5.69</v>
      </c>
      <c r="L183" s="76">
        <f t="shared" si="49"/>
        <v>6.643233743409489</v>
      </c>
      <c r="M183" s="27" t="s">
        <v>132</v>
      </c>
      <c r="N183" s="48">
        <f t="shared" si="50"/>
        <v>0</v>
      </c>
      <c r="O183" s="48">
        <f t="shared" si="51"/>
        <v>0</v>
      </c>
      <c r="P183" s="48">
        <f t="shared" si="52"/>
        <v>1</v>
      </c>
      <c r="Q183" s="85">
        <f t="shared" si="53"/>
        <v>26.647599999999997</v>
      </c>
      <c r="R183" s="85">
        <f t="shared" si="54"/>
        <v>48.952399999999997</v>
      </c>
      <c r="S183" s="85">
        <f t="shared" si="55"/>
        <v>0.26647599999999994</v>
      </c>
      <c r="T183" s="85">
        <f t="shared" si="56"/>
        <v>0.48952399999999996</v>
      </c>
      <c r="U183" s="76">
        <f t="shared" si="63"/>
        <v>0.37799999999999995</v>
      </c>
      <c r="V183" s="76">
        <f t="shared" si="64"/>
        <v>5.6900000000000006E-2</v>
      </c>
      <c r="W183" s="76">
        <f t="shared" si="62"/>
        <v>6.643233743409489</v>
      </c>
      <c r="X183" s="99">
        <v>100</v>
      </c>
      <c r="Y183" s="48">
        <v>0</v>
      </c>
      <c r="Z183" s="48">
        <v>1</v>
      </c>
      <c r="AA183" s="48">
        <v>0</v>
      </c>
      <c r="AB183" s="48">
        <v>0</v>
      </c>
      <c r="AC183" s="99">
        <v>1</v>
      </c>
      <c r="AD183" s="27">
        <v>0</v>
      </c>
      <c r="AE183" s="27" t="s">
        <v>65</v>
      </c>
      <c r="AF183" s="48">
        <v>1</v>
      </c>
      <c r="AG183" s="48">
        <v>1</v>
      </c>
      <c r="AH183" s="48">
        <v>1</v>
      </c>
      <c r="AI183" s="48">
        <v>0</v>
      </c>
      <c r="AJ183" s="48">
        <f t="shared" si="57"/>
        <v>1</v>
      </c>
      <c r="AK183" s="48">
        <v>1</v>
      </c>
      <c r="AL183" s="48">
        <v>275165</v>
      </c>
      <c r="AM183" s="27">
        <v>15</v>
      </c>
      <c r="AN183" s="27" t="s">
        <v>324</v>
      </c>
      <c r="AO183" s="69">
        <f t="shared" si="58"/>
        <v>0</v>
      </c>
      <c r="AP183" s="69">
        <f t="shared" si="59"/>
        <v>1</v>
      </c>
      <c r="AQ183" s="69">
        <f t="shared" si="60"/>
        <v>0</v>
      </c>
      <c r="AR183" s="69">
        <v>1</v>
      </c>
      <c r="AS183" s="27" t="s">
        <v>194</v>
      </c>
      <c r="AT183" s="69">
        <v>0</v>
      </c>
      <c r="AU183" s="69">
        <v>1</v>
      </c>
      <c r="AV183" s="69">
        <v>0</v>
      </c>
      <c r="AW183" s="69">
        <v>0</v>
      </c>
      <c r="AX183" s="69">
        <v>32.799999999999997</v>
      </c>
      <c r="AY183" s="69">
        <v>0</v>
      </c>
      <c r="AZ183" s="69">
        <v>0</v>
      </c>
      <c r="BA183" s="69">
        <v>0</v>
      </c>
      <c r="BB183" s="69">
        <v>0</v>
      </c>
      <c r="BC183" s="69">
        <v>0</v>
      </c>
      <c r="BD183" s="69">
        <v>1</v>
      </c>
      <c r="BE183" s="69">
        <v>1</v>
      </c>
    </row>
    <row r="184" spans="1:135" x14ac:dyDescent="0.25">
      <c r="A184" s="27" t="s">
        <v>143</v>
      </c>
      <c r="B184" s="27">
        <v>183</v>
      </c>
      <c r="C184" s="27">
        <v>1</v>
      </c>
      <c r="D184">
        <f>VLOOKUP(E184,Studies!$C$3:$F$40,4,FALSE)</f>
        <v>21</v>
      </c>
      <c r="E184" s="27" t="s">
        <v>180</v>
      </c>
      <c r="F184" s="27" t="s">
        <v>180</v>
      </c>
      <c r="G184">
        <f t="shared" si="48"/>
        <v>39</v>
      </c>
      <c r="H184" s="27">
        <v>2004</v>
      </c>
      <c r="I184" s="27">
        <f t="shared" si="61"/>
        <v>1.2787536009528289</v>
      </c>
      <c r="J184" s="76">
        <v>55.23</v>
      </c>
      <c r="K184" s="76">
        <v>7.02</v>
      </c>
      <c r="L184" s="76">
        <f t="shared" si="49"/>
        <v>7.867521367521368</v>
      </c>
      <c r="M184" s="27" t="s">
        <v>132</v>
      </c>
      <c r="N184" s="48">
        <f t="shared" si="50"/>
        <v>0</v>
      </c>
      <c r="O184" s="48">
        <f t="shared" si="51"/>
        <v>0</v>
      </c>
      <c r="P184" s="48">
        <f t="shared" si="52"/>
        <v>1</v>
      </c>
      <c r="Q184" s="85">
        <f t="shared" si="53"/>
        <v>41.470799999999997</v>
      </c>
      <c r="R184" s="85">
        <f t="shared" si="54"/>
        <v>68.989199999999997</v>
      </c>
      <c r="S184" s="85">
        <f t="shared" si="55"/>
        <v>0.41470800000000002</v>
      </c>
      <c r="T184" s="85">
        <f t="shared" si="56"/>
        <v>0.68989199999999995</v>
      </c>
      <c r="U184" s="76">
        <f t="shared" si="63"/>
        <v>0.55230000000000001</v>
      </c>
      <c r="V184" s="76">
        <f t="shared" si="64"/>
        <v>7.0199999999999999E-2</v>
      </c>
      <c r="W184" s="76">
        <f t="shared" si="62"/>
        <v>7.867521367521368</v>
      </c>
      <c r="X184" s="99">
        <v>100</v>
      </c>
      <c r="Y184" s="48">
        <v>0</v>
      </c>
      <c r="Z184" s="48">
        <v>1</v>
      </c>
      <c r="AA184" s="48">
        <v>0</v>
      </c>
      <c r="AB184" s="48">
        <v>0</v>
      </c>
      <c r="AC184" s="99">
        <v>1</v>
      </c>
      <c r="AD184" s="27">
        <v>0</v>
      </c>
      <c r="AE184" s="27" t="s">
        <v>65</v>
      </c>
      <c r="AF184" s="48">
        <v>1</v>
      </c>
      <c r="AG184" s="48">
        <v>1</v>
      </c>
      <c r="AH184" s="48">
        <v>1</v>
      </c>
      <c r="AI184" s="48">
        <v>0</v>
      </c>
      <c r="AJ184" s="48">
        <f t="shared" si="57"/>
        <v>1</v>
      </c>
      <c r="AK184" s="48">
        <v>1</v>
      </c>
      <c r="AL184" s="48">
        <v>275165</v>
      </c>
      <c r="AM184" s="27">
        <v>15</v>
      </c>
      <c r="AN184" s="27" t="s">
        <v>324</v>
      </c>
      <c r="AO184" s="69">
        <f t="shared" si="58"/>
        <v>0</v>
      </c>
      <c r="AP184" s="69">
        <f t="shared" si="59"/>
        <v>1</v>
      </c>
      <c r="AQ184" s="69">
        <f t="shared" si="60"/>
        <v>0</v>
      </c>
      <c r="AR184" s="69">
        <v>1</v>
      </c>
      <c r="AS184" s="27" t="s">
        <v>195</v>
      </c>
      <c r="AT184" s="69">
        <v>0</v>
      </c>
      <c r="AU184" s="69">
        <v>0</v>
      </c>
      <c r="AV184" s="69">
        <v>0</v>
      </c>
      <c r="AW184" s="69">
        <v>0</v>
      </c>
      <c r="AX184" s="69">
        <v>40.799999999999997</v>
      </c>
      <c r="AY184" s="69">
        <v>0</v>
      </c>
      <c r="AZ184" s="69">
        <v>0</v>
      </c>
      <c r="BA184" s="69">
        <v>0</v>
      </c>
      <c r="BB184" s="69">
        <v>0</v>
      </c>
      <c r="BC184" s="69">
        <v>0</v>
      </c>
      <c r="BD184" s="69">
        <v>1</v>
      </c>
      <c r="BE184" s="69">
        <v>1</v>
      </c>
    </row>
    <row r="185" spans="1:135" x14ac:dyDescent="0.25">
      <c r="A185" s="27" t="s">
        <v>143</v>
      </c>
      <c r="B185" s="27">
        <v>184</v>
      </c>
      <c r="C185" s="27">
        <v>1</v>
      </c>
      <c r="D185">
        <f>VLOOKUP(E185,Studies!$C$3:$F$40,4,FALSE)</f>
        <v>21</v>
      </c>
      <c r="E185" s="27" t="s">
        <v>180</v>
      </c>
      <c r="F185" s="27" t="s">
        <v>180</v>
      </c>
      <c r="G185">
        <f t="shared" si="48"/>
        <v>39</v>
      </c>
      <c r="H185" s="27">
        <v>2004</v>
      </c>
      <c r="I185" s="27">
        <f t="shared" si="61"/>
        <v>1.2787536009528289</v>
      </c>
      <c r="J185" s="76">
        <v>46.84</v>
      </c>
      <c r="K185" s="76">
        <v>4.5999999999999996</v>
      </c>
      <c r="L185" s="76">
        <f t="shared" si="49"/>
        <v>10.182608695652176</v>
      </c>
      <c r="M185" s="27" t="s">
        <v>132</v>
      </c>
      <c r="N185" s="48">
        <f t="shared" si="50"/>
        <v>0</v>
      </c>
      <c r="O185" s="48">
        <f t="shared" si="51"/>
        <v>0</v>
      </c>
      <c r="P185" s="48">
        <f t="shared" si="52"/>
        <v>1</v>
      </c>
      <c r="Q185" s="85">
        <f t="shared" si="53"/>
        <v>37.824000000000005</v>
      </c>
      <c r="R185" s="85">
        <f t="shared" si="54"/>
        <v>55.856000000000002</v>
      </c>
      <c r="S185" s="85">
        <f t="shared" si="55"/>
        <v>0.37824000000000002</v>
      </c>
      <c r="T185" s="85">
        <f t="shared" si="56"/>
        <v>0.55856000000000006</v>
      </c>
      <c r="U185" s="76">
        <f t="shared" si="63"/>
        <v>0.46840000000000004</v>
      </c>
      <c r="V185" s="76">
        <f t="shared" si="64"/>
        <v>4.5999999999999999E-2</v>
      </c>
      <c r="W185" s="76">
        <f t="shared" si="62"/>
        <v>10.182608695652174</v>
      </c>
      <c r="X185" s="99">
        <v>100</v>
      </c>
      <c r="Y185" s="48">
        <v>0</v>
      </c>
      <c r="Z185" s="48">
        <v>1</v>
      </c>
      <c r="AA185" s="48">
        <v>0</v>
      </c>
      <c r="AB185" s="48">
        <v>0</v>
      </c>
      <c r="AC185" s="99">
        <v>1</v>
      </c>
      <c r="AD185" s="27">
        <v>0</v>
      </c>
      <c r="AE185" s="27" t="s">
        <v>65</v>
      </c>
      <c r="AF185" s="48">
        <v>1</v>
      </c>
      <c r="AG185" s="48">
        <v>1</v>
      </c>
      <c r="AH185" s="48">
        <v>1</v>
      </c>
      <c r="AI185" s="48">
        <v>0</v>
      </c>
      <c r="AJ185" s="48">
        <f t="shared" si="57"/>
        <v>1</v>
      </c>
      <c r="AK185" s="48">
        <v>1</v>
      </c>
      <c r="AL185" s="48">
        <v>275165</v>
      </c>
      <c r="AM185" s="27">
        <v>15</v>
      </c>
      <c r="AN185" s="27" t="s">
        <v>324</v>
      </c>
      <c r="AO185" s="69">
        <f t="shared" si="58"/>
        <v>0</v>
      </c>
      <c r="AP185" s="69">
        <f t="shared" si="59"/>
        <v>1</v>
      </c>
      <c r="AQ185" s="69">
        <f t="shared" si="60"/>
        <v>0</v>
      </c>
      <c r="AR185" s="69">
        <v>1</v>
      </c>
      <c r="AS185" s="27" t="s">
        <v>13</v>
      </c>
      <c r="AT185" s="69">
        <v>0</v>
      </c>
      <c r="AU185" s="69">
        <v>0</v>
      </c>
      <c r="AV185" s="69">
        <v>0</v>
      </c>
      <c r="AW185" s="69">
        <v>1</v>
      </c>
      <c r="AX185" s="69">
        <v>32.6</v>
      </c>
      <c r="AY185" s="69">
        <v>0</v>
      </c>
      <c r="AZ185" s="69">
        <v>0</v>
      </c>
      <c r="BA185" s="69">
        <v>0</v>
      </c>
      <c r="BB185" s="69">
        <v>0</v>
      </c>
      <c r="BC185" s="69">
        <v>0</v>
      </c>
      <c r="BD185" s="69">
        <v>1</v>
      </c>
      <c r="BE185" s="69">
        <v>1</v>
      </c>
    </row>
    <row r="186" spans="1:135" x14ac:dyDescent="0.25">
      <c r="A186" s="28" t="s">
        <v>144</v>
      </c>
      <c r="B186" s="28">
        <v>185</v>
      </c>
      <c r="C186" s="28">
        <v>1</v>
      </c>
      <c r="D186">
        <f>VLOOKUP(E186,Studies!$C$3:$F$40,4,FALSE)</f>
        <v>22</v>
      </c>
      <c r="E186" s="28" t="s">
        <v>197</v>
      </c>
      <c r="F186" s="28" t="s">
        <v>197</v>
      </c>
      <c r="G186">
        <f t="shared" si="48"/>
        <v>38</v>
      </c>
      <c r="H186" s="28">
        <v>2005</v>
      </c>
      <c r="I186" s="28">
        <f t="shared" si="61"/>
        <v>1.3010299956639813</v>
      </c>
      <c r="J186" s="76">
        <v>21</v>
      </c>
      <c r="K186" s="76">
        <v>3.18</v>
      </c>
      <c r="L186" s="76">
        <f t="shared" si="49"/>
        <v>6.6037735849056602</v>
      </c>
      <c r="M186" s="28" t="s">
        <v>132</v>
      </c>
      <c r="N186" s="49">
        <f t="shared" si="50"/>
        <v>0</v>
      </c>
      <c r="O186" s="49">
        <f t="shared" si="51"/>
        <v>0</v>
      </c>
      <c r="P186" s="49">
        <f t="shared" si="52"/>
        <v>1</v>
      </c>
      <c r="Q186" s="86">
        <f t="shared" si="53"/>
        <v>14.767199999999999</v>
      </c>
      <c r="R186" s="86">
        <f t="shared" si="54"/>
        <v>27.232800000000001</v>
      </c>
      <c r="S186" s="86">
        <f t="shared" si="55"/>
        <v>0.147672</v>
      </c>
      <c r="T186" s="86">
        <f t="shared" si="56"/>
        <v>0.27232800000000001</v>
      </c>
      <c r="U186" s="76">
        <f t="shared" si="63"/>
        <v>0.21</v>
      </c>
      <c r="V186" s="76">
        <f t="shared" si="64"/>
        <v>3.1800000000000002E-2</v>
      </c>
      <c r="W186" s="76">
        <f t="shared" si="62"/>
        <v>6.6037735849056594</v>
      </c>
      <c r="X186" s="100">
        <v>100</v>
      </c>
      <c r="Y186" s="49">
        <v>1</v>
      </c>
      <c r="Z186" s="49">
        <v>0</v>
      </c>
      <c r="AA186" s="49">
        <v>0</v>
      </c>
      <c r="AB186" s="49">
        <v>0</v>
      </c>
      <c r="AC186" s="100">
        <v>1</v>
      </c>
      <c r="AD186" s="28">
        <v>0</v>
      </c>
      <c r="AE186" s="28" t="s">
        <v>179</v>
      </c>
      <c r="AF186" s="49">
        <f t="shared" ref="AF186:AF223" si="65">IF(AE186="home_resources",1,0)</f>
        <v>0</v>
      </c>
      <c r="AG186" s="49">
        <v>0</v>
      </c>
      <c r="AH186" s="49">
        <v>1</v>
      </c>
      <c r="AI186" s="49">
        <v>0</v>
      </c>
      <c r="AJ186" s="49">
        <f t="shared" si="57"/>
        <v>0</v>
      </c>
      <c r="AK186" s="49">
        <v>0</v>
      </c>
      <c r="AL186" s="49">
        <v>265000</v>
      </c>
      <c r="AM186" s="28">
        <v>15</v>
      </c>
      <c r="AN186" s="28" t="s">
        <v>324</v>
      </c>
      <c r="AO186" s="70">
        <f t="shared" si="58"/>
        <v>0</v>
      </c>
      <c r="AP186" s="70">
        <f t="shared" si="59"/>
        <v>1</v>
      </c>
      <c r="AQ186" s="70">
        <f t="shared" si="60"/>
        <v>0</v>
      </c>
      <c r="AR186" s="70">
        <v>1</v>
      </c>
      <c r="AS186" s="28" t="s">
        <v>147</v>
      </c>
      <c r="AT186" s="70">
        <v>0</v>
      </c>
      <c r="AU186" s="70">
        <v>0</v>
      </c>
      <c r="AV186" s="70">
        <v>0</v>
      </c>
      <c r="AW186" s="70">
        <v>0</v>
      </c>
      <c r="AX186" s="70">
        <v>34.299999999999997</v>
      </c>
      <c r="AY186" s="70">
        <v>0</v>
      </c>
      <c r="AZ186" s="70">
        <v>0</v>
      </c>
      <c r="BA186" s="70">
        <v>0</v>
      </c>
      <c r="BB186" s="70">
        <v>0</v>
      </c>
      <c r="BC186" s="70">
        <v>0</v>
      </c>
      <c r="BD186" s="70">
        <v>1</v>
      </c>
      <c r="BE186" s="70">
        <v>1</v>
      </c>
    </row>
    <row r="187" spans="1:135" x14ac:dyDescent="0.25">
      <c r="A187" s="28" t="s">
        <v>144</v>
      </c>
      <c r="B187" s="28">
        <v>186</v>
      </c>
      <c r="C187" s="28">
        <v>1</v>
      </c>
      <c r="D187">
        <f>VLOOKUP(E187,Studies!$C$3:$F$40,4,FALSE)</f>
        <v>22</v>
      </c>
      <c r="E187" s="28" t="s">
        <v>197</v>
      </c>
      <c r="F187" s="28" t="s">
        <v>197</v>
      </c>
      <c r="G187">
        <f t="shared" si="48"/>
        <v>38</v>
      </c>
      <c r="H187" s="28">
        <v>2005</v>
      </c>
      <c r="I187" s="28">
        <f t="shared" si="61"/>
        <v>1.3010299956639813</v>
      </c>
      <c r="J187" s="76">
        <v>37.54</v>
      </c>
      <c r="K187" s="76">
        <v>4.37</v>
      </c>
      <c r="L187" s="76">
        <f t="shared" si="49"/>
        <v>8.5903890160183067</v>
      </c>
      <c r="M187" s="28" t="s">
        <v>132</v>
      </c>
      <c r="N187" s="49">
        <f t="shared" si="50"/>
        <v>0</v>
      </c>
      <c r="O187" s="49">
        <f t="shared" si="51"/>
        <v>0</v>
      </c>
      <c r="P187" s="49">
        <f t="shared" si="52"/>
        <v>1</v>
      </c>
      <c r="Q187" s="86">
        <f t="shared" si="53"/>
        <v>28.974799999999998</v>
      </c>
      <c r="R187" s="86">
        <f t="shared" si="54"/>
        <v>46.105199999999996</v>
      </c>
      <c r="S187" s="86">
        <f t="shared" si="55"/>
        <v>0.28974800000000001</v>
      </c>
      <c r="T187" s="86">
        <f t="shared" si="56"/>
        <v>0.46105200000000002</v>
      </c>
      <c r="U187" s="76">
        <f t="shared" si="63"/>
        <v>0.37540000000000001</v>
      </c>
      <c r="V187" s="76">
        <f t="shared" si="64"/>
        <v>4.3700000000000003E-2</v>
      </c>
      <c r="W187" s="76">
        <f t="shared" si="62"/>
        <v>8.5903890160183067</v>
      </c>
      <c r="X187" s="100">
        <v>100</v>
      </c>
      <c r="Y187" s="49">
        <v>1</v>
      </c>
      <c r="Z187" s="49">
        <v>0</v>
      </c>
      <c r="AA187" s="49">
        <v>0</v>
      </c>
      <c r="AB187" s="49">
        <v>0</v>
      </c>
      <c r="AC187" s="100">
        <v>1</v>
      </c>
      <c r="AD187" s="28">
        <v>0</v>
      </c>
      <c r="AE187" s="28" t="s">
        <v>179</v>
      </c>
      <c r="AF187" s="49">
        <f t="shared" si="65"/>
        <v>0</v>
      </c>
      <c r="AG187" s="49">
        <v>0</v>
      </c>
      <c r="AH187" s="49">
        <v>1</v>
      </c>
      <c r="AI187" s="49">
        <v>0</v>
      </c>
      <c r="AJ187" s="49">
        <f t="shared" si="57"/>
        <v>0</v>
      </c>
      <c r="AK187" s="49">
        <v>0</v>
      </c>
      <c r="AL187" s="49">
        <v>265000</v>
      </c>
      <c r="AM187" s="28">
        <v>15</v>
      </c>
      <c r="AN187" s="28" t="s">
        <v>324</v>
      </c>
      <c r="AO187" s="70">
        <f t="shared" si="58"/>
        <v>0</v>
      </c>
      <c r="AP187" s="70">
        <f t="shared" si="59"/>
        <v>1</v>
      </c>
      <c r="AQ187" s="70">
        <f t="shared" si="60"/>
        <v>0</v>
      </c>
      <c r="AR187" s="70">
        <v>1</v>
      </c>
      <c r="AS187" s="28" t="s">
        <v>148</v>
      </c>
      <c r="AT187" s="70">
        <v>0</v>
      </c>
      <c r="AU187" s="70">
        <v>0</v>
      </c>
      <c r="AV187" s="70">
        <v>0</v>
      </c>
      <c r="AW187" s="70">
        <v>1</v>
      </c>
      <c r="AX187" s="70">
        <v>29.8</v>
      </c>
      <c r="AY187" s="70">
        <v>0</v>
      </c>
      <c r="AZ187" s="70">
        <v>0</v>
      </c>
      <c r="BA187" s="70">
        <v>0</v>
      </c>
      <c r="BB187" s="70">
        <v>0</v>
      </c>
      <c r="BC187" s="70">
        <v>0</v>
      </c>
      <c r="BD187" s="70">
        <v>1</v>
      </c>
      <c r="BE187" s="70">
        <v>1</v>
      </c>
    </row>
    <row r="188" spans="1:135" s="28" customFormat="1" x14ac:dyDescent="0.25">
      <c r="A188" s="28" t="s">
        <v>144</v>
      </c>
      <c r="B188" s="28">
        <v>187</v>
      </c>
      <c r="C188" s="28">
        <v>1</v>
      </c>
      <c r="D188">
        <f>VLOOKUP(E188,Studies!$C$3:$F$40,4,FALSE)</f>
        <v>22</v>
      </c>
      <c r="E188" s="28" t="s">
        <v>197</v>
      </c>
      <c r="F188" s="28" t="s">
        <v>197</v>
      </c>
      <c r="G188">
        <f t="shared" si="48"/>
        <v>38</v>
      </c>
      <c r="H188" s="28">
        <v>2005</v>
      </c>
      <c r="I188" s="28">
        <f t="shared" si="61"/>
        <v>1.3010299956639813</v>
      </c>
      <c r="J188" s="76">
        <v>19.98</v>
      </c>
      <c r="K188" s="76">
        <v>3.16</v>
      </c>
      <c r="L188" s="76">
        <f t="shared" si="49"/>
        <v>6.3227848101265822</v>
      </c>
      <c r="M188" s="28" t="s">
        <v>132</v>
      </c>
      <c r="N188" s="49">
        <f t="shared" si="50"/>
        <v>0</v>
      </c>
      <c r="O188" s="49">
        <f t="shared" si="51"/>
        <v>0</v>
      </c>
      <c r="P188" s="49">
        <f t="shared" si="52"/>
        <v>1</v>
      </c>
      <c r="Q188" s="86">
        <f t="shared" si="53"/>
        <v>13.7864</v>
      </c>
      <c r="R188" s="86">
        <f t="shared" si="54"/>
        <v>26.1736</v>
      </c>
      <c r="S188" s="86">
        <f t="shared" si="55"/>
        <v>0.13786399999999999</v>
      </c>
      <c r="T188" s="86">
        <f t="shared" si="56"/>
        <v>0.26173600000000002</v>
      </c>
      <c r="U188" s="76">
        <f t="shared" si="63"/>
        <v>0.19980000000000001</v>
      </c>
      <c r="V188" s="76">
        <f t="shared" si="64"/>
        <v>3.1600000000000003E-2</v>
      </c>
      <c r="W188" s="76">
        <f t="shared" si="62"/>
        <v>6.3227848101265822</v>
      </c>
      <c r="X188" s="100">
        <v>100</v>
      </c>
      <c r="Y188" s="49">
        <v>1</v>
      </c>
      <c r="Z188" s="49">
        <v>0</v>
      </c>
      <c r="AA188" s="49">
        <v>0</v>
      </c>
      <c r="AB188" s="49">
        <v>0</v>
      </c>
      <c r="AC188" s="100">
        <v>1</v>
      </c>
      <c r="AD188" s="28">
        <v>0</v>
      </c>
      <c r="AE188" s="28" t="s">
        <v>179</v>
      </c>
      <c r="AF188" s="49">
        <f t="shared" si="65"/>
        <v>0</v>
      </c>
      <c r="AG188" s="49">
        <v>0</v>
      </c>
      <c r="AH188" s="49">
        <v>1</v>
      </c>
      <c r="AI188" s="49">
        <v>0</v>
      </c>
      <c r="AJ188" s="49">
        <f t="shared" si="57"/>
        <v>0</v>
      </c>
      <c r="AK188" s="49">
        <v>0</v>
      </c>
      <c r="AL188" s="49">
        <v>265000</v>
      </c>
      <c r="AM188" s="28">
        <v>15</v>
      </c>
      <c r="AN188" s="28" t="s">
        <v>324</v>
      </c>
      <c r="AO188" s="70">
        <f t="shared" si="58"/>
        <v>0</v>
      </c>
      <c r="AP188" s="70">
        <f t="shared" si="59"/>
        <v>1</v>
      </c>
      <c r="AQ188" s="70">
        <f t="shared" si="60"/>
        <v>0</v>
      </c>
      <c r="AR188" s="70">
        <v>1</v>
      </c>
      <c r="AS188" s="28" t="s">
        <v>103</v>
      </c>
      <c r="AT188" s="70">
        <v>0</v>
      </c>
      <c r="AU188" s="70">
        <v>0</v>
      </c>
      <c r="AV188" s="70">
        <v>1</v>
      </c>
      <c r="AW188" s="70">
        <v>1</v>
      </c>
      <c r="AX188" s="70">
        <v>26</v>
      </c>
      <c r="AY188" s="70">
        <v>0</v>
      </c>
      <c r="AZ188" s="70">
        <v>0</v>
      </c>
      <c r="BA188" s="70">
        <v>0</v>
      </c>
      <c r="BB188" s="70">
        <v>0</v>
      </c>
      <c r="BC188" s="70">
        <v>0</v>
      </c>
      <c r="BD188" s="70">
        <v>1</v>
      </c>
      <c r="BE188" s="70">
        <v>1</v>
      </c>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row>
    <row r="189" spans="1:135" s="29" customFormat="1" x14ac:dyDescent="0.25">
      <c r="A189" s="28" t="s">
        <v>144</v>
      </c>
      <c r="B189" s="28">
        <v>188</v>
      </c>
      <c r="C189" s="28">
        <v>1</v>
      </c>
      <c r="D189">
        <f>VLOOKUP(E189,Studies!$C$3:$F$40,4,FALSE)</f>
        <v>22</v>
      </c>
      <c r="E189" s="28" t="s">
        <v>197</v>
      </c>
      <c r="F189" s="28" t="s">
        <v>197</v>
      </c>
      <c r="G189">
        <f t="shared" si="48"/>
        <v>38</v>
      </c>
      <c r="H189" s="28">
        <v>2005</v>
      </c>
      <c r="I189" s="28">
        <f t="shared" si="61"/>
        <v>1.3010299956639813</v>
      </c>
      <c r="J189" s="76">
        <v>15.89</v>
      </c>
      <c r="K189" s="76">
        <v>1.41</v>
      </c>
      <c r="L189" s="76">
        <f t="shared" si="49"/>
        <v>11.269503546099292</v>
      </c>
      <c r="M189" s="28" t="s">
        <v>132</v>
      </c>
      <c r="N189" s="49">
        <f t="shared" si="50"/>
        <v>0</v>
      </c>
      <c r="O189" s="49">
        <f t="shared" si="51"/>
        <v>0</v>
      </c>
      <c r="P189" s="49">
        <f t="shared" si="52"/>
        <v>1</v>
      </c>
      <c r="Q189" s="86">
        <f t="shared" si="53"/>
        <v>13.1264</v>
      </c>
      <c r="R189" s="86">
        <f t="shared" si="54"/>
        <v>18.653600000000001</v>
      </c>
      <c r="S189" s="86">
        <f t="shared" si="55"/>
        <v>0.13126400000000002</v>
      </c>
      <c r="T189" s="86">
        <f t="shared" si="56"/>
        <v>0.18653600000000001</v>
      </c>
      <c r="U189" s="76">
        <f t="shared" si="63"/>
        <v>0.15890000000000001</v>
      </c>
      <c r="V189" s="76">
        <f t="shared" si="64"/>
        <v>1.41E-2</v>
      </c>
      <c r="W189" s="76">
        <f t="shared" si="62"/>
        <v>11.269503546099292</v>
      </c>
      <c r="X189" s="100">
        <v>100</v>
      </c>
      <c r="Y189" s="49">
        <v>1</v>
      </c>
      <c r="Z189" s="49">
        <v>0</v>
      </c>
      <c r="AA189" s="49">
        <v>0</v>
      </c>
      <c r="AB189" s="49">
        <v>0</v>
      </c>
      <c r="AC189" s="100">
        <v>1</v>
      </c>
      <c r="AD189" s="28">
        <v>0</v>
      </c>
      <c r="AE189" s="28" t="s">
        <v>179</v>
      </c>
      <c r="AF189" s="49">
        <f t="shared" si="65"/>
        <v>0</v>
      </c>
      <c r="AG189" s="49">
        <v>0</v>
      </c>
      <c r="AH189" s="49">
        <v>1</v>
      </c>
      <c r="AI189" s="49">
        <v>0</v>
      </c>
      <c r="AJ189" s="49">
        <f t="shared" si="57"/>
        <v>0</v>
      </c>
      <c r="AK189" s="49">
        <v>0</v>
      </c>
      <c r="AL189" s="49">
        <v>265000</v>
      </c>
      <c r="AM189" s="28">
        <v>15</v>
      </c>
      <c r="AN189" s="28" t="s">
        <v>324</v>
      </c>
      <c r="AO189" s="70">
        <f t="shared" si="58"/>
        <v>0</v>
      </c>
      <c r="AP189" s="70">
        <f t="shared" si="59"/>
        <v>1</v>
      </c>
      <c r="AQ189" s="70">
        <f t="shared" si="60"/>
        <v>0</v>
      </c>
      <c r="AR189" s="70">
        <v>1</v>
      </c>
      <c r="AS189" s="28" t="s">
        <v>106</v>
      </c>
      <c r="AT189" s="70">
        <v>0</v>
      </c>
      <c r="AU189" s="70">
        <v>0</v>
      </c>
      <c r="AV189" s="70">
        <v>0</v>
      </c>
      <c r="AW189" s="70">
        <v>0</v>
      </c>
      <c r="AX189" s="70">
        <v>32.5</v>
      </c>
      <c r="AY189" s="70">
        <v>0</v>
      </c>
      <c r="AZ189" s="70">
        <v>0</v>
      </c>
      <c r="BA189" s="70">
        <v>0</v>
      </c>
      <c r="BB189" s="70">
        <v>0</v>
      </c>
      <c r="BC189" s="70">
        <v>0</v>
      </c>
      <c r="BD189" s="70">
        <v>1</v>
      </c>
      <c r="BE189" s="70">
        <v>1</v>
      </c>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row>
    <row r="190" spans="1:135" x14ac:dyDescent="0.25">
      <c r="A190" s="28" t="s">
        <v>144</v>
      </c>
      <c r="B190" s="28">
        <v>189</v>
      </c>
      <c r="C190" s="28">
        <v>1</v>
      </c>
      <c r="D190">
        <f>VLOOKUP(E190,Studies!$C$3:$F$40,4,FALSE)</f>
        <v>22</v>
      </c>
      <c r="E190" s="28" t="s">
        <v>197</v>
      </c>
      <c r="F190" s="28" t="s">
        <v>197</v>
      </c>
      <c r="G190">
        <f t="shared" si="48"/>
        <v>38</v>
      </c>
      <c r="H190" s="28">
        <v>2005</v>
      </c>
      <c r="I190" s="28">
        <f t="shared" si="61"/>
        <v>1.3010299956639813</v>
      </c>
      <c r="J190" s="76">
        <v>37.99</v>
      </c>
      <c r="K190" s="76">
        <v>3.64</v>
      </c>
      <c r="L190" s="76">
        <f t="shared" si="49"/>
        <v>10.436813186813186</v>
      </c>
      <c r="M190" s="28" t="s">
        <v>132</v>
      </c>
      <c r="N190" s="49">
        <f t="shared" si="50"/>
        <v>0</v>
      </c>
      <c r="O190" s="49">
        <f t="shared" si="51"/>
        <v>0</v>
      </c>
      <c r="P190" s="49">
        <f t="shared" si="52"/>
        <v>1</v>
      </c>
      <c r="Q190" s="86">
        <f t="shared" si="53"/>
        <v>30.855600000000003</v>
      </c>
      <c r="R190" s="86">
        <f t="shared" si="54"/>
        <v>45.124400000000001</v>
      </c>
      <c r="S190" s="86">
        <f t="shared" si="55"/>
        <v>0.308556</v>
      </c>
      <c r="T190" s="86">
        <f t="shared" si="56"/>
        <v>0.45124400000000003</v>
      </c>
      <c r="U190" s="76">
        <f t="shared" si="63"/>
        <v>0.37990000000000002</v>
      </c>
      <c r="V190" s="76">
        <f t="shared" si="64"/>
        <v>3.6400000000000002E-2</v>
      </c>
      <c r="W190" s="76">
        <f t="shared" si="62"/>
        <v>10.436813186813186</v>
      </c>
      <c r="X190" s="100">
        <v>100</v>
      </c>
      <c r="Y190" s="49">
        <v>1</v>
      </c>
      <c r="Z190" s="49">
        <v>0</v>
      </c>
      <c r="AA190" s="49">
        <v>0</v>
      </c>
      <c r="AB190" s="49">
        <v>0</v>
      </c>
      <c r="AC190" s="100">
        <v>1</v>
      </c>
      <c r="AD190" s="28">
        <v>0</v>
      </c>
      <c r="AE190" s="28" t="s">
        <v>179</v>
      </c>
      <c r="AF190" s="49">
        <f t="shared" si="65"/>
        <v>0</v>
      </c>
      <c r="AG190" s="49">
        <v>0</v>
      </c>
      <c r="AH190" s="49">
        <v>1</v>
      </c>
      <c r="AI190" s="49">
        <v>0</v>
      </c>
      <c r="AJ190" s="49">
        <f t="shared" si="57"/>
        <v>0</v>
      </c>
      <c r="AK190" s="49">
        <v>0</v>
      </c>
      <c r="AL190" s="49">
        <v>265000</v>
      </c>
      <c r="AM190" s="28">
        <v>15</v>
      </c>
      <c r="AN190" s="28" t="s">
        <v>324</v>
      </c>
      <c r="AO190" s="70">
        <f t="shared" si="58"/>
        <v>0</v>
      </c>
      <c r="AP190" s="70">
        <f t="shared" si="59"/>
        <v>1</v>
      </c>
      <c r="AQ190" s="70">
        <f t="shared" si="60"/>
        <v>0</v>
      </c>
      <c r="AR190" s="70">
        <v>1</v>
      </c>
      <c r="AS190" s="28" t="s">
        <v>186</v>
      </c>
      <c r="AT190" s="70">
        <v>0</v>
      </c>
      <c r="AU190" s="70">
        <v>0</v>
      </c>
      <c r="AV190" s="70">
        <v>0</v>
      </c>
      <c r="AW190" s="70">
        <v>1</v>
      </c>
      <c r="AX190" s="70">
        <v>26.2</v>
      </c>
      <c r="AY190" s="70">
        <v>0</v>
      </c>
      <c r="AZ190" s="70">
        <v>0</v>
      </c>
      <c r="BA190" s="70">
        <v>0</v>
      </c>
      <c r="BB190" s="70">
        <v>0</v>
      </c>
      <c r="BC190" s="70">
        <v>0</v>
      </c>
      <c r="BD190" s="70">
        <v>1</v>
      </c>
      <c r="BE190" s="70">
        <v>1</v>
      </c>
    </row>
    <row r="191" spans="1:135" x14ac:dyDescent="0.25">
      <c r="A191" s="28" t="s">
        <v>144</v>
      </c>
      <c r="B191" s="28">
        <v>190</v>
      </c>
      <c r="C191" s="28">
        <v>1</v>
      </c>
      <c r="D191">
        <f>VLOOKUP(E191,Studies!$C$3:$F$40,4,FALSE)</f>
        <v>22</v>
      </c>
      <c r="E191" s="28" t="s">
        <v>197</v>
      </c>
      <c r="F191" s="28" t="s">
        <v>197</v>
      </c>
      <c r="G191">
        <f t="shared" si="48"/>
        <v>38</v>
      </c>
      <c r="H191" s="28">
        <v>2005</v>
      </c>
      <c r="I191" s="28">
        <f t="shared" si="61"/>
        <v>1.3010299956639813</v>
      </c>
      <c r="J191" s="76">
        <v>8.76</v>
      </c>
      <c r="K191" s="76">
        <v>3.43</v>
      </c>
      <c r="L191" s="76">
        <f t="shared" si="49"/>
        <v>2.5539358600583086</v>
      </c>
      <c r="M191" s="28" t="s">
        <v>132</v>
      </c>
      <c r="N191" s="49">
        <f t="shared" si="50"/>
        <v>0</v>
      </c>
      <c r="O191" s="49">
        <f t="shared" si="51"/>
        <v>0</v>
      </c>
      <c r="P191" s="49">
        <f t="shared" si="52"/>
        <v>1</v>
      </c>
      <c r="Q191" s="86">
        <f t="shared" si="53"/>
        <v>2.0371999999999995</v>
      </c>
      <c r="R191" s="86">
        <f t="shared" si="54"/>
        <v>15.482800000000001</v>
      </c>
      <c r="S191" s="86">
        <f t="shared" si="55"/>
        <v>2.0371999999999987E-2</v>
      </c>
      <c r="T191" s="86">
        <f t="shared" si="56"/>
        <v>0.15482800000000002</v>
      </c>
      <c r="U191" s="76">
        <f t="shared" si="63"/>
        <v>8.7599999999999997E-2</v>
      </c>
      <c r="V191" s="76">
        <f t="shared" si="64"/>
        <v>3.4300000000000004E-2</v>
      </c>
      <c r="W191" s="76">
        <f t="shared" si="62"/>
        <v>2.5539358600583086</v>
      </c>
      <c r="X191" s="100">
        <v>100</v>
      </c>
      <c r="Y191" s="49">
        <v>1</v>
      </c>
      <c r="Z191" s="49">
        <v>0</v>
      </c>
      <c r="AA191" s="49">
        <v>0</v>
      </c>
      <c r="AB191" s="49">
        <v>0</v>
      </c>
      <c r="AC191" s="100">
        <v>1</v>
      </c>
      <c r="AD191" s="28">
        <v>0</v>
      </c>
      <c r="AE191" s="28" t="s">
        <v>179</v>
      </c>
      <c r="AF191" s="49">
        <f t="shared" si="65"/>
        <v>0</v>
      </c>
      <c r="AG191" s="49">
        <v>0</v>
      </c>
      <c r="AH191" s="49">
        <v>1</v>
      </c>
      <c r="AI191" s="49">
        <v>0</v>
      </c>
      <c r="AJ191" s="49">
        <f t="shared" si="57"/>
        <v>0</v>
      </c>
      <c r="AK191" s="49">
        <v>0</v>
      </c>
      <c r="AL191" s="49">
        <v>265000</v>
      </c>
      <c r="AM191" s="28">
        <v>15</v>
      </c>
      <c r="AN191" s="28" t="s">
        <v>324</v>
      </c>
      <c r="AO191" s="70">
        <f t="shared" si="58"/>
        <v>0</v>
      </c>
      <c r="AP191" s="70">
        <f t="shared" si="59"/>
        <v>1</v>
      </c>
      <c r="AQ191" s="70">
        <f t="shared" si="60"/>
        <v>0</v>
      </c>
      <c r="AR191" s="70">
        <v>1</v>
      </c>
      <c r="AS191" s="28" t="s">
        <v>199</v>
      </c>
      <c r="AT191" s="70">
        <v>0</v>
      </c>
      <c r="AU191" s="70">
        <v>0</v>
      </c>
      <c r="AV191" s="70">
        <v>0</v>
      </c>
      <c r="AW191" s="70">
        <v>1</v>
      </c>
      <c r="AX191" s="70">
        <v>27.5</v>
      </c>
      <c r="AY191" s="70">
        <v>0</v>
      </c>
      <c r="AZ191" s="70">
        <v>0</v>
      </c>
      <c r="BA191" s="70">
        <v>0</v>
      </c>
      <c r="BB191" s="70">
        <v>0</v>
      </c>
      <c r="BC191" s="70">
        <v>0</v>
      </c>
      <c r="BD191" s="70">
        <v>1</v>
      </c>
      <c r="BE191" s="70">
        <v>1</v>
      </c>
    </row>
    <row r="192" spans="1:135" x14ac:dyDescent="0.25">
      <c r="A192" s="28" t="s">
        <v>144</v>
      </c>
      <c r="B192" s="28">
        <v>191</v>
      </c>
      <c r="C192" s="28">
        <v>1</v>
      </c>
      <c r="D192">
        <f>VLOOKUP(E192,Studies!$C$3:$F$40,4,FALSE)</f>
        <v>22</v>
      </c>
      <c r="E192" s="28" t="s">
        <v>197</v>
      </c>
      <c r="F192" s="28" t="s">
        <v>197</v>
      </c>
      <c r="G192">
        <f t="shared" si="48"/>
        <v>38</v>
      </c>
      <c r="H192" s="28">
        <v>2005</v>
      </c>
      <c r="I192" s="28">
        <f t="shared" si="61"/>
        <v>1.3010299956639813</v>
      </c>
      <c r="J192" s="76">
        <v>4.38</v>
      </c>
      <c r="K192" s="76">
        <v>3.92</v>
      </c>
      <c r="L192" s="76">
        <f t="shared" si="49"/>
        <v>1.1173469387755102</v>
      </c>
      <c r="M192" s="28" t="s">
        <v>132</v>
      </c>
      <c r="N192" s="49">
        <f t="shared" si="50"/>
        <v>0</v>
      </c>
      <c r="O192" s="49">
        <f t="shared" si="51"/>
        <v>0</v>
      </c>
      <c r="P192" s="49">
        <f t="shared" si="52"/>
        <v>1</v>
      </c>
      <c r="Q192" s="86">
        <f t="shared" si="53"/>
        <v>-3.3031999999999995</v>
      </c>
      <c r="R192" s="86">
        <f t="shared" si="54"/>
        <v>12.063199999999998</v>
      </c>
      <c r="S192" s="86">
        <f t="shared" si="55"/>
        <v>-3.3031999999999999E-2</v>
      </c>
      <c r="T192" s="86">
        <f t="shared" si="56"/>
        <v>0.12063199999999999</v>
      </c>
      <c r="U192" s="76">
        <f t="shared" si="63"/>
        <v>4.3799999999999999E-2</v>
      </c>
      <c r="V192" s="76">
        <f t="shared" si="64"/>
        <v>3.9199999999999999E-2</v>
      </c>
      <c r="W192" s="76">
        <f t="shared" si="62"/>
        <v>1.1173469387755102</v>
      </c>
      <c r="X192" s="100">
        <v>100</v>
      </c>
      <c r="Y192" s="49">
        <v>1</v>
      </c>
      <c r="Z192" s="49">
        <v>0</v>
      </c>
      <c r="AA192" s="49">
        <v>0</v>
      </c>
      <c r="AB192" s="49">
        <v>0</v>
      </c>
      <c r="AC192" s="100">
        <v>1</v>
      </c>
      <c r="AD192" s="28">
        <v>0</v>
      </c>
      <c r="AE192" s="28" t="s">
        <v>179</v>
      </c>
      <c r="AF192" s="49">
        <f t="shared" si="65"/>
        <v>0</v>
      </c>
      <c r="AG192" s="49">
        <v>0</v>
      </c>
      <c r="AH192" s="49">
        <v>1</v>
      </c>
      <c r="AI192" s="49">
        <v>0</v>
      </c>
      <c r="AJ192" s="49">
        <f t="shared" si="57"/>
        <v>0</v>
      </c>
      <c r="AK192" s="49">
        <v>0</v>
      </c>
      <c r="AL192" s="49">
        <v>265000</v>
      </c>
      <c r="AM192" s="28">
        <v>15</v>
      </c>
      <c r="AN192" s="28" t="s">
        <v>324</v>
      </c>
      <c r="AO192" s="70">
        <f t="shared" si="58"/>
        <v>0</v>
      </c>
      <c r="AP192" s="70">
        <f t="shared" si="59"/>
        <v>1</v>
      </c>
      <c r="AQ192" s="70">
        <f t="shared" si="60"/>
        <v>0</v>
      </c>
      <c r="AR192" s="70">
        <v>1</v>
      </c>
      <c r="AS192" s="28" t="s">
        <v>152</v>
      </c>
      <c r="AT192" s="70">
        <v>0</v>
      </c>
      <c r="AU192" s="70">
        <v>0</v>
      </c>
      <c r="AV192" s="70">
        <v>0</v>
      </c>
      <c r="AW192" s="70">
        <v>1</v>
      </c>
      <c r="AX192" s="70">
        <v>27.1</v>
      </c>
      <c r="AY192" s="70">
        <v>0</v>
      </c>
      <c r="AZ192" s="70">
        <v>0</v>
      </c>
      <c r="BA192" s="70">
        <v>0</v>
      </c>
      <c r="BB192" s="70">
        <v>0</v>
      </c>
      <c r="BC192" s="70">
        <v>0</v>
      </c>
      <c r="BD192" s="70">
        <v>1</v>
      </c>
      <c r="BE192" s="70">
        <v>1</v>
      </c>
    </row>
    <row r="193" spans="1:57" x14ac:dyDescent="0.25">
      <c r="A193" s="28" t="s">
        <v>144</v>
      </c>
      <c r="B193" s="28">
        <v>192</v>
      </c>
      <c r="C193" s="28">
        <v>1</v>
      </c>
      <c r="D193">
        <f>VLOOKUP(E193,Studies!$C$3:$F$40,4,FALSE)</f>
        <v>22</v>
      </c>
      <c r="E193" s="28" t="s">
        <v>197</v>
      </c>
      <c r="F193" s="28" t="s">
        <v>197</v>
      </c>
      <c r="G193">
        <f t="shared" si="48"/>
        <v>38</v>
      </c>
      <c r="H193" s="28">
        <v>2005</v>
      </c>
      <c r="I193" s="28">
        <f t="shared" si="61"/>
        <v>1.3010299956639813</v>
      </c>
      <c r="J193" s="76">
        <v>41.89</v>
      </c>
      <c r="K193" s="76">
        <v>3.95</v>
      </c>
      <c r="L193" s="76">
        <f t="shared" si="49"/>
        <v>10.60506329113924</v>
      </c>
      <c r="M193" s="28" t="s">
        <v>132</v>
      </c>
      <c r="N193" s="49">
        <f t="shared" si="50"/>
        <v>0</v>
      </c>
      <c r="O193" s="49">
        <f t="shared" si="51"/>
        <v>0</v>
      </c>
      <c r="P193" s="49">
        <f t="shared" si="52"/>
        <v>1</v>
      </c>
      <c r="Q193" s="86">
        <f t="shared" si="53"/>
        <v>34.148000000000003</v>
      </c>
      <c r="R193" s="86">
        <f t="shared" si="54"/>
        <v>49.631999999999998</v>
      </c>
      <c r="S193" s="86">
        <f t="shared" si="55"/>
        <v>0.34148000000000001</v>
      </c>
      <c r="T193" s="86">
        <f t="shared" si="56"/>
        <v>0.49631999999999998</v>
      </c>
      <c r="U193" s="76">
        <f t="shared" si="63"/>
        <v>0.41889999999999999</v>
      </c>
      <c r="V193" s="76">
        <f t="shared" si="64"/>
        <v>3.95E-2</v>
      </c>
      <c r="W193" s="76">
        <f t="shared" si="62"/>
        <v>10.60506329113924</v>
      </c>
      <c r="X193" s="100">
        <v>100</v>
      </c>
      <c r="Y193" s="49">
        <v>1</v>
      </c>
      <c r="Z193" s="49">
        <v>0</v>
      </c>
      <c r="AA193" s="49">
        <v>0</v>
      </c>
      <c r="AB193" s="49">
        <v>0</v>
      </c>
      <c r="AC193" s="100">
        <v>1</v>
      </c>
      <c r="AD193" s="28">
        <v>0</v>
      </c>
      <c r="AE193" s="28" t="s">
        <v>179</v>
      </c>
      <c r="AF193" s="49">
        <f t="shared" si="65"/>
        <v>0</v>
      </c>
      <c r="AG193" s="49">
        <v>0</v>
      </c>
      <c r="AH193" s="49">
        <v>1</v>
      </c>
      <c r="AI193" s="49">
        <v>0</v>
      </c>
      <c r="AJ193" s="49">
        <f t="shared" si="57"/>
        <v>0</v>
      </c>
      <c r="AK193" s="49">
        <v>0</v>
      </c>
      <c r="AL193" s="49">
        <v>265000</v>
      </c>
      <c r="AM193" s="28">
        <v>15</v>
      </c>
      <c r="AN193" s="28" t="s">
        <v>324</v>
      </c>
      <c r="AO193" s="70">
        <f t="shared" si="58"/>
        <v>0</v>
      </c>
      <c r="AP193" s="70">
        <f t="shared" si="59"/>
        <v>1</v>
      </c>
      <c r="AQ193" s="70">
        <f t="shared" si="60"/>
        <v>0</v>
      </c>
      <c r="AR193" s="70">
        <v>1</v>
      </c>
      <c r="AS193" s="28" t="s">
        <v>154</v>
      </c>
      <c r="AT193" s="70">
        <v>0</v>
      </c>
      <c r="AU193" s="70">
        <v>0</v>
      </c>
      <c r="AV193" s="70">
        <v>0</v>
      </c>
      <c r="AW193" s="70">
        <v>1</v>
      </c>
      <c r="AX193" s="70">
        <v>31.7</v>
      </c>
      <c r="AY193" s="70">
        <v>0</v>
      </c>
      <c r="AZ193" s="70">
        <v>0</v>
      </c>
      <c r="BA193" s="70">
        <v>0</v>
      </c>
      <c r="BB193" s="70">
        <v>0</v>
      </c>
      <c r="BC193" s="70">
        <v>0</v>
      </c>
      <c r="BD193" s="70">
        <v>1</v>
      </c>
      <c r="BE193" s="70">
        <v>1</v>
      </c>
    </row>
    <row r="194" spans="1:57" x14ac:dyDescent="0.25">
      <c r="A194" s="28" t="s">
        <v>144</v>
      </c>
      <c r="B194" s="28">
        <v>193</v>
      </c>
      <c r="C194" s="28">
        <v>1</v>
      </c>
      <c r="D194">
        <f>VLOOKUP(E194,Studies!$C$3:$F$40,4,FALSE)</f>
        <v>22</v>
      </c>
      <c r="E194" s="28" t="s">
        <v>197</v>
      </c>
      <c r="F194" s="28" t="s">
        <v>197</v>
      </c>
      <c r="G194">
        <f t="shared" ref="G194:G257" si="66">COUNTIF(E:E,E194)</f>
        <v>38</v>
      </c>
      <c r="H194" s="28">
        <v>2005</v>
      </c>
      <c r="I194" s="28">
        <f t="shared" si="61"/>
        <v>1.3010299956639813</v>
      </c>
      <c r="J194" s="76">
        <v>31.34</v>
      </c>
      <c r="K194" s="76">
        <v>5.43</v>
      </c>
      <c r="L194" s="76">
        <f t="shared" ref="L194:L257" si="67">ABS(J194)/K194</f>
        <v>5.7716390423572745</v>
      </c>
      <c r="M194" s="28" t="s">
        <v>132</v>
      </c>
      <c r="N194" s="49">
        <f t="shared" ref="N194:N257" si="68">IF(M194="CML",1,0)</f>
        <v>0</v>
      </c>
      <c r="O194" s="49">
        <f t="shared" ref="O194:O257" si="69">IF(M194="OLS",1,0)</f>
        <v>0</v>
      </c>
      <c r="P194" s="49">
        <f t="shared" ref="P194:P257" si="70">IF(M194="HLM",1,0)</f>
        <v>1</v>
      </c>
      <c r="Q194" s="86">
        <f t="shared" ref="Q194:Q257" si="71">J194-1.96*K194</f>
        <v>20.697200000000002</v>
      </c>
      <c r="R194" s="86">
        <f t="shared" ref="R194:R257" si="72">J194+1.96*K194</f>
        <v>41.982799999999997</v>
      </c>
      <c r="S194" s="86">
        <f t="shared" ref="S194:S257" si="73">U194-1.96*V194</f>
        <v>0.20697200000000004</v>
      </c>
      <c r="T194" s="86">
        <f t="shared" ref="T194:T257" si="74">U194+1.96*V194</f>
        <v>0.41982799999999998</v>
      </c>
      <c r="U194" s="76">
        <f t="shared" si="63"/>
        <v>0.31340000000000001</v>
      </c>
      <c r="V194" s="76">
        <f t="shared" si="64"/>
        <v>5.4299999999999994E-2</v>
      </c>
      <c r="W194" s="76">
        <f t="shared" si="62"/>
        <v>5.7716390423572754</v>
      </c>
      <c r="X194" s="100">
        <v>100</v>
      </c>
      <c r="Y194" s="49">
        <v>1</v>
      </c>
      <c r="Z194" s="49">
        <v>0</v>
      </c>
      <c r="AA194" s="49">
        <v>0</v>
      </c>
      <c r="AB194" s="49">
        <v>0</v>
      </c>
      <c r="AC194" s="100">
        <v>1</v>
      </c>
      <c r="AD194" s="28">
        <v>0</v>
      </c>
      <c r="AE194" s="28" t="s">
        <v>179</v>
      </c>
      <c r="AF194" s="49">
        <f t="shared" si="65"/>
        <v>0</v>
      </c>
      <c r="AG194" s="49">
        <v>0</v>
      </c>
      <c r="AH194" s="49">
        <v>1</v>
      </c>
      <c r="AI194" s="49">
        <v>0</v>
      </c>
      <c r="AJ194" s="49">
        <f t="shared" ref="AJ194:AJ257" si="75">IF(AE194="composite",1,0)</f>
        <v>0</v>
      </c>
      <c r="AK194" s="49">
        <v>0</v>
      </c>
      <c r="AL194" s="49">
        <v>265000</v>
      </c>
      <c r="AM194" s="28">
        <v>15</v>
      </c>
      <c r="AN194" s="28" t="s">
        <v>324</v>
      </c>
      <c r="AO194" s="70">
        <f t="shared" ref="AO194:AO257" si="76">IF(AN194="Econ",1,0)</f>
        <v>0</v>
      </c>
      <c r="AP194" s="70">
        <f t="shared" ref="AP194:AP257" si="77">IF(AN194="SS",1,0)</f>
        <v>1</v>
      </c>
      <c r="AQ194" s="70">
        <f t="shared" ref="AQ194:AQ257" si="78">IF(AN194="Psychology",1,0)</f>
        <v>0</v>
      </c>
      <c r="AR194" s="70">
        <v>1</v>
      </c>
      <c r="AS194" s="28" t="s">
        <v>200</v>
      </c>
      <c r="AT194" s="70">
        <v>0</v>
      </c>
      <c r="AU194" s="70">
        <v>0</v>
      </c>
      <c r="AV194" s="70">
        <v>0</v>
      </c>
      <c r="AW194" s="70">
        <v>1</v>
      </c>
      <c r="AX194" s="70">
        <v>33.6</v>
      </c>
      <c r="AY194" s="70">
        <v>0</v>
      </c>
      <c r="AZ194" s="70">
        <v>0</v>
      </c>
      <c r="BA194" s="70">
        <v>0</v>
      </c>
      <c r="BB194" s="70">
        <v>0</v>
      </c>
      <c r="BC194" s="70">
        <v>0</v>
      </c>
      <c r="BD194" s="70">
        <v>1</v>
      </c>
      <c r="BE194" s="70">
        <v>1</v>
      </c>
    </row>
    <row r="195" spans="1:57" x14ac:dyDescent="0.25">
      <c r="A195" s="28" t="s">
        <v>144</v>
      </c>
      <c r="B195" s="28">
        <v>194</v>
      </c>
      <c r="C195" s="28">
        <v>1</v>
      </c>
      <c r="D195">
        <f>VLOOKUP(E195,Studies!$C$3:$F$40,4,FALSE)</f>
        <v>22</v>
      </c>
      <c r="E195" s="28" t="s">
        <v>197</v>
      </c>
      <c r="F195" s="28" t="s">
        <v>197</v>
      </c>
      <c r="G195">
        <f t="shared" si="66"/>
        <v>38</v>
      </c>
      <c r="H195" s="28">
        <v>2005</v>
      </c>
      <c r="I195" s="28">
        <f t="shared" ref="I195:I258" si="79">LOG((H195-1986)+1)</f>
        <v>1.3010299956639813</v>
      </c>
      <c r="J195" s="76">
        <v>35.520000000000003</v>
      </c>
      <c r="K195" s="76">
        <v>3.63</v>
      </c>
      <c r="L195" s="76">
        <f t="shared" si="67"/>
        <v>9.7851239669421499</v>
      </c>
      <c r="M195" s="28" t="s">
        <v>132</v>
      </c>
      <c r="N195" s="49">
        <f t="shared" si="68"/>
        <v>0</v>
      </c>
      <c r="O195" s="49">
        <f t="shared" si="69"/>
        <v>0</v>
      </c>
      <c r="P195" s="49">
        <f t="shared" si="70"/>
        <v>1</v>
      </c>
      <c r="Q195" s="86">
        <f t="shared" si="71"/>
        <v>28.405200000000004</v>
      </c>
      <c r="R195" s="86">
        <f t="shared" si="72"/>
        <v>42.634800000000006</v>
      </c>
      <c r="S195" s="86">
        <f t="shared" si="73"/>
        <v>0.28405200000000003</v>
      </c>
      <c r="T195" s="86">
        <f t="shared" si="74"/>
        <v>0.426348</v>
      </c>
      <c r="U195" s="76">
        <f t="shared" si="63"/>
        <v>0.35520000000000002</v>
      </c>
      <c r="V195" s="76">
        <f t="shared" si="64"/>
        <v>3.6299999999999999E-2</v>
      </c>
      <c r="W195" s="76">
        <f t="shared" si="62"/>
        <v>9.7851239669421499</v>
      </c>
      <c r="X195" s="100">
        <v>100</v>
      </c>
      <c r="Y195" s="49">
        <v>1</v>
      </c>
      <c r="Z195" s="49">
        <v>0</v>
      </c>
      <c r="AA195" s="49">
        <v>0</v>
      </c>
      <c r="AB195" s="49">
        <v>0</v>
      </c>
      <c r="AC195" s="100">
        <v>1</v>
      </c>
      <c r="AD195" s="28">
        <v>0</v>
      </c>
      <c r="AE195" s="28" t="s">
        <v>179</v>
      </c>
      <c r="AF195" s="49">
        <f t="shared" si="65"/>
        <v>0</v>
      </c>
      <c r="AG195" s="49">
        <v>0</v>
      </c>
      <c r="AH195" s="49">
        <v>1</v>
      </c>
      <c r="AI195" s="49">
        <v>0</v>
      </c>
      <c r="AJ195" s="49">
        <f t="shared" si="75"/>
        <v>0</v>
      </c>
      <c r="AK195" s="49">
        <v>0</v>
      </c>
      <c r="AL195" s="49">
        <v>265000</v>
      </c>
      <c r="AM195" s="28">
        <v>15</v>
      </c>
      <c r="AN195" s="28" t="s">
        <v>324</v>
      </c>
      <c r="AO195" s="70">
        <f t="shared" si="76"/>
        <v>0</v>
      </c>
      <c r="AP195" s="70">
        <f t="shared" si="77"/>
        <v>1</v>
      </c>
      <c r="AQ195" s="70">
        <f t="shared" si="78"/>
        <v>0</v>
      </c>
      <c r="AR195" s="70">
        <v>1</v>
      </c>
      <c r="AS195" s="28" t="s">
        <v>156</v>
      </c>
      <c r="AT195" s="70">
        <v>0</v>
      </c>
      <c r="AU195" s="70">
        <v>0</v>
      </c>
      <c r="AV195" s="70">
        <v>0</v>
      </c>
      <c r="AW195" s="70">
        <v>1</v>
      </c>
      <c r="AX195" s="70">
        <v>29.7</v>
      </c>
      <c r="AY195" s="70">
        <v>0</v>
      </c>
      <c r="AZ195" s="70">
        <v>0</v>
      </c>
      <c r="BA195" s="70">
        <v>0</v>
      </c>
      <c r="BB195" s="70">
        <v>0</v>
      </c>
      <c r="BC195" s="70">
        <v>0</v>
      </c>
      <c r="BD195" s="70">
        <v>1</v>
      </c>
      <c r="BE195" s="70">
        <v>1</v>
      </c>
    </row>
    <row r="196" spans="1:57" x14ac:dyDescent="0.25">
      <c r="A196" s="28" t="s">
        <v>144</v>
      </c>
      <c r="B196" s="28">
        <v>195</v>
      </c>
      <c r="C196" s="28">
        <v>1</v>
      </c>
      <c r="D196">
        <f>VLOOKUP(E196,Studies!$C$3:$F$40,4,FALSE)</f>
        <v>22</v>
      </c>
      <c r="E196" s="28" t="s">
        <v>197</v>
      </c>
      <c r="F196" s="28" t="s">
        <v>197</v>
      </c>
      <c r="G196">
        <f t="shared" si="66"/>
        <v>38</v>
      </c>
      <c r="H196" s="28">
        <v>2005</v>
      </c>
      <c r="I196" s="28">
        <f t="shared" si="79"/>
        <v>1.3010299956639813</v>
      </c>
      <c r="J196" s="76">
        <v>5.36</v>
      </c>
      <c r="K196" s="76">
        <v>4.2699999999999996</v>
      </c>
      <c r="L196" s="76">
        <f t="shared" si="67"/>
        <v>1.2552693208430916</v>
      </c>
      <c r="M196" s="28" t="s">
        <v>132</v>
      </c>
      <c r="N196" s="49">
        <f t="shared" si="68"/>
        <v>0</v>
      </c>
      <c r="O196" s="49">
        <f t="shared" si="69"/>
        <v>0</v>
      </c>
      <c r="P196" s="49">
        <f t="shared" si="70"/>
        <v>1</v>
      </c>
      <c r="Q196" s="86">
        <f t="shared" si="71"/>
        <v>-3.009199999999999</v>
      </c>
      <c r="R196" s="86">
        <f t="shared" si="72"/>
        <v>13.729199999999999</v>
      </c>
      <c r="S196" s="86">
        <f t="shared" si="73"/>
        <v>-3.0091999999999987E-2</v>
      </c>
      <c r="T196" s="86">
        <f t="shared" si="74"/>
        <v>0.137292</v>
      </c>
      <c r="U196" s="76">
        <f t="shared" si="63"/>
        <v>5.3600000000000002E-2</v>
      </c>
      <c r="V196" s="76">
        <f t="shared" si="64"/>
        <v>4.2699999999999995E-2</v>
      </c>
      <c r="W196" s="76">
        <f t="shared" si="62"/>
        <v>1.2552693208430916</v>
      </c>
      <c r="X196" s="100">
        <v>100</v>
      </c>
      <c r="Y196" s="49">
        <v>1</v>
      </c>
      <c r="Z196" s="49">
        <v>0</v>
      </c>
      <c r="AA196" s="49">
        <v>0</v>
      </c>
      <c r="AB196" s="49">
        <v>0</v>
      </c>
      <c r="AC196" s="100">
        <v>1</v>
      </c>
      <c r="AD196" s="28">
        <v>0</v>
      </c>
      <c r="AE196" s="28" t="s">
        <v>179</v>
      </c>
      <c r="AF196" s="49">
        <f t="shared" si="65"/>
        <v>0</v>
      </c>
      <c r="AG196" s="49">
        <v>0</v>
      </c>
      <c r="AH196" s="49">
        <v>1</v>
      </c>
      <c r="AI196" s="49">
        <v>0</v>
      </c>
      <c r="AJ196" s="49">
        <f t="shared" si="75"/>
        <v>0</v>
      </c>
      <c r="AK196" s="49">
        <v>0</v>
      </c>
      <c r="AL196" s="49">
        <v>265000</v>
      </c>
      <c r="AM196" s="28">
        <v>15</v>
      </c>
      <c r="AN196" s="28" t="s">
        <v>324</v>
      </c>
      <c r="AO196" s="70">
        <f t="shared" si="76"/>
        <v>0</v>
      </c>
      <c r="AP196" s="70">
        <f t="shared" si="77"/>
        <v>1</v>
      </c>
      <c r="AQ196" s="70">
        <f t="shared" si="78"/>
        <v>0</v>
      </c>
      <c r="AR196" s="70">
        <v>1</v>
      </c>
      <c r="AS196" s="28" t="s">
        <v>201</v>
      </c>
      <c r="AT196" s="70">
        <v>0</v>
      </c>
      <c r="AU196" s="70">
        <v>0</v>
      </c>
      <c r="AV196" s="70">
        <v>0</v>
      </c>
      <c r="AW196" s="70">
        <v>1</v>
      </c>
      <c r="AX196" s="70">
        <v>26.1</v>
      </c>
      <c r="AY196" s="70">
        <v>0</v>
      </c>
      <c r="AZ196" s="70">
        <v>0</v>
      </c>
      <c r="BA196" s="70">
        <v>0</v>
      </c>
      <c r="BB196" s="70">
        <v>0</v>
      </c>
      <c r="BC196" s="70">
        <v>0</v>
      </c>
      <c r="BD196" s="70">
        <v>1</v>
      </c>
      <c r="BE196" s="70">
        <v>1</v>
      </c>
    </row>
    <row r="197" spans="1:57" x14ac:dyDescent="0.25">
      <c r="A197" s="28" t="s">
        <v>144</v>
      </c>
      <c r="B197" s="28">
        <v>196</v>
      </c>
      <c r="C197" s="28">
        <v>1</v>
      </c>
      <c r="D197">
        <f>VLOOKUP(E197,Studies!$C$3:$F$40,4,FALSE)</f>
        <v>22</v>
      </c>
      <c r="E197" s="28" t="s">
        <v>197</v>
      </c>
      <c r="F197" s="28" t="s">
        <v>197</v>
      </c>
      <c r="G197">
        <f t="shared" si="66"/>
        <v>38</v>
      </c>
      <c r="H197" s="28">
        <v>2005</v>
      </c>
      <c r="I197" s="28">
        <f t="shared" si="79"/>
        <v>1.3010299956639813</v>
      </c>
      <c r="J197" s="76">
        <v>20.36</v>
      </c>
      <c r="K197" s="76">
        <v>4.9800000000000004</v>
      </c>
      <c r="L197" s="76">
        <f t="shared" si="67"/>
        <v>4.0883534136546178</v>
      </c>
      <c r="M197" s="28" t="s">
        <v>132</v>
      </c>
      <c r="N197" s="49">
        <f t="shared" si="68"/>
        <v>0</v>
      </c>
      <c r="O197" s="49">
        <f t="shared" si="69"/>
        <v>0</v>
      </c>
      <c r="P197" s="49">
        <f t="shared" si="70"/>
        <v>1</v>
      </c>
      <c r="Q197" s="86">
        <f t="shared" si="71"/>
        <v>10.599199999999998</v>
      </c>
      <c r="R197" s="86">
        <f t="shared" si="72"/>
        <v>30.120800000000003</v>
      </c>
      <c r="S197" s="86">
        <f t="shared" si="73"/>
        <v>0.105992</v>
      </c>
      <c r="T197" s="86">
        <f t="shared" si="74"/>
        <v>0.30120800000000003</v>
      </c>
      <c r="U197" s="76">
        <f t="shared" si="63"/>
        <v>0.2036</v>
      </c>
      <c r="V197" s="76">
        <f t="shared" si="64"/>
        <v>4.9800000000000004E-2</v>
      </c>
      <c r="W197" s="76">
        <f t="shared" si="62"/>
        <v>4.0883534136546178</v>
      </c>
      <c r="X197" s="100">
        <v>100</v>
      </c>
      <c r="Y197" s="49">
        <v>1</v>
      </c>
      <c r="Z197" s="49">
        <v>0</v>
      </c>
      <c r="AA197" s="49">
        <v>0</v>
      </c>
      <c r="AB197" s="49">
        <v>0</v>
      </c>
      <c r="AC197" s="100">
        <v>1</v>
      </c>
      <c r="AD197" s="28">
        <v>0</v>
      </c>
      <c r="AE197" s="28" t="s">
        <v>179</v>
      </c>
      <c r="AF197" s="49">
        <f t="shared" si="65"/>
        <v>0</v>
      </c>
      <c r="AG197" s="49">
        <v>0</v>
      </c>
      <c r="AH197" s="49">
        <v>1</v>
      </c>
      <c r="AI197" s="49">
        <v>0</v>
      </c>
      <c r="AJ197" s="49">
        <f t="shared" si="75"/>
        <v>0</v>
      </c>
      <c r="AK197" s="49">
        <v>0</v>
      </c>
      <c r="AL197" s="49">
        <v>265000</v>
      </c>
      <c r="AM197" s="28">
        <v>15</v>
      </c>
      <c r="AN197" s="28" t="s">
        <v>324</v>
      </c>
      <c r="AO197" s="70">
        <f t="shared" si="76"/>
        <v>0</v>
      </c>
      <c r="AP197" s="70">
        <f t="shared" si="77"/>
        <v>1</v>
      </c>
      <c r="AQ197" s="70">
        <f t="shared" si="78"/>
        <v>0</v>
      </c>
      <c r="AR197" s="70">
        <v>1</v>
      </c>
      <c r="AS197" s="28" t="s">
        <v>202</v>
      </c>
      <c r="AT197" s="70">
        <v>0</v>
      </c>
      <c r="AU197" s="70">
        <v>0</v>
      </c>
      <c r="AV197" s="70">
        <v>0</v>
      </c>
      <c r="AW197" s="70">
        <v>1</v>
      </c>
      <c r="AX197" s="70">
        <v>29.2</v>
      </c>
      <c r="AY197" s="70">
        <v>0</v>
      </c>
      <c r="AZ197" s="70">
        <v>0</v>
      </c>
      <c r="BA197" s="70">
        <v>0</v>
      </c>
      <c r="BB197" s="70">
        <v>0</v>
      </c>
      <c r="BC197" s="70">
        <v>0</v>
      </c>
      <c r="BD197" s="70">
        <v>1</v>
      </c>
      <c r="BE197" s="70">
        <v>1</v>
      </c>
    </row>
    <row r="198" spans="1:57" x14ac:dyDescent="0.25">
      <c r="A198" s="28" t="s">
        <v>144</v>
      </c>
      <c r="B198" s="28">
        <v>197</v>
      </c>
      <c r="C198" s="28">
        <v>1</v>
      </c>
      <c r="D198">
        <f>VLOOKUP(E198,Studies!$C$3:$F$40,4,FALSE)</f>
        <v>22</v>
      </c>
      <c r="E198" s="28" t="s">
        <v>197</v>
      </c>
      <c r="F198" s="28" t="s">
        <v>197</v>
      </c>
      <c r="G198">
        <f t="shared" si="66"/>
        <v>38</v>
      </c>
      <c r="H198" s="28">
        <v>2005</v>
      </c>
      <c r="I198" s="28">
        <f t="shared" si="79"/>
        <v>1.3010299956639813</v>
      </c>
      <c r="J198" s="76">
        <v>19.09</v>
      </c>
      <c r="K198" s="76">
        <v>5.43</v>
      </c>
      <c r="L198" s="76">
        <f t="shared" si="67"/>
        <v>3.5156537753222836</v>
      </c>
      <c r="M198" s="28" t="s">
        <v>132</v>
      </c>
      <c r="N198" s="49">
        <f t="shared" si="68"/>
        <v>0</v>
      </c>
      <c r="O198" s="49">
        <f t="shared" si="69"/>
        <v>0</v>
      </c>
      <c r="P198" s="49">
        <f t="shared" si="70"/>
        <v>1</v>
      </c>
      <c r="Q198" s="86">
        <f t="shared" si="71"/>
        <v>8.4472000000000005</v>
      </c>
      <c r="R198" s="86">
        <f t="shared" si="72"/>
        <v>29.732799999999997</v>
      </c>
      <c r="S198" s="86">
        <f t="shared" si="73"/>
        <v>8.4472000000000005E-2</v>
      </c>
      <c r="T198" s="86">
        <f t="shared" si="74"/>
        <v>0.29732799999999998</v>
      </c>
      <c r="U198" s="76">
        <f t="shared" si="63"/>
        <v>0.19089999999999999</v>
      </c>
      <c r="V198" s="76">
        <f t="shared" si="64"/>
        <v>5.4299999999999994E-2</v>
      </c>
      <c r="W198" s="76">
        <f t="shared" si="62"/>
        <v>3.5156537753222836</v>
      </c>
      <c r="X198" s="100">
        <v>100</v>
      </c>
      <c r="Y198" s="49">
        <v>1</v>
      </c>
      <c r="Z198" s="49">
        <v>0</v>
      </c>
      <c r="AA198" s="49">
        <v>0</v>
      </c>
      <c r="AB198" s="49">
        <v>0</v>
      </c>
      <c r="AC198" s="100">
        <v>1</v>
      </c>
      <c r="AD198" s="28">
        <v>0</v>
      </c>
      <c r="AE198" s="28" t="s">
        <v>179</v>
      </c>
      <c r="AF198" s="49">
        <f t="shared" si="65"/>
        <v>0</v>
      </c>
      <c r="AG198" s="49">
        <v>0</v>
      </c>
      <c r="AH198" s="49">
        <v>1</v>
      </c>
      <c r="AI198" s="49">
        <v>0</v>
      </c>
      <c r="AJ198" s="49">
        <f t="shared" si="75"/>
        <v>0</v>
      </c>
      <c r="AK198" s="49">
        <v>0</v>
      </c>
      <c r="AL198" s="49">
        <v>265000</v>
      </c>
      <c r="AM198" s="28">
        <v>15</v>
      </c>
      <c r="AN198" s="28" t="s">
        <v>324</v>
      </c>
      <c r="AO198" s="70">
        <f t="shared" si="76"/>
        <v>0</v>
      </c>
      <c r="AP198" s="70">
        <f t="shared" si="77"/>
        <v>1</v>
      </c>
      <c r="AQ198" s="70">
        <f t="shared" si="78"/>
        <v>0</v>
      </c>
      <c r="AR198" s="70">
        <v>1</v>
      </c>
      <c r="AS198" s="28" t="s">
        <v>161</v>
      </c>
      <c r="AT198" s="70">
        <v>1</v>
      </c>
      <c r="AU198" s="70">
        <v>0</v>
      </c>
      <c r="AV198" s="70">
        <v>0</v>
      </c>
      <c r="AW198" s="70">
        <v>1</v>
      </c>
      <c r="AX198" s="70">
        <v>35.200000000000003</v>
      </c>
      <c r="AY198" s="70">
        <v>0</v>
      </c>
      <c r="AZ198" s="70">
        <v>0</v>
      </c>
      <c r="BA198" s="70">
        <v>0</v>
      </c>
      <c r="BB198" s="70">
        <v>0</v>
      </c>
      <c r="BC198" s="70">
        <v>0</v>
      </c>
      <c r="BD198" s="70">
        <v>1</v>
      </c>
      <c r="BE198" s="70">
        <v>1</v>
      </c>
    </row>
    <row r="199" spans="1:57" x14ac:dyDescent="0.25">
      <c r="A199" s="28" t="s">
        <v>144</v>
      </c>
      <c r="B199" s="28">
        <v>198</v>
      </c>
      <c r="C199" s="28">
        <v>1</v>
      </c>
      <c r="D199">
        <f>VLOOKUP(E199,Studies!$C$3:$F$40,4,FALSE)</f>
        <v>22</v>
      </c>
      <c r="E199" s="28" t="s">
        <v>197</v>
      </c>
      <c r="F199" s="28" t="s">
        <v>197</v>
      </c>
      <c r="G199">
        <f t="shared" si="66"/>
        <v>38</v>
      </c>
      <c r="H199" s="28">
        <v>2005</v>
      </c>
      <c r="I199" s="28">
        <f t="shared" si="79"/>
        <v>1.3010299956639813</v>
      </c>
      <c r="J199" s="76">
        <v>8.11</v>
      </c>
      <c r="K199" s="76">
        <v>3.46</v>
      </c>
      <c r="L199" s="76">
        <f t="shared" si="67"/>
        <v>2.34393063583815</v>
      </c>
      <c r="M199" s="28" t="s">
        <v>132</v>
      </c>
      <c r="N199" s="49">
        <f t="shared" si="68"/>
        <v>0</v>
      </c>
      <c r="O199" s="49">
        <f t="shared" si="69"/>
        <v>0</v>
      </c>
      <c r="P199" s="49">
        <f t="shared" si="70"/>
        <v>1</v>
      </c>
      <c r="Q199" s="86">
        <f t="shared" si="71"/>
        <v>1.3283999999999994</v>
      </c>
      <c r="R199" s="86">
        <f t="shared" si="72"/>
        <v>14.8916</v>
      </c>
      <c r="S199" s="86">
        <f t="shared" si="73"/>
        <v>1.328399999999999E-2</v>
      </c>
      <c r="T199" s="86">
        <f t="shared" si="74"/>
        <v>0.14891599999999999</v>
      </c>
      <c r="U199" s="76">
        <f t="shared" si="63"/>
        <v>8.1099999999999992E-2</v>
      </c>
      <c r="V199" s="76">
        <f t="shared" si="64"/>
        <v>3.4599999999999999E-2</v>
      </c>
      <c r="W199" s="76">
        <f t="shared" si="62"/>
        <v>2.34393063583815</v>
      </c>
      <c r="X199" s="100">
        <v>100</v>
      </c>
      <c r="Y199" s="49">
        <v>1</v>
      </c>
      <c r="Z199" s="49">
        <v>0</v>
      </c>
      <c r="AA199" s="49">
        <v>0</v>
      </c>
      <c r="AB199" s="49">
        <v>0</v>
      </c>
      <c r="AC199" s="100">
        <v>1</v>
      </c>
      <c r="AD199" s="28">
        <v>0</v>
      </c>
      <c r="AE199" s="28" t="s">
        <v>179</v>
      </c>
      <c r="AF199" s="49">
        <f t="shared" si="65"/>
        <v>0</v>
      </c>
      <c r="AG199" s="49">
        <v>0</v>
      </c>
      <c r="AH199" s="49">
        <v>1</v>
      </c>
      <c r="AI199" s="49">
        <v>0</v>
      </c>
      <c r="AJ199" s="49">
        <f t="shared" si="75"/>
        <v>0</v>
      </c>
      <c r="AK199" s="49">
        <v>0</v>
      </c>
      <c r="AL199" s="49">
        <v>265000</v>
      </c>
      <c r="AM199" s="28">
        <v>15</v>
      </c>
      <c r="AN199" s="28" t="s">
        <v>324</v>
      </c>
      <c r="AO199" s="70">
        <f t="shared" si="76"/>
        <v>0</v>
      </c>
      <c r="AP199" s="70">
        <f t="shared" si="77"/>
        <v>1</v>
      </c>
      <c r="AQ199" s="70">
        <f t="shared" si="78"/>
        <v>0</v>
      </c>
      <c r="AR199" s="70">
        <v>1</v>
      </c>
      <c r="AS199" s="28" t="s">
        <v>162</v>
      </c>
      <c r="AT199" s="70">
        <v>0</v>
      </c>
      <c r="AU199" s="70">
        <v>0</v>
      </c>
      <c r="AV199" s="70">
        <v>0</v>
      </c>
      <c r="AW199" s="70">
        <v>0</v>
      </c>
      <c r="AX199" s="70">
        <v>31.4</v>
      </c>
      <c r="AY199" s="70">
        <v>0</v>
      </c>
      <c r="AZ199" s="70">
        <v>0</v>
      </c>
      <c r="BA199" s="70">
        <v>0</v>
      </c>
      <c r="BB199" s="70">
        <v>0</v>
      </c>
      <c r="BC199" s="70">
        <v>0</v>
      </c>
      <c r="BD199" s="70">
        <v>1</v>
      </c>
      <c r="BE199" s="70">
        <v>1</v>
      </c>
    </row>
    <row r="200" spans="1:57" x14ac:dyDescent="0.25">
      <c r="A200" s="28" t="s">
        <v>144</v>
      </c>
      <c r="B200" s="28">
        <v>199</v>
      </c>
      <c r="C200" s="28">
        <v>1</v>
      </c>
      <c r="D200">
        <f>VLOOKUP(E200,Studies!$C$3:$F$40,4,FALSE)</f>
        <v>22</v>
      </c>
      <c r="E200" s="28" t="s">
        <v>197</v>
      </c>
      <c r="F200" s="28" t="s">
        <v>197</v>
      </c>
      <c r="G200">
        <f t="shared" si="66"/>
        <v>38</v>
      </c>
      <c r="H200" s="28">
        <v>2005</v>
      </c>
      <c r="I200" s="28">
        <f t="shared" si="79"/>
        <v>1.3010299956639813</v>
      </c>
      <c r="J200" s="76">
        <v>19.920000000000002</v>
      </c>
      <c r="K200" s="76">
        <v>3.46</v>
      </c>
      <c r="L200" s="76">
        <f t="shared" si="67"/>
        <v>5.7572254335260125</v>
      </c>
      <c r="M200" s="28" t="s">
        <v>132</v>
      </c>
      <c r="N200" s="49">
        <f t="shared" si="68"/>
        <v>0</v>
      </c>
      <c r="O200" s="49">
        <f t="shared" si="69"/>
        <v>0</v>
      </c>
      <c r="P200" s="49">
        <f t="shared" si="70"/>
        <v>1</v>
      </c>
      <c r="Q200" s="86">
        <f t="shared" si="71"/>
        <v>13.138400000000001</v>
      </c>
      <c r="R200" s="86">
        <f t="shared" si="72"/>
        <v>26.701600000000003</v>
      </c>
      <c r="S200" s="86">
        <f t="shared" si="73"/>
        <v>0.131384</v>
      </c>
      <c r="T200" s="86">
        <f t="shared" si="74"/>
        <v>0.26701600000000003</v>
      </c>
      <c r="U200" s="76">
        <f t="shared" si="63"/>
        <v>0.19920000000000002</v>
      </c>
      <c r="V200" s="76">
        <f t="shared" si="64"/>
        <v>3.4599999999999999E-2</v>
      </c>
      <c r="W200" s="76">
        <f t="shared" si="62"/>
        <v>5.7572254335260125</v>
      </c>
      <c r="X200" s="100">
        <v>100</v>
      </c>
      <c r="Y200" s="49">
        <v>1</v>
      </c>
      <c r="Z200" s="49">
        <v>0</v>
      </c>
      <c r="AA200" s="49">
        <v>0</v>
      </c>
      <c r="AB200" s="49">
        <v>0</v>
      </c>
      <c r="AC200" s="100">
        <v>1</v>
      </c>
      <c r="AD200" s="28">
        <v>0</v>
      </c>
      <c r="AE200" s="28" t="s">
        <v>179</v>
      </c>
      <c r="AF200" s="49">
        <f t="shared" si="65"/>
        <v>0</v>
      </c>
      <c r="AG200" s="49">
        <v>0</v>
      </c>
      <c r="AH200" s="49">
        <v>1</v>
      </c>
      <c r="AI200" s="49">
        <v>0</v>
      </c>
      <c r="AJ200" s="49">
        <f t="shared" si="75"/>
        <v>0</v>
      </c>
      <c r="AK200" s="49">
        <v>0</v>
      </c>
      <c r="AL200" s="49">
        <v>265000</v>
      </c>
      <c r="AM200" s="28">
        <v>15</v>
      </c>
      <c r="AN200" s="28" t="s">
        <v>324</v>
      </c>
      <c r="AO200" s="70">
        <f t="shared" si="76"/>
        <v>0</v>
      </c>
      <c r="AP200" s="70">
        <f t="shared" si="77"/>
        <v>1</v>
      </c>
      <c r="AQ200" s="70">
        <f t="shared" si="78"/>
        <v>0</v>
      </c>
      <c r="AR200" s="70">
        <v>1</v>
      </c>
      <c r="AS200" s="28" t="s">
        <v>171</v>
      </c>
      <c r="AT200" s="70">
        <v>0</v>
      </c>
      <c r="AU200" s="70">
        <v>0</v>
      </c>
      <c r="AV200" s="70">
        <v>0</v>
      </c>
      <c r="AW200" s="70">
        <v>0</v>
      </c>
      <c r="AX200" s="70">
        <v>45.4</v>
      </c>
      <c r="AY200" s="70">
        <v>0</v>
      </c>
      <c r="AZ200" s="70">
        <v>0</v>
      </c>
      <c r="BA200" s="70">
        <v>0</v>
      </c>
      <c r="BB200" s="70">
        <v>0</v>
      </c>
      <c r="BC200" s="70">
        <v>0</v>
      </c>
      <c r="BD200" s="70">
        <v>1</v>
      </c>
      <c r="BE200" s="70">
        <v>1</v>
      </c>
    </row>
    <row r="201" spans="1:57" x14ac:dyDescent="0.25">
      <c r="A201" s="28" t="s">
        <v>144</v>
      </c>
      <c r="B201" s="28">
        <v>200</v>
      </c>
      <c r="C201" s="28">
        <v>1</v>
      </c>
      <c r="D201">
        <f>VLOOKUP(E201,Studies!$C$3:$F$40,4,FALSE)</f>
        <v>22</v>
      </c>
      <c r="E201" s="28" t="s">
        <v>197</v>
      </c>
      <c r="F201" s="28" t="s">
        <v>197</v>
      </c>
      <c r="G201">
        <f t="shared" si="66"/>
        <v>38</v>
      </c>
      <c r="H201" s="28">
        <v>2005</v>
      </c>
      <c r="I201" s="28">
        <f t="shared" si="79"/>
        <v>1.3010299956639813</v>
      </c>
      <c r="J201" s="76">
        <v>20.12</v>
      </c>
      <c r="K201" s="76">
        <v>4.87</v>
      </c>
      <c r="L201" s="76">
        <f t="shared" si="67"/>
        <v>4.131416837782341</v>
      </c>
      <c r="M201" s="28" t="s">
        <v>132</v>
      </c>
      <c r="N201" s="49">
        <f t="shared" si="68"/>
        <v>0</v>
      </c>
      <c r="O201" s="49">
        <f t="shared" si="69"/>
        <v>0</v>
      </c>
      <c r="P201" s="49">
        <f t="shared" si="70"/>
        <v>1</v>
      </c>
      <c r="Q201" s="86">
        <f t="shared" si="71"/>
        <v>10.574800000000002</v>
      </c>
      <c r="R201" s="86">
        <f t="shared" si="72"/>
        <v>29.665199999999999</v>
      </c>
      <c r="S201" s="86">
        <f t="shared" si="73"/>
        <v>0.10574800000000002</v>
      </c>
      <c r="T201" s="86">
        <f t="shared" si="74"/>
        <v>0.29665200000000003</v>
      </c>
      <c r="U201" s="76">
        <f t="shared" si="63"/>
        <v>0.20120000000000002</v>
      </c>
      <c r="V201" s="76">
        <f t="shared" si="64"/>
        <v>4.87E-2</v>
      </c>
      <c r="W201" s="76">
        <f t="shared" si="62"/>
        <v>4.131416837782341</v>
      </c>
      <c r="X201" s="100">
        <v>100</v>
      </c>
      <c r="Y201" s="49">
        <v>1</v>
      </c>
      <c r="Z201" s="49">
        <v>0</v>
      </c>
      <c r="AA201" s="49">
        <v>0</v>
      </c>
      <c r="AB201" s="49">
        <v>0</v>
      </c>
      <c r="AC201" s="100">
        <v>1</v>
      </c>
      <c r="AD201" s="28">
        <v>0</v>
      </c>
      <c r="AE201" s="28" t="s">
        <v>179</v>
      </c>
      <c r="AF201" s="49">
        <f t="shared" si="65"/>
        <v>0</v>
      </c>
      <c r="AG201" s="49">
        <v>0</v>
      </c>
      <c r="AH201" s="49">
        <v>1</v>
      </c>
      <c r="AI201" s="49">
        <v>0</v>
      </c>
      <c r="AJ201" s="49">
        <f t="shared" si="75"/>
        <v>0</v>
      </c>
      <c r="AK201" s="49">
        <v>0</v>
      </c>
      <c r="AL201" s="49">
        <v>265000</v>
      </c>
      <c r="AM201" s="28">
        <v>15</v>
      </c>
      <c r="AN201" s="28" t="s">
        <v>324</v>
      </c>
      <c r="AO201" s="70">
        <f t="shared" si="76"/>
        <v>0</v>
      </c>
      <c r="AP201" s="70">
        <f t="shared" si="77"/>
        <v>1</v>
      </c>
      <c r="AQ201" s="70">
        <f t="shared" si="78"/>
        <v>0</v>
      </c>
      <c r="AR201" s="70">
        <v>1</v>
      </c>
      <c r="AS201" s="28" t="s">
        <v>189</v>
      </c>
      <c r="AT201" s="70">
        <v>0</v>
      </c>
      <c r="AU201" s="70">
        <v>0</v>
      </c>
      <c r="AV201" s="70">
        <v>0</v>
      </c>
      <c r="AW201" s="70">
        <v>0</v>
      </c>
      <c r="AX201" s="70">
        <v>32.5</v>
      </c>
      <c r="AY201" s="70">
        <v>0</v>
      </c>
      <c r="AZ201" s="70">
        <v>0</v>
      </c>
      <c r="BA201" s="70">
        <v>0</v>
      </c>
      <c r="BB201" s="70">
        <v>0</v>
      </c>
      <c r="BC201" s="70">
        <v>0</v>
      </c>
      <c r="BD201" s="70">
        <v>1</v>
      </c>
      <c r="BE201" s="70">
        <v>1</v>
      </c>
    </row>
    <row r="202" spans="1:57" x14ac:dyDescent="0.25">
      <c r="A202" s="28" t="s">
        <v>144</v>
      </c>
      <c r="B202" s="28">
        <v>201</v>
      </c>
      <c r="C202" s="28">
        <v>1</v>
      </c>
      <c r="D202">
        <f>VLOOKUP(E202,Studies!$C$3:$F$40,4,FALSE)</f>
        <v>22</v>
      </c>
      <c r="E202" s="28" t="s">
        <v>197</v>
      </c>
      <c r="F202" s="28" t="s">
        <v>197</v>
      </c>
      <c r="G202">
        <f t="shared" si="66"/>
        <v>38</v>
      </c>
      <c r="H202" s="28">
        <v>2005</v>
      </c>
      <c r="I202" s="28">
        <f t="shared" si="79"/>
        <v>1.3010299956639813</v>
      </c>
      <c r="J202" s="76">
        <v>14.38</v>
      </c>
      <c r="K202" s="76">
        <v>5.04</v>
      </c>
      <c r="L202" s="76">
        <f t="shared" si="67"/>
        <v>2.8531746031746033</v>
      </c>
      <c r="M202" s="28" t="s">
        <v>132</v>
      </c>
      <c r="N202" s="49">
        <f t="shared" si="68"/>
        <v>0</v>
      </c>
      <c r="O202" s="49">
        <f t="shared" si="69"/>
        <v>0</v>
      </c>
      <c r="P202" s="49">
        <f t="shared" si="70"/>
        <v>1</v>
      </c>
      <c r="Q202" s="86">
        <f t="shared" si="71"/>
        <v>4.5016000000000016</v>
      </c>
      <c r="R202" s="86">
        <f t="shared" si="72"/>
        <v>24.258400000000002</v>
      </c>
      <c r="S202" s="86">
        <f t="shared" si="73"/>
        <v>4.5016000000000014E-2</v>
      </c>
      <c r="T202" s="86">
        <f t="shared" si="74"/>
        <v>0.24258400000000002</v>
      </c>
      <c r="U202" s="76">
        <f t="shared" si="63"/>
        <v>0.14380000000000001</v>
      </c>
      <c r="V202" s="76">
        <f t="shared" si="64"/>
        <v>5.04E-2</v>
      </c>
      <c r="W202" s="76">
        <f t="shared" si="62"/>
        <v>2.8531746031746033</v>
      </c>
      <c r="X202" s="100">
        <v>100</v>
      </c>
      <c r="Y202" s="49">
        <v>1</v>
      </c>
      <c r="Z202" s="49">
        <v>0</v>
      </c>
      <c r="AA202" s="49">
        <v>0</v>
      </c>
      <c r="AB202" s="49">
        <v>0</v>
      </c>
      <c r="AC202" s="100">
        <v>1</v>
      </c>
      <c r="AD202" s="28">
        <v>0</v>
      </c>
      <c r="AE202" s="28" t="s">
        <v>179</v>
      </c>
      <c r="AF202" s="49">
        <f t="shared" si="65"/>
        <v>0</v>
      </c>
      <c r="AG202" s="49">
        <v>0</v>
      </c>
      <c r="AH202" s="49">
        <v>1</v>
      </c>
      <c r="AI202" s="49">
        <v>0</v>
      </c>
      <c r="AJ202" s="49">
        <f t="shared" si="75"/>
        <v>0</v>
      </c>
      <c r="AK202" s="49">
        <v>0</v>
      </c>
      <c r="AL202" s="49">
        <v>265000</v>
      </c>
      <c r="AM202" s="28">
        <v>15</v>
      </c>
      <c r="AN202" s="28" t="s">
        <v>324</v>
      </c>
      <c r="AO202" s="70">
        <f t="shared" si="76"/>
        <v>0</v>
      </c>
      <c r="AP202" s="70">
        <f t="shared" si="77"/>
        <v>1</v>
      </c>
      <c r="AQ202" s="70">
        <f t="shared" si="78"/>
        <v>0</v>
      </c>
      <c r="AR202" s="70">
        <v>1</v>
      </c>
      <c r="AS202" s="28" t="s">
        <v>168</v>
      </c>
      <c r="AT202" s="70">
        <v>0</v>
      </c>
      <c r="AU202" s="70">
        <v>0</v>
      </c>
      <c r="AV202" s="70">
        <v>0</v>
      </c>
      <c r="AW202" s="70">
        <v>1</v>
      </c>
      <c r="AX202" s="70">
        <v>27.7</v>
      </c>
      <c r="AY202" s="70">
        <v>0</v>
      </c>
      <c r="AZ202" s="70">
        <v>0</v>
      </c>
      <c r="BA202" s="70">
        <v>0</v>
      </c>
      <c r="BB202" s="70">
        <v>0</v>
      </c>
      <c r="BC202" s="70">
        <v>0</v>
      </c>
      <c r="BD202" s="70">
        <v>1</v>
      </c>
      <c r="BE202" s="70">
        <v>1</v>
      </c>
    </row>
    <row r="203" spans="1:57" x14ac:dyDescent="0.25">
      <c r="A203" s="28" t="s">
        <v>144</v>
      </c>
      <c r="B203" s="28">
        <v>202</v>
      </c>
      <c r="C203" s="28">
        <v>1</v>
      </c>
      <c r="D203">
        <f>VLOOKUP(E203,Studies!$C$3:$F$40,4,FALSE)</f>
        <v>22</v>
      </c>
      <c r="E203" s="28" t="s">
        <v>197</v>
      </c>
      <c r="F203" s="28" t="s">
        <v>197</v>
      </c>
      <c r="G203">
        <f t="shared" si="66"/>
        <v>38</v>
      </c>
      <c r="H203" s="28">
        <v>2005</v>
      </c>
      <c r="I203" s="28">
        <f t="shared" si="79"/>
        <v>1.3010299956639813</v>
      </c>
      <c r="J203" s="76">
        <v>38.380000000000003</v>
      </c>
      <c r="K203" s="76">
        <v>8.24</v>
      </c>
      <c r="L203" s="76">
        <f t="shared" si="67"/>
        <v>4.657766990291262</v>
      </c>
      <c r="M203" s="28" t="s">
        <v>132</v>
      </c>
      <c r="N203" s="49">
        <f t="shared" si="68"/>
        <v>0</v>
      </c>
      <c r="O203" s="49">
        <f t="shared" si="69"/>
        <v>0</v>
      </c>
      <c r="P203" s="49">
        <f t="shared" si="70"/>
        <v>1</v>
      </c>
      <c r="Q203" s="86">
        <f t="shared" si="71"/>
        <v>22.229600000000001</v>
      </c>
      <c r="R203" s="86">
        <f t="shared" si="72"/>
        <v>54.5304</v>
      </c>
      <c r="S203" s="86">
        <f t="shared" si="73"/>
        <v>0.22229600000000002</v>
      </c>
      <c r="T203" s="86">
        <f t="shared" si="74"/>
        <v>0.54530400000000001</v>
      </c>
      <c r="U203" s="76">
        <f t="shared" si="63"/>
        <v>0.38380000000000003</v>
      </c>
      <c r="V203" s="76">
        <f t="shared" si="64"/>
        <v>8.2400000000000001E-2</v>
      </c>
      <c r="W203" s="76">
        <f t="shared" si="62"/>
        <v>4.6577669902912628</v>
      </c>
      <c r="X203" s="100">
        <v>100</v>
      </c>
      <c r="Y203" s="49">
        <v>1</v>
      </c>
      <c r="Z203" s="49">
        <v>0</v>
      </c>
      <c r="AA203" s="49">
        <v>0</v>
      </c>
      <c r="AB203" s="49">
        <v>0</v>
      </c>
      <c r="AC203" s="100">
        <v>1</v>
      </c>
      <c r="AD203" s="28">
        <v>0</v>
      </c>
      <c r="AE203" s="28" t="s">
        <v>179</v>
      </c>
      <c r="AF203" s="49">
        <f t="shared" si="65"/>
        <v>0</v>
      </c>
      <c r="AG203" s="49">
        <v>0</v>
      </c>
      <c r="AH203" s="49">
        <v>1</v>
      </c>
      <c r="AI203" s="49">
        <v>0</v>
      </c>
      <c r="AJ203" s="49">
        <f t="shared" si="75"/>
        <v>0</v>
      </c>
      <c r="AK203" s="49">
        <v>0</v>
      </c>
      <c r="AL203" s="49">
        <v>265000</v>
      </c>
      <c r="AM203" s="28">
        <v>15</v>
      </c>
      <c r="AN203" s="28" t="s">
        <v>324</v>
      </c>
      <c r="AO203" s="70">
        <f t="shared" si="76"/>
        <v>0</v>
      </c>
      <c r="AP203" s="70">
        <f t="shared" si="77"/>
        <v>1</v>
      </c>
      <c r="AQ203" s="70">
        <f t="shared" si="78"/>
        <v>0</v>
      </c>
      <c r="AR203" s="70">
        <v>1</v>
      </c>
      <c r="AS203" s="28" t="s">
        <v>170</v>
      </c>
      <c r="AT203" s="70">
        <v>0</v>
      </c>
      <c r="AU203" s="70">
        <v>0</v>
      </c>
      <c r="AV203" s="70">
        <v>0</v>
      </c>
      <c r="AW203" s="70">
        <v>1</v>
      </c>
      <c r="AX203" s="70">
        <v>28.8</v>
      </c>
      <c r="AY203" s="70">
        <v>0</v>
      </c>
      <c r="AZ203" s="70">
        <v>0</v>
      </c>
      <c r="BA203" s="70">
        <v>0</v>
      </c>
      <c r="BB203" s="70">
        <v>0</v>
      </c>
      <c r="BC203" s="70">
        <v>0</v>
      </c>
      <c r="BD203" s="70">
        <v>1</v>
      </c>
      <c r="BE203" s="70">
        <v>1</v>
      </c>
    </row>
    <row r="204" spans="1:57" x14ac:dyDescent="0.25">
      <c r="A204" s="28" t="s">
        <v>144</v>
      </c>
      <c r="B204" s="28">
        <v>203</v>
      </c>
      <c r="C204" s="28">
        <v>1</v>
      </c>
      <c r="D204">
        <f>VLOOKUP(E204,Studies!$C$3:$F$40,4,FALSE)</f>
        <v>22</v>
      </c>
      <c r="E204" s="28" t="s">
        <v>197</v>
      </c>
      <c r="F204" s="28" t="s">
        <v>197</v>
      </c>
      <c r="G204">
        <f t="shared" si="66"/>
        <v>38</v>
      </c>
      <c r="H204" s="28">
        <v>2005</v>
      </c>
      <c r="I204" s="28">
        <f t="shared" si="79"/>
        <v>1.3010299956639813</v>
      </c>
      <c r="J204" s="76">
        <v>10.44</v>
      </c>
      <c r="K204" s="76">
        <v>2.92</v>
      </c>
      <c r="L204" s="76">
        <f t="shared" si="67"/>
        <v>3.5753424657534247</v>
      </c>
      <c r="M204" s="28" t="s">
        <v>132</v>
      </c>
      <c r="N204" s="49">
        <f t="shared" si="68"/>
        <v>0</v>
      </c>
      <c r="O204" s="49">
        <f t="shared" si="69"/>
        <v>0</v>
      </c>
      <c r="P204" s="49">
        <f t="shared" si="70"/>
        <v>1</v>
      </c>
      <c r="Q204" s="86">
        <f t="shared" si="71"/>
        <v>4.7168000000000001</v>
      </c>
      <c r="R204" s="86">
        <f t="shared" si="72"/>
        <v>16.1632</v>
      </c>
      <c r="S204" s="86">
        <f t="shared" si="73"/>
        <v>4.7167999999999995E-2</v>
      </c>
      <c r="T204" s="86">
        <f t="shared" si="74"/>
        <v>0.161632</v>
      </c>
      <c r="U204" s="76">
        <f t="shared" si="63"/>
        <v>0.10439999999999999</v>
      </c>
      <c r="V204" s="76">
        <f t="shared" si="64"/>
        <v>2.92E-2</v>
      </c>
      <c r="W204" s="76">
        <f t="shared" si="62"/>
        <v>3.5753424657534243</v>
      </c>
      <c r="X204" s="100">
        <v>100</v>
      </c>
      <c r="Y204" s="49">
        <v>1</v>
      </c>
      <c r="Z204" s="49">
        <v>0</v>
      </c>
      <c r="AA204" s="49">
        <v>0</v>
      </c>
      <c r="AB204" s="49">
        <v>0</v>
      </c>
      <c r="AC204" s="100">
        <v>1</v>
      </c>
      <c r="AD204" s="28">
        <v>0</v>
      </c>
      <c r="AE204" s="28" t="s">
        <v>179</v>
      </c>
      <c r="AF204" s="49">
        <f t="shared" si="65"/>
        <v>0</v>
      </c>
      <c r="AG204" s="49">
        <v>0</v>
      </c>
      <c r="AH204" s="49">
        <v>1</v>
      </c>
      <c r="AI204" s="49">
        <v>0</v>
      </c>
      <c r="AJ204" s="49">
        <f t="shared" si="75"/>
        <v>0</v>
      </c>
      <c r="AK204" s="49">
        <v>0</v>
      </c>
      <c r="AL204" s="49">
        <v>265000</v>
      </c>
      <c r="AM204" s="28">
        <v>15</v>
      </c>
      <c r="AN204" s="28" t="s">
        <v>324</v>
      </c>
      <c r="AO204" s="70">
        <f t="shared" si="76"/>
        <v>0</v>
      </c>
      <c r="AP204" s="70">
        <f t="shared" si="77"/>
        <v>1</v>
      </c>
      <c r="AQ204" s="70">
        <f t="shared" si="78"/>
        <v>0</v>
      </c>
      <c r="AR204" s="70">
        <v>1</v>
      </c>
      <c r="AS204" s="28" t="s">
        <v>172</v>
      </c>
      <c r="AT204" s="70">
        <v>0</v>
      </c>
      <c r="AU204" s="70">
        <v>0</v>
      </c>
      <c r="AV204" s="70">
        <v>0</v>
      </c>
      <c r="AW204" s="70">
        <v>1</v>
      </c>
      <c r="AX204" s="70">
        <v>34.700000000000003</v>
      </c>
      <c r="AY204" s="70">
        <v>0</v>
      </c>
      <c r="AZ204" s="70">
        <v>0</v>
      </c>
      <c r="BA204" s="70">
        <v>0</v>
      </c>
      <c r="BB204" s="70">
        <v>0</v>
      </c>
      <c r="BC204" s="70">
        <v>0</v>
      </c>
      <c r="BD204" s="70">
        <v>1</v>
      </c>
      <c r="BE204" s="70">
        <v>1</v>
      </c>
    </row>
    <row r="205" spans="1:57" x14ac:dyDescent="0.25">
      <c r="A205" s="28" t="s">
        <v>144</v>
      </c>
      <c r="B205" s="28">
        <v>204</v>
      </c>
      <c r="C205" s="28">
        <v>1</v>
      </c>
      <c r="D205">
        <f>VLOOKUP(E205,Studies!$C$3:$F$40,4,FALSE)</f>
        <v>22</v>
      </c>
      <c r="E205" s="28" t="s">
        <v>197</v>
      </c>
      <c r="F205" s="28" t="s">
        <v>197</v>
      </c>
      <c r="G205">
        <f t="shared" si="66"/>
        <v>38</v>
      </c>
      <c r="H205" s="28">
        <v>2005</v>
      </c>
      <c r="I205" s="28">
        <f t="shared" si="79"/>
        <v>1.3010299956639813</v>
      </c>
      <c r="J205" s="76">
        <v>12</v>
      </c>
      <c r="K205" s="76">
        <v>3.49</v>
      </c>
      <c r="L205" s="76">
        <f t="shared" si="67"/>
        <v>3.4383954154727792</v>
      </c>
      <c r="M205" s="28" t="s">
        <v>132</v>
      </c>
      <c r="N205" s="49">
        <f t="shared" si="68"/>
        <v>0</v>
      </c>
      <c r="O205" s="49">
        <f t="shared" si="69"/>
        <v>0</v>
      </c>
      <c r="P205" s="49">
        <f t="shared" si="70"/>
        <v>1</v>
      </c>
      <c r="Q205" s="86">
        <f t="shared" si="71"/>
        <v>5.1595999999999993</v>
      </c>
      <c r="R205" s="86">
        <f t="shared" si="72"/>
        <v>18.840400000000002</v>
      </c>
      <c r="S205" s="86">
        <f t="shared" si="73"/>
        <v>5.1595999999999989E-2</v>
      </c>
      <c r="T205" s="86">
        <f t="shared" si="74"/>
        <v>0.18840400000000002</v>
      </c>
      <c r="U205" s="76">
        <f t="shared" si="63"/>
        <v>0.12</v>
      </c>
      <c r="V205" s="76">
        <f t="shared" si="64"/>
        <v>3.49E-2</v>
      </c>
      <c r="W205" s="76">
        <f t="shared" si="62"/>
        <v>3.4383954154727792</v>
      </c>
      <c r="X205" s="100">
        <v>100</v>
      </c>
      <c r="Y205" s="49">
        <v>1</v>
      </c>
      <c r="Z205" s="49">
        <v>0</v>
      </c>
      <c r="AA205" s="49">
        <v>0</v>
      </c>
      <c r="AB205" s="49">
        <v>0</v>
      </c>
      <c r="AC205" s="100">
        <v>1</v>
      </c>
      <c r="AD205" s="28">
        <v>0</v>
      </c>
      <c r="AE205" s="28" t="s">
        <v>179</v>
      </c>
      <c r="AF205" s="49">
        <f t="shared" si="65"/>
        <v>0</v>
      </c>
      <c r="AG205" s="49">
        <v>0</v>
      </c>
      <c r="AH205" s="49">
        <v>1</v>
      </c>
      <c r="AI205" s="49">
        <v>0</v>
      </c>
      <c r="AJ205" s="49">
        <f t="shared" si="75"/>
        <v>0</v>
      </c>
      <c r="AK205" s="49">
        <v>0</v>
      </c>
      <c r="AL205" s="49">
        <v>265000</v>
      </c>
      <c r="AM205" s="28">
        <v>15</v>
      </c>
      <c r="AN205" s="28" t="s">
        <v>324</v>
      </c>
      <c r="AO205" s="70">
        <f t="shared" si="76"/>
        <v>0</v>
      </c>
      <c r="AP205" s="70">
        <f t="shared" si="77"/>
        <v>1</v>
      </c>
      <c r="AQ205" s="70">
        <f t="shared" si="78"/>
        <v>0</v>
      </c>
      <c r="AR205" s="70">
        <v>1</v>
      </c>
      <c r="AS205" s="28" t="s">
        <v>203</v>
      </c>
      <c r="AT205" s="70">
        <v>0</v>
      </c>
      <c r="AU205" s="70">
        <v>0</v>
      </c>
      <c r="AV205" s="70">
        <v>0</v>
      </c>
      <c r="AW205" s="70">
        <v>1</v>
      </c>
      <c r="AX205" s="70">
        <v>34.9</v>
      </c>
      <c r="AY205" s="70">
        <v>0</v>
      </c>
      <c r="AZ205" s="70">
        <v>0</v>
      </c>
      <c r="BA205" s="70">
        <v>0</v>
      </c>
      <c r="BB205" s="70">
        <v>0</v>
      </c>
      <c r="BC205" s="70">
        <v>0</v>
      </c>
      <c r="BD205" s="70">
        <v>1</v>
      </c>
      <c r="BE205" s="70">
        <v>1</v>
      </c>
    </row>
    <row r="206" spans="1:57" x14ac:dyDescent="0.25">
      <c r="A206" s="28" t="s">
        <v>144</v>
      </c>
      <c r="B206" s="28">
        <v>205</v>
      </c>
      <c r="C206" s="28">
        <v>1</v>
      </c>
      <c r="D206">
        <f>VLOOKUP(E206,Studies!$C$3:$F$40,4,FALSE)</f>
        <v>22</v>
      </c>
      <c r="E206" s="28" t="s">
        <v>197</v>
      </c>
      <c r="F206" s="28" t="s">
        <v>197</v>
      </c>
      <c r="G206">
        <f t="shared" si="66"/>
        <v>38</v>
      </c>
      <c r="H206" s="28">
        <v>2005</v>
      </c>
      <c r="I206" s="28">
        <f t="shared" si="79"/>
        <v>1.3010299956639813</v>
      </c>
      <c r="J206" s="76">
        <v>13.66</v>
      </c>
      <c r="K206" s="76">
        <v>3.4</v>
      </c>
      <c r="L206" s="76">
        <f t="shared" si="67"/>
        <v>4.0176470588235293</v>
      </c>
      <c r="M206" s="28" t="s">
        <v>132</v>
      </c>
      <c r="N206" s="49">
        <f t="shared" si="68"/>
        <v>0</v>
      </c>
      <c r="O206" s="49">
        <f t="shared" si="69"/>
        <v>0</v>
      </c>
      <c r="P206" s="49">
        <f t="shared" si="70"/>
        <v>1</v>
      </c>
      <c r="Q206" s="86">
        <f t="shared" si="71"/>
        <v>6.9960000000000004</v>
      </c>
      <c r="R206" s="86">
        <f t="shared" si="72"/>
        <v>20.323999999999998</v>
      </c>
      <c r="S206" s="86">
        <f t="shared" si="73"/>
        <v>6.9959999999999994E-2</v>
      </c>
      <c r="T206" s="86">
        <f t="shared" si="74"/>
        <v>0.20324</v>
      </c>
      <c r="U206" s="76">
        <f t="shared" si="63"/>
        <v>0.1366</v>
      </c>
      <c r="V206" s="76">
        <f t="shared" si="64"/>
        <v>3.4000000000000002E-2</v>
      </c>
      <c r="W206" s="76">
        <f t="shared" si="62"/>
        <v>4.0176470588235293</v>
      </c>
      <c r="X206" s="100">
        <v>100</v>
      </c>
      <c r="Y206" s="49">
        <v>1</v>
      </c>
      <c r="Z206" s="49">
        <v>0</v>
      </c>
      <c r="AA206" s="49">
        <v>0</v>
      </c>
      <c r="AB206" s="49">
        <v>0</v>
      </c>
      <c r="AC206" s="100">
        <v>1</v>
      </c>
      <c r="AD206" s="28">
        <v>0</v>
      </c>
      <c r="AE206" s="28" t="s">
        <v>179</v>
      </c>
      <c r="AF206" s="49">
        <f t="shared" si="65"/>
        <v>0</v>
      </c>
      <c r="AG206" s="49">
        <v>0</v>
      </c>
      <c r="AH206" s="49">
        <v>1</v>
      </c>
      <c r="AI206" s="49">
        <v>0</v>
      </c>
      <c r="AJ206" s="49">
        <f t="shared" si="75"/>
        <v>0</v>
      </c>
      <c r="AK206" s="49">
        <v>0</v>
      </c>
      <c r="AL206" s="49">
        <v>265000</v>
      </c>
      <c r="AM206" s="28">
        <v>15</v>
      </c>
      <c r="AN206" s="28" t="s">
        <v>324</v>
      </c>
      <c r="AO206" s="70">
        <f t="shared" si="76"/>
        <v>0</v>
      </c>
      <c r="AP206" s="70">
        <f t="shared" si="77"/>
        <v>1</v>
      </c>
      <c r="AQ206" s="70">
        <f t="shared" si="78"/>
        <v>0</v>
      </c>
      <c r="AR206" s="70">
        <v>1</v>
      </c>
      <c r="AS206" s="28" t="s">
        <v>204</v>
      </c>
      <c r="AT206" s="70">
        <v>0</v>
      </c>
      <c r="AU206" s="70">
        <v>0</v>
      </c>
      <c r="AV206" s="70">
        <v>0</v>
      </c>
      <c r="AW206" s="70">
        <v>1</v>
      </c>
      <c r="AX206" s="70">
        <v>28.9</v>
      </c>
      <c r="AY206" s="70">
        <v>0</v>
      </c>
      <c r="AZ206" s="70">
        <v>0</v>
      </c>
      <c r="BA206" s="70">
        <v>0</v>
      </c>
      <c r="BB206" s="70">
        <v>0</v>
      </c>
      <c r="BC206" s="70">
        <v>0</v>
      </c>
      <c r="BD206" s="70">
        <v>1</v>
      </c>
      <c r="BE206" s="70">
        <v>1</v>
      </c>
    </row>
    <row r="207" spans="1:57" x14ac:dyDescent="0.25">
      <c r="A207" s="28" t="s">
        <v>144</v>
      </c>
      <c r="B207" s="28">
        <v>206</v>
      </c>
      <c r="C207" s="28">
        <v>1</v>
      </c>
      <c r="D207">
        <f>VLOOKUP(E207,Studies!$C$3:$F$40,4,FALSE)</f>
        <v>22</v>
      </c>
      <c r="E207" s="28" t="s">
        <v>197</v>
      </c>
      <c r="F207" s="28" t="s">
        <v>197</v>
      </c>
      <c r="G207">
        <f t="shared" si="66"/>
        <v>38</v>
      </c>
      <c r="H207" s="28">
        <v>2005</v>
      </c>
      <c r="I207" s="28">
        <f t="shared" si="79"/>
        <v>1.3010299956639813</v>
      </c>
      <c r="J207" s="76">
        <v>16.809999999999999</v>
      </c>
      <c r="K207" s="76">
        <v>3.47</v>
      </c>
      <c r="L207" s="76">
        <f t="shared" si="67"/>
        <v>4.8443804034582127</v>
      </c>
      <c r="M207" s="28" t="s">
        <v>132</v>
      </c>
      <c r="N207" s="49">
        <f t="shared" si="68"/>
        <v>0</v>
      </c>
      <c r="O207" s="49">
        <f t="shared" si="69"/>
        <v>0</v>
      </c>
      <c r="P207" s="49">
        <f t="shared" si="70"/>
        <v>1</v>
      </c>
      <c r="Q207" s="86">
        <f t="shared" si="71"/>
        <v>10.008799999999997</v>
      </c>
      <c r="R207" s="86">
        <f t="shared" si="72"/>
        <v>23.6112</v>
      </c>
      <c r="S207" s="86">
        <f t="shared" si="73"/>
        <v>0.100088</v>
      </c>
      <c r="T207" s="86">
        <f t="shared" si="74"/>
        <v>0.23611199999999999</v>
      </c>
      <c r="U207" s="76">
        <f t="shared" si="63"/>
        <v>0.1681</v>
      </c>
      <c r="V207" s="76">
        <f t="shared" si="64"/>
        <v>3.4700000000000002E-2</v>
      </c>
      <c r="W207" s="76">
        <f t="shared" si="62"/>
        <v>4.8443804034582127</v>
      </c>
      <c r="X207" s="100">
        <v>100</v>
      </c>
      <c r="Y207" s="49">
        <v>1</v>
      </c>
      <c r="Z207" s="49">
        <v>0</v>
      </c>
      <c r="AA207" s="49">
        <v>0</v>
      </c>
      <c r="AB207" s="49">
        <v>0</v>
      </c>
      <c r="AC207" s="100">
        <v>1</v>
      </c>
      <c r="AD207" s="28">
        <v>0</v>
      </c>
      <c r="AE207" s="28" t="s">
        <v>179</v>
      </c>
      <c r="AF207" s="49">
        <f t="shared" si="65"/>
        <v>0</v>
      </c>
      <c r="AG207" s="49">
        <v>0</v>
      </c>
      <c r="AH207" s="49">
        <v>1</v>
      </c>
      <c r="AI207" s="49">
        <v>0</v>
      </c>
      <c r="AJ207" s="49">
        <f t="shared" si="75"/>
        <v>0</v>
      </c>
      <c r="AK207" s="49">
        <v>0</v>
      </c>
      <c r="AL207" s="49">
        <v>265000</v>
      </c>
      <c r="AM207" s="28">
        <v>15</v>
      </c>
      <c r="AN207" s="28" t="s">
        <v>324</v>
      </c>
      <c r="AO207" s="70">
        <f t="shared" si="76"/>
        <v>0</v>
      </c>
      <c r="AP207" s="70">
        <f t="shared" si="77"/>
        <v>1</v>
      </c>
      <c r="AQ207" s="70">
        <f t="shared" si="78"/>
        <v>0</v>
      </c>
      <c r="AR207" s="70">
        <v>1</v>
      </c>
      <c r="AS207" s="28" t="s">
        <v>176</v>
      </c>
      <c r="AT207" s="70">
        <v>0</v>
      </c>
      <c r="AU207" s="70">
        <v>0</v>
      </c>
      <c r="AV207" s="70">
        <v>0</v>
      </c>
      <c r="AW207" s="70">
        <v>1</v>
      </c>
      <c r="AX207" s="70">
        <v>33.1</v>
      </c>
      <c r="AY207" s="70">
        <v>0</v>
      </c>
      <c r="AZ207" s="70">
        <v>0</v>
      </c>
      <c r="BA207" s="70">
        <v>0</v>
      </c>
      <c r="BB207" s="70">
        <v>0</v>
      </c>
      <c r="BC207" s="70">
        <v>0</v>
      </c>
      <c r="BD207" s="70">
        <v>1</v>
      </c>
      <c r="BE207" s="70">
        <v>1</v>
      </c>
    </row>
    <row r="208" spans="1:57" x14ac:dyDescent="0.25">
      <c r="A208" s="28" t="s">
        <v>144</v>
      </c>
      <c r="B208" s="28">
        <v>207</v>
      </c>
      <c r="C208" s="28">
        <v>1</v>
      </c>
      <c r="D208">
        <f>VLOOKUP(E208,Studies!$C$3:$F$40,4,FALSE)</f>
        <v>22</v>
      </c>
      <c r="E208" s="28" t="s">
        <v>197</v>
      </c>
      <c r="F208" s="28" t="s">
        <v>197</v>
      </c>
      <c r="G208">
        <f t="shared" si="66"/>
        <v>38</v>
      </c>
      <c r="H208" s="28">
        <v>2005</v>
      </c>
      <c r="I208" s="28">
        <f t="shared" si="79"/>
        <v>1.3010299956639813</v>
      </c>
      <c r="J208" s="76">
        <v>28.14</v>
      </c>
      <c r="K208" s="76">
        <v>2.76</v>
      </c>
      <c r="L208" s="76">
        <f t="shared" si="67"/>
        <v>10.195652173913045</v>
      </c>
      <c r="M208" s="28" t="s">
        <v>132</v>
      </c>
      <c r="N208" s="49">
        <f t="shared" si="68"/>
        <v>0</v>
      </c>
      <c r="O208" s="49">
        <f t="shared" si="69"/>
        <v>0</v>
      </c>
      <c r="P208" s="49">
        <f t="shared" si="70"/>
        <v>1</v>
      </c>
      <c r="Q208" s="86">
        <f t="shared" si="71"/>
        <v>22.730400000000003</v>
      </c>
      <c r="R208" s="86">
        <f t="shared" si="72"/>
        <v>33.549599999999998</v>
      </c>
      <c r="S208" s="86">
        <f t="shared" si="73"/>
        <v>0.22730399999999998</v>
      </c>
      <c r="T208" s="86">
        <f t="shared" si="74"/>
        <v>0.33549599999999996</v>
      </c>
      <c r="U208" s="76">
        <f t="shared" si="63"/>
        <v>0.28139999999999998</v>
      </c>
      <c r="V208" s="76">
        <f t="shared" si="64"/>
        <v>2.76E-2</v>
      </c>
      <c r="W208" s="76">
        <f t="shared" si="62"/>
        <v>10.195652173913043</v>
      </c>
      <c r="X208" s="100">
        <v>100</v>
      </c>
      <c r="Y208" s="49">
        <v>1</v>
      </c>
      <c r="Z208" s="49">
        <v>0</v>
      </c>
      <c r="AA208" s="49">
        <v>0</v>
      </c>
      <c r="AB208" s="49">
        <v>0</v>
      </c>
      <c r="AC208" s="100">
        <v>1</v>
      </c>
      <c r="AD208" s="28">
        <v>0</v>
      </c>
      <c r="AE208" s="28" t="s">
        <v>179</v>
      </c>
      <c r="AF208" s="49">
        <f t="shared" si="65"/>
        <v>0</v>
      </c>
      <c r="AG208" s="49">
        <v>0</v>
      </c>
      <c r="AH208" s="49">
        <v>1</v>
      </c>
      <c r="AI208" s="49">
        <v>0</v>
      </c>
      <c r="AJ208" s="49">
        <f t="shared" si="75"/>
        <v>0</v>
      </c>
      <c r="AK208" s="49">
        <v>0</v>
      </c>
      <c r="AL208" s="49">
        <v>265000</v>
      </c>
      <c r="AM208" s="28">
        <v>15</v>
      </c>
      <c r="AN208" s="28" t="s">
        <v>324</v>
      </c>
      <c r="AO208" s="70">
        <f t="shared" si="76"/>
        <v>0</v>
      </c>
      <c r="AP208" s="70">
        <f t="shared" si="77"/>
        <v>1</v>
      </c>
      <c r="AQ208" s="70">
        <f t="shared" si="78"/>
        <v>0</v>
      </c>
      <c r="AR208" s="70">
        <v>1</v>
      </c>
      <c r="AS208" s="28" t="s">
        <v>13</v>
      </c>
      <c r="AT208" s="70">
        <v>0</v>
      </c>
      <c r="AU208" s="70">
        <v>0</v>
      </c>
      <c r="AV208" s="70">
        <v>1</v>
      </c>
      <c r="AW208" s="70">
        <v>1</v>
      </c>
      <c r="AX208" s="70">
        <v>32.6</v>
      </c>
      <c r="AY208" s="70">
        <v>0</v>
      </c>
      <c r="AZ208" s="70">
        <v>0</v>
      </c>
      <c r="BA208" s="70">
        <v>0</v>
      </c>
      <c r="BB208" s="70">
        <v>0</v>
      </c>
      <c r="BC208" s="70">
        <v>0</v>
      </c>
      <c r="BD208" s="70">
        <v>1</v>
      </c>
      <c r="BE208" s="70">
        <v>1</v>
      </c>
    </row>
    <row r="209" spans="1:57" x14ac:dyDescent="0.25">
      <c r="A209" s="28" t="s">
        <v>144</v>
      </c>
      <c r="B209" s="28">
        <v>208</v>
      </c>
      <c r="C209" s="28">
        <v>1</v>
      </c>
      <c r="D209">
        <f>VLOOKUP(E209,Studies!$C$3:$F$40,4,FALSE)</f>
        <v>22</v>
      </c>
      <c r="E209" s="28" t="s">
        <v>197</v>
      </c>
      <c r="F209" s="28" t="s">
        <v>197</v>
      </c>
      <c r="G209">
        <f t="shared" si="66"/>
        <v>38</v>
      </c>
      <c r="H209" s="28">
        <v>2005</v>
      </c>
      <c r="I209" s="28">
        <f t="shared" si="79"/>
        <v>1.3010299956639813</v>
      </c>
      <c r="J209" s="76">
        <v>32.450000000000003</v>
      </c>
      <c r="K209" s="76">
        <v>3.7</v>
      </c>
      <c r="L209" s="76">
        <f t="shared" si="67"/>
        <v>8.7702702702702702</v>
      </c>
      <c r="M209" s="28" t="s">
        <v>132</v>
      </c>
      <c r="N209" s="49">
        <f t="shared" si="68"/>
        <v>0</v>
      </c>
      <c r="O209" s="49">
        <f t="shared" si="69"/>
        <v>0</v>
      </c>
      <c r="P209" s="49">
        <f t="shared" si="70"/>
        <v>1</v>
      </c>
      <c r="Q209" s="86">
        <f t="shared" si="71"/>
        <v>25.198000000000004</v>
      </c>
      <c r="R209" s="86">
        <f t="shared" si="72"/>
        <v>39.702000000000005</v>
      </c>
      <c r="S209" s="86">
        <f t="shared" si="73"/>
        <v>0.25197999999999998</v>
      </c>
      <c r="T209" s="86">
        <f t="shared" si="74"/>
        <v>0.39702000000000004</v>
      </c>
      <c r="U209" s="76">
        <f t="shared" si="63"/>
        <v>0.32450000000000001</v>
      </c>
      <c r="V209" s="76">
        <f t="shared" si="64"/>
        <v>3.7000000000000005E-2</v>
      </c>
      <c r="W209" s="76">
        <f t="shared" si="62"/>
        <v>8.7702702702702702</v>
      </c>
      <c r="X209" s="100">
        <v>100</v>
      </c>
      <c r="Y209" s="49">
        <v>1</v>
      </c>
      <c r="Z209" s="49">
        <v>0</v>
      </c>
      <c r="AA209" s="49">
        <v>0</v>
      </c>
      <c r="AB209" s="49">
        <v>0</v>
      </c>
      <c r="AC209" s="100">
        <v>1</v>
      </c>
      <c r="AD209" s="28">
        <v>0</v>
      </c>
      <c r="AE209" s="28" t="s">
        <v>179</v>
      </c>
      <c r="AF209" s="49">
        <f t="shared" si="65"/>
        <v>0</v>
      </c>
      <c r="AG209" s="49">
        <v>0</v>
      </c>
      <c r="AH209" s="49">
        <v>1</v>
      </c>
      <c r="AI209" s="49">
        <v>0</v>
      </c>
      <c r="AJ209" s="49">
        <f t="shared" si="75"/>
        <v>0</v>
      </c>
      <c r="AK209" s="49">
        <v>0</v>
      </c>
      <c r="AL209" s="49">
        <v>265000</v>
      </c>
      <c r="AM209" s="28">
        <v>15</v>
      </c>
      <c r="AN209" s="28" t="s">
        <v>324</v>
      </c>
      <c r="AO209" s="70">
        <f t="shared" si="76"/>
        <v>0</v>
      </c>
      <c r="AP209" s="70">
        <f t="shared" si="77"/>
        <v>1</v>
      </c>
      <c r="AQ209" s="70">
        <f t="shared" si="78"/>
        <v>0</v>
      </c>
      <c r="AR209" s="70">
        <v>1</v>
      </c>
      <c r="AS209" s="28" t="s">
        <v>14</v>
      </c>
      <c r="AT209" s="70">
        <v>0</v>
      </c>
      <c r="AU209" s="70">
        <v>0</v>
      </c>
      <c r="AV209" s="70">
        <v>0</v>
      </c>
      <c r="AW209" s="70">
        <v>1</v>
      </c>
      <c r="AX209" s="70">
        <v>39.700000000000003</v>
      </c>
      <c r="AY209" s="70">
        <v>0</v>
      </c>
      <c r="AZ209" s="70">
        <v>0</v>
      </c>
      <c r="BA209" s="70">
        <v>0</v>
      </c>
      <c r="BB209" s="70">
        <v>0</v>
      </c>
      <c r="BC209" s="70">
        <v>0</v>
      </c>
      <c r="BD209" s="70">
        <v>1</v>
      </c>
      <c r="BE209" s="70">
        <v>1</v>
      </c>
    </row>
    <row r="210" spans="1:57" x14ac:dyDescent="0.25">
      <c r="A210" s="28" t="s">
        <v>144</v>
      </c>
      <c r="B210" s="28">
        <v>209</v>
      </c>
      <c r="C210" s="28">
        <v>1</v>
      </c>
      <c r="D210">
        <f>VLOOKUP(E210,Studies!$C$3:$F$40,4,FALSE)</f>
        <v>22</v>
      </c>
      <c r="E210" s="28" t="s">
        <v>197</v>
      </c>
      <c r="F210" s="28" t="s">
        <v>197</v>
      </c>
      <c r="G210">
        <f t="shared" si="66"/>
        <v>38</v>
      </c>
      <c r="H210" s="28">
        <v>2005</v>
      </c>
      <c r="I210" s="28">
        <f t="shared" si="79"/>
        <v>1.3010299956639813</v>
      </c>
      <c r="J210" s="76">
        <v>16.420000000000002</v>
      </c>
      <c r="K210" s="76">
        <v>3.55</v>
      </c>
      <c r="L210" s="76">
        <f t="shared" si="67"/>
        <v>4.6253521126760573</v>
      </c>
      <c r="M210" s="28" t="s">
        <v>132</v>
      </c>
      <c r="N210" s="49">
        <f t="shared" si="68"/>
        <v>0</v>
      </c>
      <c r="O210" s="49">
        <f t="shared" si="69"/>
        <v>0</v>
      </c>
      <c r="P210" s="49">
        <f t="shared" si="70"/>
        <v>1</v>
      </c>
      <c r="Q210" s="86">
        <f t="shared" si="71"/>
        <v>9.4620000000000033</v>
      </c>
      <c r="R210" s="86">
        <f t="shared" si="72"/>
        <v>23.378</v>
      </c>
      <c r="S210" s="86">
        <f t="shared" si="73"/>
        <v>9.4620000000000024E-2</v>
      </c>
      <c r="T210" s="86">
        <f t="shared" si="74"/>
        <v>0.23377999999999999</v>
      </c>
      <c r="U210" s="76">
        <f t="shared" si="63"/>
        <v>0.16420000000000001</v>
      </c>
      <c r="V210" s="76">
        <f t="shared" si="64"/>
        <v>3.5499999999999997E-2</v>
      </c>
      <c r="W210" s="76">
        <f t="shared" si="62"/>
        <v>4.6253521126760573</v>
      </c>
      <c r="X210" s="100">
        <v>100</v>
      </c>
      <c r="Y210" s="49">
        <v>1</v>
      </c>
      <c r="Z210" s="49">
        <v>0</v>
      </c>
      <c r="AA210" s="49">
        <v>0</v>
      </c>
      <c r="AB210" s="49">
        <v>0</v>
      </c>
      <c r="AC210" s="100">
        <v>1</v>
      </c>
      <c r="AD210" s="28">
        <v>0</v>
      </c>
      <c r="AE210" s="28" t="s">
        <v>179</v>
      </c>
      <c r="AF210" s="49">
        <f t="shared" si="65"/>
        <v>0</v>
      </c>
      <c r="AG210" s="49">
        <v>0</v>
      </c>
      <c r="AH210" s="49">
        <v>1</v>
      </c>
      <c r="AI210" s="49">
        <v>0</v>
      </c>
      <c r="AJ210" s="49">
        <f t="shared" si="75"/>
        <v>0</v>
      </c>
      <c r="AK210" s="49">
        <v>0</v>
      </c>
      <c r="AL210" s="49">
        <v>265000</v>
      </c>
      <c r="AM210" s="28">
        <v>15</v>
      </c>
      <c r="AN210" s="28" t="s">
        <v>324</v>
      </c>
      <c r="AO210" s="70">
        <f t="shared" si="76"/>
        <v>0</v>
      </c>
      <c r="AP210" s="70">
        <f t="shared" si="77"/>
        <v>1</v>
      </c>
      <c r="AQ210" s="70">
        <f t="shared" si="78"/>
        <v>0</v>
      </c>
      <c r="AR210" s="70">
        <v>1</v>
      </c>
      <c r="AS210" s="28" t="s">
        <v>178</v>
      </c>
      <c r="AT210" s="70">
        <v>0</v>
      </c>
      <c r="AU210" s="70">
        <v>1</v>
      </c>
      <c r="AV210" s="70">
        <v>0</v>
      </c>
      <c r="AW210" s="70">
        <v>1</v>
      </c>
      <c r="AX210" s="70">
        <v>26</v>
      </c>
      <c r="AY210" s="70">
        <v>0</v>
      </c>
      <c r="AZ210" s="70">
        <v>0</v>
      </c>
      <c r="BA210" s="70">
        <v>0</v>
      </c>
      <c r="BB210" s="70">
        <v>0</v>
      </c>
      <c r="BC210" s="70">
        <v>0</v>
      </c>
      <c r="BD210" s="70">
        <v>1</v>
      </c>
      <c r="BE210" s="70">
        <v>1</v>
      </c>
    </row>
    <row r="211" spans="1:57" x14ac:dyDescent="0.25">
      <c r="A211" s="28" t="s">
        <v>144</v>
      </c>
      <c r="B211" s="28">
        <v>210</v>
      </c>
      <c r="C211" s="28">
        <v>1</v>
      </c>
      <c r="D211">
        <f>VLOOKUP(E211,Studies!$C$3:$F$40,4,FALSE)</f>
        <v>22</v>
      </c>
      <c r="E211" s="28" t="s">
        <v>197</v>
      </c>
      <c r="F211" s="28" t="s">
        <v>197</v>
      </c>
      <c r="G211">
        <f t="shared" si="66"/>
        <v>38</v>
      </c>
      <c r="H211" s="28">
        <v>2005</v>
      </c>
      <c r="I211" s="28">
        <f t="shared" si="79"/>
        <v>1.3010299956639813</v>
      </c>
      <c r="J211" s="76">
        <v>10.54</v>
      </c>
      <c r="K211" s="76">
        <v>4.0199999999999996</v>
      </c>
      <c r="L211" s="76">
        <f t="shared" si="67"/>
        <v>2.6218905472636815</v>
      </c>
      <c r="M211" s="28" t="s">
        <v>132</v>
      </c>
      <c r="N211" s="49">
        <f t="shared" si="68"/>
        <v>0</v>
      </c>
      <c r="O211" s="49">
        <f t="shared" si="69"/>
        <v>0</v>
      </c>
      <c r="P211" s="49">
        <f t="shared" si="70"/>
        <v>1</v>
      </c>
      <c r="Q211" s="86">
        <f t="shared" si="71"/>
        <v>2.6608000000000001</v>
      </c>
      <c r="R211" s="86">
        <f t="shared" si="72"/>
        <v>18.419199999999996</v>
      </c>
      <c r="S211" s="86">
        <f t="shared" si="73"/>
        <v>2.6608000000000007E-2</v>
      </c>
      <c r="T211" s="86">
        <f t="shared" si="74"/>
        <v>0.18419199999999997</v>
      </c>
      <c r="U211" s="76">
        <f t="shared" si="63"/>
        <v>0.10539999999999999</v>
      </c>
      <c r="V211" s="76">
        <f t="shared" si="64"/>
        <v>4.0199999999999993E-2</v>
      </c>
      <c r="W211" s="76">
        <f t="shared" si="62"/>
        <v>2.621890547263682</v>
      </c>
      <c r="X211" s="100">
        <v>100</v>
      </c>
      <c r="Y211" s="49">
        <v>1</v>
      </c>
      <c r="Z211" s="49">
        <v>0</v>
      </c>
      <c r="AA211" s="49">
        <v>0</v>
      </c>
      <c r="AB211" s="49">
        <v>0</v>
      </c>
      <c r="AC211" s="100">
        <v>1</v>
      </c>
      <c r="AD211" s="28">
        <v>0</v>
      </c>
      <c r="AE211" s="28" t="s">
        <v>179</v>
      </c>
      <c r="AF211" s="49">
        <f t="shared" si="65"/>
        <v>0</v>
      </c>
      <c r="AG211" s="49">
        <v>0</v>
      </c>
      <c r="AH211" s="49">
        <v>1</v>
      </c>
      <c r="AI211" s="49">
        <v>0</v>
      </c>
      <c r="AJ211" s="49">
        <f t="shared" si="75"/>
        <v>0</v>
      </c>
      <c r="AK211" s="49">
        <v>0</v>
      </c>
      <c r="AL211" s="49">
        <v>265000</v>
      </c>
      <c r="AM211" s="28">
        <v>15</v>
      </c>
      <c r="AN211" s="28" t="s">
        <v>324</v>
      </c>
      <c r="AO211" s="70">
        <f t="shared" si="76"/>
        <v>0</v>
      </c>
      <c r="AP211" s="70">
        <f t="shared" si="77"/>
        <v>1</v>
      </c>
      <c r="AQ211" s="70">
        <f t="shared" si="78"/>
        <v>0</v>
      </c>
      <c r="AR211" s="70">
        <v>1</v>
      </c>
      <c r="AS211" s="28" t="s">
        <v>146</v>
      </c>
      <c r="AT211" s="70">
        <v>0</v>
      </c>
      <c r="AU211" s="70">
        <v>1</v>
      </c>
      <c r="AV211" s="70">
        <v>0</v>
      </c>
      <c r="AW211" s="70">
        <v>0</v>
      </c>
      <c r="AX211" s="70">
        <v>42</v>
      </c>
      <c r="AY211" s="70">
        <v>0</v>
      </c>
      <c r="AZ211" s="70">
        <v>0</v>
      </c>
      <c r="BA211" s="70">
        <v>0</v>
      </c>
      <c r="BB211" s="70">
        <v>0</v>
      </c>
      <c r="BC211" s="70">
        <v>0</v>
      </c>
      <c r="BD211" s="70">
        <v>1</v>
      </c>
      <c r="BE211" s="70">
        <v>1</v>
      </c>
    </row>
    <row r="212" spans="1:57" x14ac:dyDescent="0.25">
      <c r="A212" s="28" t="s">
        <v>144</v>
      </c>
      <c r="B212" s="28">
        <v>211</v>
      </c>
      <c r="C212" s="28">
        <v>1</v>
      </c>
      <c r="D212">
        <f>VLOOKUP(E212,Studies!$C$3:$F$40,4,FALSE)</f>
        <v>22</v>
      </c>
      <c r="E212" s="28" t="s">
        <v>197</v>
      </c>
      <c r="F212" s="28" t="s">
        <v>197</v>
      </c>
      <c r="G212">
        <f t="shared" si="66"/>
        <v>38</v>
      </c>
      <c r="H212" s="28">
        <v>2005</v>
      </c>
      <c r="I212" s="28">
        <f t="shared" si="79"/>
        <v>1.3010299956639813</v>
      </c>
      <c r="J212" s="76">
        <v>10.61</v>
      </c>
      <c r="K212" s="76">
        <v>2.46</v>
      </c>
      <c r="L212" s="76">
        <f t="shared" si="67"/>
        <v>4.3130081300813004</v>
      </c>
      <c r="M212" s="28" t="s">
        <v>132</v>
      </c>
      <c r="N212" s="49">
        <f t="shared" si="68"/>
        <v>0</v>
      </c>
      <c r="O212" s="49">
        <f t="shared" si="69"/>
        <v>0</v>
      </c>
      <c r="P212" s="49">
        <f t="shared" si="70"/>
        <v>1</v>
      </c>
      <c r="Q212" s="86">
        <f t="shared" si="71"/>
        <v>5.7883999999999993</v>
      </c>
      <c r="R212" s="86">
        <f t="shared" si="72"/>
        <v>15.4316</v>
      </c>
      <c r="S212" s="86">
        <f t="shared" si="73"/>
        <v>5.7883999999999998E-2</v>
      </c>
      <c r="T212" s="86">
        <f t="shared" si="74"/>
        <v>0.15431600000000001</v>
      </c>
      <c r="U212" s="76">
        <f t="shared" si="63"/>
        <v>0.1061</v>
      </c>
      <c r="V212" s="76">
        <f t="shared" si="64"/>
        <v>2.46E-2</v>
      </c>
      <c r="W212" s="76">
        <f t="shared" si="62"/>
        <v>4.3130081300813004</v>
      </c>
      <c r="X212" s="100">
        <v>100</v>
      </c>
      <c r="Y212" s="49">
        <v>1</v>
      </c>
      <c r="Z212" s="49">
        <v>0</v>
      </c>
      <c r="AA212" s="49">
        <v>0</v>
      </c>
      <c r="AB212" s="49">
        <v>0</v>
      </c>
      <c r="AC212" s="100">
        <v>1</v>
      </c>
      <c r="AD212" s="28">
        <v>0</v>
      </c>
      <c r="AE212" s="28" t="s">
        <v>179</v>
      </c>
      <c r="AF212" s="49">
        <f t="shared" si="65"/>
        <v>0</v>
      </c>
      <c r="AG212" s="49">
        <v>0</v>
      </c>
      <c r="AH212" s="49">
        <v>1</v>
      </c>
      <c r="AI212" s="49">
        <v>0</v>
      </c>
      <c r="AJ212" s="49">
        <f t="shared" si="75"/>
        <v>0</v>
      </c>
      <c r="AK212" s="49">
        <v>0</v>
      </c>
      <c r="AL212" s="49">
        <v>265000</v>
      </c>
      <c r="AM212" s="28">
        <v>15</v>
      </c>
      <c r="AN212" s="28" t="s">
        <v>324</v>
      </c>
      <c r="AO212" s="70">
        <f t="shared" si="76"/>
        <v>0</v>
      </c>
      <c r="AP212" s="70">
        <f t="shared" si="77"/>
        <v>1</v>
      </c>
      <c r="AQ212" s="70">
        <f t="shared" si="78"/>
        <v>0</v>
      </c>
      <c r="AR212" s="70">
        <v>1</v>
      </c>
      <c r="AS212" s="28" t="s">
        <v>205</v>
      </c>
      <c r="AT212" s="70">
        <v>0</v>
      </c>
      <c r="AU212" s="70">
        <v>0</v>
      </c>
      <c r="AV212" s="70">
        <v>0</v>
      </c>
      <c r="AW212" s="70">
        <v>0</v>
      </c>
      <c r="AX212" s="70">
        <v>52.9</v>
      </c>
      <c r="AY212" s="70">
        <v>0</v>
      </c>
      <c r="AZ212" s="70">
        <v>0</v>
      </c>
      <c r="BA212" s="70">
        <v>0</v>
      </c>
      <c r="BB212" s="70">
        <v>0</v>
      </c>
      <c r="BC212" s="70">
        <v>0</v>
      </c>
      <c r="BD212" s="70">
        <v>1</v>
      </c>
      <c r="BE212" s="70">
        <v>1</v>
      </c>
    </row>
    <row r="213" spans="1:57" x14ac:dyDescent="0.25">
      <c r="A213" s="28" t="s">
        <v>144</v>
      </c>
      <c r="B213" s="28">
        <v>212</v>
      </c>
      <c r="C213" s="28">
        <v>1</v>
      </c>
      <c r="D213">
        <f>VLOOKUP(E213,Studies!$C$3:$F$40,4,FALSE)</f>
        <v>22</v>
      </c>
      <c r="E213" s="28" t="s">
        <v>197</v>
      </c>
      <c r="F213" s="28" t="s">
        <v>197</v>
      </c>
      <c r="G213">
        <f t="shared" si="66"/>
        <v>38</v>
      </c>
      <c r="H213" s="28">
        <v>2005</v>
      </c>
      <c r="I213" s="28">
        <f t="shared" si="79"/>
        <v>1.3010299956639813</v>
      </c>
      <c r="J213" s="76">
        <v>34.76</v>
      </c>
      <c r="K213" s="76">
        <v>5.9</v>
      </c>
      <c r="L213" s="76">
        <f t="shared" si="67"/>
        <v>5.8915254237288126</v>
      </c>
      <c r="M213" s="28" t="s">
        <v>132</v>
      </c>
      <c r="N213" s="49">
        <f t="shared" si="68"/>
        <v>0</v>
      </c>
      <c r="O213" s="49">
        <f t="shared" si="69"/>
        <v>0</v>
      </c>
      <c r="P213" s="49">
        <f t="shared" si="70"/>
        <v>1</v>
      </c>
      <c r="Q213" s="86">
        <f t="shared" si="71"/>
        <v>23.195999999999998</v>
      </c>
      <c r="R213" s="86">
        <f t="shared" si="72"/>
        <v>46.323999999999998</v>
      </c>
      <c r="S213" s="86">
        <f t="shared" si="73"/>
        <v>0.23195999999999994</v>
      </c>
      <c r="T213" s="86">
        <f t="shared" si="74"/>
        <v>0.46323999999999999</v>
      </c>
      <c r="U213" s="76">
        <f t="shared" si="63"/>
        <v>0.34759999999999996</v>
      </c>
      <c r="V213" s="76">
        <f t="shared" si="64"/>
        <v>5.9000000000000004E-2</v>
      </c>
      <c r="W213" s="76">
        <f t="shared" si="62"/>
        <v>5.8915254237288126</v>
      </c>
      <c r="X213" s="100">
        <v>100</v>
      </c>
      <c r="Y213" s="49">
        <v>1</v>
      </c>
      <c r="Z213" s="49">
        <v>0</v>
      </c>
      <c r="AA213" s="49">
        <v>0</v>
      </c>
      <c r="AB213" s="49">
        <v>0</v>
      </c>
      <c r="AC213" s="100">
        <v>1</v>
      </c>
      <c r="AD213" s="28">
        <v>0</v>
      </c>
      <c r="AE213" s="28" t="s">
        <v>179</v>
      </c>
      <c r="AF213" s="49">
        <f t="shared" si="65"/>
        <v>0</v>
      </c>
      <c r="AG213" s="49">
        <v>0</v>
      </c>
      <c r="AH213" s="49">
        <v>1</v>
      </c>
      <c r="AI213" s="49">
        <v>0</v>
      </c>
      <c r="AJ213" s="49">
        <f t="shared" si="75"/>
        <v>0</v>
      </c>
      <c r="AK213" s="49">
        <v>0</v>
      </c>
      <c r="AL213" s="49">
        <v>265000</v>
      </c>
      <c r="AM213" s="28">
        <v>15</v>
      </c>
      <c r="AN213" s="28" t="s">
        <v>324</v>
      </c>
      <c r="AO213" s="70">
        <f t="shared" si="76"/>
        <v>0</v>
      </c>
      <c r="AP213" s="70">
        <f t="shared" si="77"/>
        <v>1</v>
      </c>
      <c r="AQ213" s="70">
        <f t="shared" si="78"/>
        <v>0</v>
      </c>
      <c r="AR213" s="70">
        <v>1</v>
      </c>
      <c r="AS213" s="28" t="s">
        <v>206</v>
      </c>
      <c r="AT213" s="70">
        <v>0</v>
      </c>
      <c r="AU213" s="70">
        <v>1</v>
      </c>
      <c r="AV213" s="70">
        <v>0</v>
      </c>
      <c r="AW213" s="70">
        <v>1</v>
      </c>
      <c r="AX213" s="70">
        <v>40.5</v>
      </c>
      <c r="AY213" s="70">
        <v>0</v>
      </c>
      <c r="AZ213" s="70">
        <v>0</v>
      </c>
      <c r="BA213" s="70">
        <v>0</v>
      </c>
      <c r="BB213" s="70">
        <v>0</v>
      </c>
      <c r="BC213" s="70">
        <v>0</v>
      </c>
      <c r="BD213" s="70">
        <v>1</v>
      </c>
      <c r="BE213" s="70">
        <v>1</v>
      </c>
    </row>
    <row r="214" spans="1:57" x14ac:dyDescent="0.25">
      <c r="A214" s="28" t="s">
        <v>144</v>
      </c>
      <c r="B214" s="28">
        <v>213</v>
      </c>
      <c r="C214" s="28">
        <v>1</v>
      </c>
      <c r="D214">
        <f>VLOOKUP(E214,Studies!$C$3:$F$40,4,FALSE)</f>
        <v>22</v>
      </c>
      <c r="E214" s="28" t="s">
        <v>197</v>
      </c>
      <c r="F214" s="28" t="s">
        <v>197</v>
      </c>
      <c r="G214">
        <f t="shared" si="66"/>
        <v>38</v>
      </c>
      <c r="H214" s="28">
        <v>2005</v>
      </c>
      <c r="I214" s="28">
        <f t="shared" si="79"/>
        <v>1.3010299956639813</v>
      </c>
      <c r="J214" s="76">
        <v>16.68</v>
      </c>
      <c r="K214" s="76">
        <v>3.44</v>
      </c>
      <c r="L214" s="76">
        <f t="shared" si="67"/>
        <v>4.8488372093023253</v>
      </c>
      <c r="M214" s="28" t="s">
        <v>132</v>
      </c>
      <c r="N214" s="49">
        <f t="shared" si="68"/>
        <v>0</v>
      </c>
      <c r="O214" s="49">
        <f t="shared" si="69"/>
        <v>0</v>
      </c>
      <c r="P214" s="49">
        <f t="shared" si="70"/>
        <v>1</v>
      </c>
      <c r="Q214" s="86">
        <f t="shared" si="71"/>
        <v>9.9375999999999998</v>
      </c>
      <c r="R214" s="86">
        <f t="shared" si="72"/>
        <v>23.4224</v>
      </c>
      <c r="S214" s="86">
        <f t="shared" si="73"/>
        <v>9.9376000000000006E-2</v>
      </c>
      <c r="T214" s="86">
        <f t="shared" si="74"/>
        <v>0.23422399999999999</v>
      </c>
      <c r="U214" s="76">
        <f t="shared" si="63"/>
        <v>0.1668</v>
      </c>
      <c r="V214" s="76">
        <f t="shared" si="64"/>
        <v>3.44E-2</v>
      </c>
      <c r="W214" s="76">
        <f t="shared" si="62"/>
        <v>4.8488372093023253</v>
      </c>
      <c r="X214" s="100">
        <v>100</v>
      </c>
      <c r="Y214" s="49">
        <v>1</v>
      </c>
      <c r="Z214" s="49">
        <v>0</v>
      </c>
      <c r="AA214" s="49">
        <v>0</v>
      </c>
      <c r="AB214" s="49">
        <v>0</v>
      </c>
      <c r="AC214" s="100">
        <v>1</v>
      </c>
      <c r="AD214" s="28">
        <v>0</v>
      </c>
      <c r="AE214" s="28" t="s">
        <v>179</v>
      </c>
      <c r="AF214" s="49">
        <f t="shared" si="65"/>
        <v>0</v>
      </c>
      <c r="AG214" s="49">
        <v>0</v>
      </c>
      <c r="AH214" s="49">
        <v>1</v>
      </c>
      <c r="AI214" s="49">
        <v>0</v>
      </c>
      <c r="AJ214" s="49">
        <f t="shared" si="75"/>
        <v>0</v>
      </c>
      <c r="AK214" s="49">
        <v>0</v>
      </c>
      <c r="AL214" s="49">
        <v>265000</v>
      </c>
      <c r="AM214" s="28">
        <v>15</v>
      </c>
      <c r="AN214" s="28" t="s">
        <v>324</v>
      </c>
      <c r="AO214" s="70">
        <f t="shared" si="76"/>
        <v>0</v>
      </c>
      <c r="AP214" s="70">
        <f t="shared" si="77"/>
        <v>1</v>
      </c>
      <c r="AQ214" s="70">
        <f t="shared" si="78"/>
        <v>0</v>
      </c>
      <c r="AR214" s="70">
        <v>1</v>
      </c>
      <c r="AS214" s="28" t="s">
        <v>118</v>
      </c>
      <c r="AT214" s="70">
        <v>0</v>
      </c>
      <c r="AU214" s="70">
        <v>0</v>
      </c>
      <c r="AV214" s="70">
        <v>0</v>
      </c>
      <c r="AW214" s="70">
        <v>1</v>
      </c>
      <c r="AX214" s="70">
        <v>44.9</v>
      </c>
      <c r="AY214" s="70">
        <v>0</v>
      </c>
      <c r="AZ214" s="70">
        <v>0</v>
      </c>
      <c r="BA214" s="70">
        <v>0</v>
      </c>
      <c r="BB214" s="70">
        <v>0</v>
      </c>
      <c r="BC214" s="70">
        <v>0</v>
      </c>
      <c r="BD214" s="70">
        <v>1</v>
      </c>
      <c r="BE214" s="70">
        <v>1</v>
      </c>
    </row>
    <row r="215" spans="1:57" x14ac:dyDescent="0.25">
      <c r="A215" s="28" t="s">
        <v>144</v>
      </c>
      <c r="B215" s="28">
        <v>214</v>
      </c>
      <c r="C215" s="28">
        <v>1</v>
      </c>
      <c r="D215">
        <f>VLOOKUP(E215,Studies!$C$3:$F$40,4,FALSE)</f>
        <v>22</v>
      </c>
      <c r="E215" s="28" t="s">
        <v>197</v>
      </c>
      <c r="F215" s="28" t="s">
        <v>197</v>
      </c>
      <c r="G215">
        <f t="shared" si="66"/>
        <v>38</v>
      </c>
      <c r="H215" s="28">
        <v>2005</v>
      </c>
      <c r="I215" s="28">
        <f t="shared" si="79"/>
        <v>1.3010299956639813</v>
      </c>
      <c r="J215" s="76">
        <v>24.72</v>
      </c>
      <c r="K215" s="76">
        <v>6</v>
      </c>
      <c r="L215" s="76">
        <f t="shared" si="67"/>
        <v>4.12</v>
      </c>
      <c r="M215" s="28" t="s">
        <v>132</v>
      </c>
      <c r="N215" s="49">
        <f t="shared" si="68"/>
        <v>0</v>
      </c>
      <c r="O215" s="49">
        <f t="shared" si="69"/>
        <v>0</v>
      </c>
      <c r="P215" s="49">
        <f t="shared" si="70"/>
        <v>1</v>
      </c>
      <c r="Q215" s="86">
        <f t="shared" si="71"/>
        <v>12.959999999999999</v>
      </c>
      <c r="R215" s="86">
        <f t="shared" si="72"/>
        <v>36.479999999999997</v>
      </c>
      <c r="S215" s="86">
        <f t="shared" si="73"/>
        <v>0.12959999999999999</v>
      </c>
      <c r="T215" s="86">
        <f t="shared" si="74"/>
        <v>0.36479999999999996</v>
      </c>
      <c r="U215" s="76">
        <f t="shared" si="63"/>
        <v>0.24719999999999998</v>
      </c>
      <c r="V215" s="76">
        <f t="shared" si="64"/>
        <v>0.06</v>
      </c>
      <c r="W215" s="76">
        <f t="shared" si="62"/>
        <v>4.12</v>
      </c>
      <c r="X215" s="100">
        <v>100</v>
      </c>
      <c r="Y215" s="49">
        <v>1</v>
      </c>
      <c r="Z215" s="49">
        <v>0</v>
      </c>
      <c r="AA215" s="49">
        <v>0</v>
      </c>
      <c r="AB215" s="49">
        <v>0</v>
      </c>
      <c r="AC215" s="100">
        <v>1</v>
      </c>
      <c r="AD215" s="28">
        <v>0</v>
      </c>
      <c r="AE215" s="28" t="s">
        <v>179</v>
      </c>
      <c r="AF215" s="49">
        <f t="shared" si="65"/>
        <v>0</v>
      </c>
      <c r="AG215" s="49">
        <v>0</v>
      </c>
      <c r="AH215" s="49">
        <v>1</v>
      </c>
      <c r="AI215" s="49">
        <v>0</v>
      </c>
      <c r="AJ215" s="49">
        <f t="shared" si="75"/>
        <v>0</v>
      </c>
      <c r="AK215" s="49">
        <v>0</v>
      </c>
      <c r="AL215" s="49">
        <v>265000</v>
      </c>
      <c r="AM215" s="28">
        <v>15</v>
      </c>
      <c r="AN215" s="28" t="s">
        <v>324</v>
      </c>
      <c r="AO215" s="70">
        <f t="shared" si="76"/>
        <v>0</v>
      </c>
      <c r="AP215" s="70">
        <f t="shared" si="77"/>
        <v>1</v>
      </c>
      <c r="AQ215" s="70">
        <f t="shared" si="78"/>
        <v>0</v>
      </c>
      <c r="AR215" s="70">
        <v>1</v>
      </c>
      <c r="AS215" s="28" t="s">
        <v>192</v>
      </c>
      <c r="AT215" s="70">
        <v>1</v>
      </c>
      <c r="AU215" s="70">
        <v>0</v>
      </c>
      <c r="AV215" s="70">
        <v>0</v>
      </c>
      <c r="AW215" s="70">
        <v>0</v>
      </c>
      <c r="AX215" s="70">
        <v>38.200000000000003</v>
      </c>
      <c r="AY215" s="70">
        <v>0</v>
      </c>
      <c r="AZ215" s="70">
        <v>0</v>
      </c>
      <c r="BA215" s="70">
        <v>0</v>
      </c>
      <c r="BB215" s="70">
        <v>0</v>
      </c>
      <c r="BC215" s="70">
        <v>0</v>
      </c>
      <c r="BD215" s="70">
        <v>1</v>
      </c>
      <c r="BE215" s="70">
        <v>1</v>
      </c>
    </row>
    <row r="216" spans="1:57" x14ac:dyDescent="0.25">
      <c r="A216" s="28" t="s">
        <v>144</v>
      </c>
      <c r="B216" s="28">
        <v>215</v>
      </c>
      <c r="C216" s="28">
        <v>1</v>
      </c>
      <c r="D216">
        <f>VLOOKUP(E216,Studies!$C$3:$F$40,4,FALSE)</f>
        <v>22</v>
      </c>
      <c r="E216" s="28" t="s">
        <v>197</v>
      </c>
      <c r="F216" s="28" t="s">
        <v>197</v>
      </c>
      <c r="G216">
        <f t="shared" si="66"/>
        <v>38</v>
      </c>
      <c r="H216" s="28">
        <v>2005</v>
      </c>
      <c r="I216" s="28">
        <f t="shared" si="79"/>
        <v>1.3010299956639813</v>
      </c>
      <c r="J216" s="76">
        <v>11.76</v>
      </c>
      <c r="K216" s="76">
        <v>2.46</v>
      </c>
      <c r="L216" s="76">
        <f t="shared" si="67"/>
        <v>4.7804878048780486</v>
      </c>
      <c r="M216" s="28" t="s">
        <v>132</v>
      </c>
      <c r="N216" s="49">
        <f t="shared" si="68"/>
        <v>0</v>
      </c>
      <c r="O216" s="49">
        <f t="shared" si="69"/>
        <v>0</v>
      </c>
      <c r="P216" s="49">
        <f t="shared" si="70"/>
        <v>1</v>
      </c>
      <c r="Q216" s="86">
        <f t="shared" si="71"/>
        <v>6.9383999999999997</v>
      </c>
      <c r="R216" s="86">
        <f t="shared" si="72"/>
        <v>16.581600000000002</v>
      </c>
      <c r="S216" s="86">
        <f t="shared" si="73"/>
        <v>6.9384000000000001E-2</v>
      </c>
      <c r="T216" s="86">
        <f t="shared" si="74"/>
        <v>0.16581599999999999</v>
      </c>
      <c r="U216" s="76">
        <f t="shared" si="63"/>
        <v>0.1176</v>
      </c>
      <c r="V216" s="76">
        <f t="shared" si="64"/>
        <v>2.46E-2</v>
      </c>
      <c r="W216" s="76">
        <f t="shared" si="62"/>
        <v>4.7804878048780486</v>
      </c>
      <c r="X216" s="100">
        <v>100</v>
      </c>
      <c r="Y216" s="49">
        <v>1</v>
      </c>
      <c r="Z216" s="49">
        <v>0</v>
      </c>
      <c r="AA216" s="49">
        <v>0</v>
      </c>
      <c r="AB216" s="49">
        <v>0</v>
      </c>
      <c r="AC216" s="100">
        <v>1</v>
      </c>
      <c r="AD216" s="28">
        <v>0</v>
      </c>
      <c r="AE216" s="28" t="s">
        <v>179</v>
      </c>
      <c r="AF216" s="49">
        <f t="shared" si="65"/>
        <v>0</v>
      </c>
      <c r="AG216" s="49">
        <v>0</v>
      </c>
      <c r="AH216" s="49">
        <v>1</v>
      </c>
      <c r="AI216" s="49">
        <v>0</v>
      </c>
      <c r="AJ216" s="49">
        <f t="shared" si="75"/>
        <v>0</v>
      </c>
      <c r="AK216" s="49">
        <v>0</v>
      </c>
      <c r="AL216" s="49">
        <v>265000</v>
      </c>
      <c r="AM216" s="28">
        <v>15</v>
      </c>
      <c r="AN216" s="28" t="s">
        <v>324</v>
      </c>
      <c r="AO216" s="70">
        <f t="shared" si="76"/>
        <v>0</v>
      </c>
      <c r="AP216" s="70">
        <f t="shared" si="77"/>
        <v>1</v>
      </c>
      <c r="AQ216" s="70">
        <f t="shared" si="78"/>
        <v>0</v>
      </c>
      <c r="AR216" s="70">
        <v>1</v>
      </c>
      <c r="AS216" s="28" t="s">
        <v>207</v>
      </c>
      <c r="AT216" s="70">
        <v>1</v>
      </c>
      <c r="AU216" s="70">
        <v>0</v>
      </c>
      <c r="AV216" s="70">
        <v>0</v>
      </c>
      <c r="AW216" s="70">
        <v>0</v>
      </c>
      <c r="AX216" s="70">
        <v>37.9</v>
      </c>
      <c r="AY216" s="70">
        <v>0</v>
      </c>
      <c r="AZ216" s="70">
        <v>0</v>
      </c>
      <c r="BA216" s="70">
        <v>0</v>
      </c>
      <c r="BB216" s="70">
        <v>0</v>
      </c>
      <c r="BC216" s="70">
        <v>0</v>
      </c>
      <c r="BD216" s="70">
        <v>1</v>
      </c>
      <c r="BE216" s="70">
        <v>1</v>
      </c>
    </row>
    <row r="217" spans="1:57" x14ac:dyDescent="0.25">
      <c r="A217" s="28" t="s">
        <v>144</v>
      </c>
      <c r="B217" s="28">
        <v>216</v>
      </c>
      <c r="C217" s="28">
        <v>1</v>
      </c>
      <c r="D217">
        <f>VLOOKUP(E217,Studies!$C$3:$F$40,4,FALSE)</f>
        <v>22</v>
      </c>
      <c r="E217" s="28" t="s">
        <v>197</v>
      </c>
      <c r="F217" s="28" t="s">
        <v>197</v>
      </c>
      <c r="G217">
        <f t="shared" si="66"/>
        <v>38</v>
      </c>
      <c r="H217" s="28">
        <v>2005</v>
      </c>
      <c r="I217" s="28">
        <f t="shared" si="79"/>
        <v>1.3010299956639813</v>
      </c>
      <c r="J217" s="76">
        <v>32.11</v>
      </c>
      <c r="K217" s="76">
        <v>5.93</v>
      </c>
      <c r="L217" s="76">
        <f t="shared" si="67"/>
        <v>5.4148397976391234</v>
      </c>
      <c r="M217" s="28" t="s">
        <v>132</v>
      </c>
      <c r="N217" s="49">
        <f t="shared" si="68"/>
        <v>0</v>
      </c>
      <c r="O217" s="49">
        <f t="shared" si="69"/>
        <v>0</v>
      </c>
      <c r="P217" s="49">
        <f t="shared" si="70"/>
        <v>1</v>
      </c>
      <c r="Q217" s="86">
        <f t="shared" si="71"/>
        <v>20.487200000000001</v>
      </c>
      <c r="R217" s="86">
        <f t="shared" si="72"/>
        <v>43.732799999999997</v>
      </c>
      <c r="S217" s="86">
        <f t="shared" si="73"/>
        <v>0.204872</v>
      </c>
      <c r="T217" s="86">
        <f t="shared" si="74"/>
        <v>0.43732799999999999</v>
      </c>
      <c r="U217" s="76">
        <f t="shared" si="63"/>
        <v>0.3211</v>
      </c>
      <c r="V217" s="76">
        <f t="shared" si="64"/>
        <v>5.9299999999999999E-2</v>
      </c>
      <c r="W217" s="76">
        <f t="shared" si="62"/>
        <v>5.4148397976391234</v>
      </c>
      <c r="X217" s="100">
        <v>100</v>
      </c>
      <c r="Y217" s="49">
        <v>1</v>
      </c>
      <c r="Z217" s="49">
        <v>0</v>
      </c>
      <c r="AA217" s="49">
        <v>0</v>
      </c>
      <c r="AB217" s="49">
        <v>0</v>
      </c>
      <c r="AC217" s="100">
        <v>1</v>
      </c>
      <c r="AD217" s="28">
        <v>0</v>
      </c>
      <c r="AE217" s="28" t="s">
        <v>179</v>
      </c>
      <c r="AF217" s="49">
        <f t="shared" si="65"/>
        <v>0</v>
      </c>
      <c r="AG217" s="49">
        <v>0</v>
      </c>
      <c r="AH217" s="49">
        <v>1</v>
      </c>
      <c r="AI217" s="49">
        <v>0</v>
      </c>
      <c r="AJ217" s="49">
        <f t="shared" si="75"/>
        <v>0</v>
      </c>
      <c r="AK217" s="49">
        <v>0</v>
      </c>
      <c r="AL217" s="49">
        <v>265000</v>
      </c>
      <c r="AM217" s="28">
        <v>15</v>
      </c>
      <c r="AN217" s="28" t="s">
        <v>324</v>
      </c>
      <c r="AO217" s="70">
        <f t="shared" si="76"/>
        <v>0</v>
      </c>
      <c r="AP217" s="70">
        <f t="shared" si="77"/>
        <v>1</v>
      </c>
      <c r="AQ217" s="70">
        <f t="shared" si="78"/>
        <v>0</v>
      </c>
      <c r="AR217" s="70">
        <v>1</v>
      </c>
      <c r="AS217" s="28" t="s">
        <v>160</v>
      </c>
      <c r="AT217" s="70">
        <v>0</v>
      </c>
      <c r="AU217" s="70">
        <v>0</v>
      </c>
      <c r="AV217" s="70">
        <v>0</v>
      </c>
      <c r="AW217" s="70">
        <v>0</v>
      </c>
      <c r="AX217" s="70">
        <v>38.6</v>
      </c>
      <c r="AY217" s="70">
        <v>0</v>
      </c>
      <c r="AZ217" s="70">
        <v>0</v>
      </c>
      <c r="BA217" s="70">
        <v>0</v>
      </c>
      <c r="BB217" s="70">
        <v>0</v>
      </c>
      <c r="BC217" s="70">
        <v>0</v>
      </c>
      <c r="BD217" s="70">
        <v>1</v>
      </c>
      <c r="BE217" s="70">
        <v>1</v>
      </c>
    </row>
    <row r="218" spans="1:57" x14ac:dyDescent="0.25">
      <c r="A218" s="28" t="s">
        <v>144</v>
      </c>
      <c r="B218" s="28">
        <v>217</v>
      </c>
      <c r="C218" s="28">
        <v>1</v>
      </c>
      <c r="D218">
        <f>VLOOKUP(E218,Studies!$C$3:$F$40,4,FALSE)</f>
        <v>22</v>
      </c>
      <c r="E218" s="28" t="s">
        <v>197</v>
      </c>
      <c r="F218" s="28" t="s">
        <v>197</v>
      </c>
      <c r="G218">
        <f t="shared" si="66"/>
        <v>38</v>
      </c>
      <c r="H218" s="28">
        <v>2005</v>
      </c>
      <c r="I218" s="28">
        <f t="shared" si="79"/>
        <v>1.3010299956639813</v>
      </c>
      <c r="J218" s="76">
        <v>22.8</v>
      </c>
      <c r="K218" s="76">
        <v>5</v>
      </c>
      <c r="L218" s="76">
        <f t="shared" si="67"/>
        <v>4.5600000000000005</v>
      </c>
      <c r="M218" s="28" t="s">
        <v>132</v>
      </c>
      <c r="N218" s="49">
        <f t="shared" si="68"/>
        <v>0</v>
      </c>
      <c r="O218" s="49">
        <f t="shared" si="69"/>
        <v>0</v>
      </c>
      <c r="P218" s="49">
        <f t="shared" si="70"/>
        <v>1</v>
      </c>
      <c r="Q218" s="86">
        <f t="shared" si="71"/>
        <v>13</v>
      </c>
      <c r="R218" s="86">
        <f t="shared" si="72"/>
        <v>32.6</v>
      </c>
      <c r="S218" s="86">
        <f t="shared" si="73"/>
        <v>0.13</v>
      </c>
      <c r="T218" s="86">
        <f t="shared" si="74"/>
        <v>0.32600000000000001</v>
      </c>
      <c r="U218" s="76">
        <f t="shared" si="63"/>
        <v>0.22800000000000001</v>
      </c>
      <c r="V218" s="76">
        <f t="shared" si="64"/>
        <v>0.05</v>
      </c>
      <c r="W218" s="76">
        <f t="shared" si="62"/>
        <v>4.5599999999999996</v>
      </c>
      <c r="X218" s="100">
        <v>100</v>
      </c>
      <c r="Y218" s="49">
        <v>1</v>
      </c>
      <c r="Z218" s="49">
        <v>0</v>
      </c>
      <c r="AA218" s="49">
        <v>0</v>
      </c>
      <c r="AB218" s="49">
        <v>0</v>
      </c>
      <c r="AC218" s="100">
        <v>1</v>
      </c>
      <c r="AD218" s="28">
        <v>0</v>
      </c>
      <c r="AE218" s="28" t="s">
        <v>179</v>
      </c>
      <c r="AF218" s="49">
        <f t="shared" si="65"/>
        <v>0</v>
      </c>
      <c r="AG218" s="49">
        <v>0</v>
      </c>
      <c r="AH218" s="49">
        <v>1</v>
      </c>
      <c r="AI218" s="49">
        <v>0</v>
      </c>
      <c r="AJ218" s="49">
        <f t="shared" si="75"/>
        <v>0</v>
      </c>
      <c r="AK218" s="49">
        <v>0</v>
      </c>
      <c r="AL218" s="49">
        <v>265000</v>
      </c>
      <c r="AM218" s="28">
        <v>15</v>
      </c>
      <c r="AN218" s="28" t="s">
        <v>324</v>
      </c>
      <c r="AO218" s="70">
        <f t="shared" si="76"/>
        <v>0</v>
      </c>
      <c r="AP218" s="70">
        <f t="shared" si="77"/>
        <v>1</v>
      </c>
      <c r="AQ218" s="70">
        <f t="shared" si="78"/>
        <v>0</v>
      </c>
      <c r="AR218" s="70">
        <v>1</v>
      </c>
      <c r="AS218" s="28" t="s">
        <v>208</v>
      </c>
      <c r="AT218" s="70">
        <v>0</v>
      </c>
      <c r="AU218" s="70">
        <v>0</v>
      </c>
      <c r="AV218" s="70">
        <v>0</v>
      </c>
      <c r="AW218" s="70">
        <v>1</v>
      </c>
      <c r="AX218" s="70">
        <v>35.700000000000003</v>
      </c>
      <c r="AY218" s="70">
        <v>0</v>
      </c>
      <c r="AZ218" s="70">
        <v>0</v>
      </c>
      <c r="BA218" s="70">
        <v>0</v>
      </c>
      <c r="BB218" s="70">
        <v>0</v>
      </c>
      <c r="BC218" s="70">
        <v>0</v>
      </c>
      <c r="BD218" s="70">
        <v>1</v>
      </c>
      <c r="BE218" s="70">
        <v>1</v>
      </c>
    </row>
    <row r="219" spans="1:57" x14ac:dyDescent="0.25">
      <c r="A219" s="28" t="s">
        <v>144</v>
      </c>
      <c r="B219" s="28">
        <v>218</v>
      </c>
      <c r="C219" s="28">
        <v>1</v>
      </c>
      <c r="D219">
        <f>VLOOKUP(E219,Studies!$C$3:$F$40,4,FALSE)</f>
        <v>22</v>
      </c>
      <c r="E219" s="28" t="s">
        <v>197</v>
      </c>
      <c r="F219" s="28" t="s">
        <v>197</v>
      </c>
      <c r="G219">
        <f t="shared" si="66"/>
        <v>38</v>
      </c>
      <c r="H219" s="28">
        <v>2005</v>
      </c>
      <c r="I219" s="28">
        <f t="shared" si="79"/>
        <v>1.3010299956639813</v>
      </c>
      <c r="J219" s="76">
        <v>18.29</v>
      </c>
      <c r="K219" s="76">
        <v>5.31</v>
      </c>
      <c r="L219" s="76">
        <f t="shared" si="67"/>
        <v>3.4444444444444446</v>
      </c>
      <c r="M219" s="28" t="s">
        <v>132</v>
      </c>
      <c r="N219" s="49">
        <f t="shared" si="68"/>
        <v>0</v>
      </c>
      <c r="O219" s="49">
        <f t="shared" si="69"/>
        <v>0</v>
      </c>
      <c r="P219" s="49">
        <f t="shared" si="70"/>
        <v>1</v>
      </c>
      <c r="Q219" s="86">
        <f t="shared" si="71"/>
        <v>7.8824000000000005</v>
      </c>
      <c r="R219" s="86">
        <f t="shared" si="72"/>
        <v>28.697599999999998</v>
      </c>
      <c r="S219" s="86">
        <f t="shared" si="73"/>
        <v>7.8823999999999991E-2</v>
      </c>
      <c r="T219" s="86">
        <f t="shared" si="74"/>
        <v>0.28697599999999995</v>
      </c>
      <c r="U219" s="76">
        <f t="shared" si="63"/>
        <v>0.18289999999999998</v>
      </c>
      <c r="V219" s="76">
        <f t="shared" si="64"/>
        <v>5.3099999999999994E-2</v>
      </c>
      <c r="W219" s="76">
        <f t="shared" si="62"/>
        <v>3.4444444444444442</v>
      </c>
      <c r="X219" s="100">
        <v>100</v>
      </c>
      <c r="Y219" s="49">
        <v>1</v>
      </c>
      <c r="Z219" s="49">
        <v>0</v>
      </c>
      <c r="AA219" s="49">
        <v>0</v>
      </c>
      <c r="AB219" s="49">
        <v>0</v>
      </c>
      <c r="AC219" s="100">
        <v>1</v>
      </c>
      <c r="AD219" s="28">
        <v>0</v>
      </c>
      <c r="AE219" s="28" t="s">
        <v>179</v>
      </c>
      <c r="AF219" s="49">
        <f t="shared" si="65"/>
        <v>0</v>
      </c>
      <c r="AG219" s="49">
        <v>0</v>
      </c>
      <c r="AH219" s="49">
        <v>1</v>
      </c>
      <c r="AI219" s="49">
        <v>0</v>
      </c>
      <c r="AJ219" s="49">
        <f t="shared" si="75"/>
        <v>0</v>
      </c>
      <c r="AK219" s="49">
        <v>0</v>
      </c>
      <c r="AL219" s="49">
        <v>265000</v>
      </c>
      <c r="AM219" s="28">
        <v>15</v>
      </c>
      <c r="AN219" s="28" t="s">
        <v>324</v>
      </c>
      <c r="AO219" s="70">
        <f t="shared" si="76"/>
        <v>0</v>
      </c>
      <c r="AP219" s="70">
        <f t="shared" si="77"/>
        <v>1</v>
      </c>
      <c r="AQ219" s="70">
        <f t="shared" si="78"/>
        <v>0</v>
      </c>
      <c r="AR219" s="70">
        <v>1</v>
      </c>
      <c r="AS219" s="28" t="s">
        <v>209</v>
      </c>
      <c r="AT219" s="70">
        <v>0</v>
      </c>
      <c r="AU219" s="70">
        <v>0</v>
      </c>
      <c r="AV219" s="70">
        <v>0</v>
      </c>
      <c r="AW219" s="70">
        <v>1</v>
      </c>
      <c r="AX219" s="70">
        <v>33.5</v>
      </c>
      <c r="AY219" s="70">
        <v>0</v>
      </c>
      <c r="AZ219" s="70">
        <v>0</v>
      </c>
      <c r="BA219" s="70">
        <v>0</v>
      </c>
      <c r="BB219" s="70">
        <v>0</v>
      </c>
      <c r="BC219" s="70">
        <v>0</v>
      </c>
      <c r="BD219" s="70">
        <v>1</v>
      </c>
      <c r="BE219" s="70">
        <v>1</v>
      </c>
    </row>
    <row r="220" spans="1:57" x14ac:dyDescent="0.25">
      <c r="A220" s="28" t="s">
        <v>144</v>
      </c>
      <c r="B220" s="28">
        <v>219</v>
      </c>
      <c r="C220" s="28">
        <v>1</v>
      </c>
      <c r="D220">
        <f>VLOOKUP(E220,Studies!$C$3:$F$40,4,FALSE)</f>
        <v>22</v>
      </c>
      <c r="E220" s="28" t="s">
        <v>197</v>
      </c>
      <c r="F220" s="28" t="s">
        <v>197</v>
      </c>
      <c r="G220">
        <f t="shared" si="66"/>
        <v>38</v>
      </c>
      <c r="H220" s="28">
        <v>2005</v>
      </c>
      <c r="I220" s="28">
        <f t="shared" si="79"/>
        <v>1.3010299956639813</v>
      </c>
      <c r="J220" s="76">
        <v>20.74</v>
      </c>
      <c r="K220" s="76">
        <v>4.28</v>
      </c>
      <c r="L220" s="76">
        <f t="shared" si="67"/>
        <v>4.8457943925233637</v>
      </c>
      <c r="M220" s="28" t="s">
        <v>132</v>
      </c>
      <c r="N220" s="49">
        <f t="shared" si="68"/>
        <v>0</v>
      </c>
      <c r="O220" s="49">
        <f t="shared" si="69"/>
        <v>0</v>
      </c>
      <c r="P220" s="49">
        <f t="shared" si="70"/>
        <v>1</v>
      </c>
      <c r="Q220" s="86">
        <f t="shared" si="71"/>
        <v>12.351199999999999</v>
      </c>
      <c r="R220" s="86">
        <f t="shared" si="72"/>
        <v>29.128799999999998</v>
      </c>
      <c r="S220" s="86">
        <f t="shared" si="73"/>
        <v>0.12351199999999997</v>
      </c>
      <c r="T220" s="86">
        <f t="shared" si="74"/>
        <v>0.29128799999999999</v>
      </c>
      <c r="U220" s="76">
        <f t="shared" si="63"/>
        <v>0.20739999999999997</v>
      </c>
      <c r="V220" s="76">
        <f t="shared" si="64"/>
        <v>4.2800000000000005E-2</v>
      </c>
      <c r="W220" s="76">
        <f t="shared" si="62"/>
        <v>4.8457943925233637</v>
      </c>
      <c r="X220" s="100">
        <v>100</v>
      </c>
      <c r="Y220" s="49">
        <v>1</v>
      </c>
      <c r="Z220" s="49">
        <v>0</v>
      </c>
      <c r="AA220" s="49">
        <v>0</v>
      </c>
      <c r="AB220" s="49">
        <v>0</v>
      </c>
      <c r="AC220" s="100">
        <v>1</v>
      </c>
      <c r="AD220" s="28">
        <v>0</v>
      </c>
      <c r="AE220" s="28" t="s">
        <v>179</v>
      </c>
      <c r="AF220" s="49">
        <f t="shared" si="65"/>
        <v>0</v>
      </c>
      <c r="AG220" s="49">
        <v>0</v>
      </c>
      <c r="AH220" s="49">
        <v>1</v>
      </c>
      <c r="AI220" s="49">
        <v>0</v>
      </c>
      <c r="AJ220" s="49">
        <f t="shared" si="75"/>
        <v>0</v>
      </c>
      <c r="AK220" s="49">
        <v>0</v>
      </c>
      <c r="AL220" s="49">
        <v>265000</v>
      </c>
      <c r="AM220" s="28">
        <v>15</v>
      </c>
      <c r="AN220" s="28" t="s">
        <v>324</v>
      </c>
      <c r="AO220" s="70">
        <f t="shared" si="76"/>
        <v>0</v>
      </c>
      <c r="AP220" s="70">
        <f t="shared" si="77"/>
        <v>1</v>
      </c>
      <c r="AQ220" s="70">
        <f t="shared" si="78"/>
        <v>0</v>
      </c>
      <c r="AR220" s="70">
        <v>1</v>
      </c>
      <c r="AS220" s="28" t="s">
        <v>169</v>
      </c>
      <c r="AT220" s="70">
        <v>0</v>
      </c>
      <c r="AU220" s="70">
        <v>0</v>
      </c>
      <c r="AV220" s="70">
        <v>0</v>
      </c>
      <c r="AW220" s="70">
        <v>0</v>
      </c>
      <c r="AX220" s="70">
        <v>40.200000000000003</v>
      </c>
      <c r="AY220" s="70">
        <v>0</v>
      </c>
      <c r="AZ220" s="70">
        <v>0</v>
      </c>
      <c r="BA220" s="70">
        <v>0</v>
      </c>
      <c r="BB220" s="70">
        <v>0</v>
      </c>
      <c r="BC220" s="70">
        <v>0</v>
      </c>
      <c r="BD220" s="70">
        <v>1</v>
      </c>
      <c r="BE220" s="70">
        <v>1</v>
      </c>
    </row>
    <row r="221" spans="1:57" x14ac:dyDescent="0.25">
      <c r="A221" s="28" t="s">
        <v>144</v>
      </c>
      <c r="B221" s="28">
        <v>220</v>
      </c>
      <c r="C221" s="28">
        <v>1</v>
      </c>
      <c r="D221">
        <f>VLOOKUP(E221,Studies!$C$3:$F$40,4,FALSE)</f>
        <v>22</v>
      </c>
      <c r="E221" s="28" t="s">
        <v>197</v>
      </c>
      <c r="F221" s="28" t="s">
        <v>197</v>
      </c>
      <c r="G221">
        <f t="shared" si="66"/>
        <v>38</v>
      </c>
      <c r="H221" s="28">
        <v>2005</v>
      </c>
      <c r="I221" s="28">
        <f t="shared" si="79"/>
        <v>1.3010299956639813</v>
      </c>
      <c r="J221" s="76">
        <v>21.35</v>
      </c>
      <c r="K221" s="76">
        <v>4.59</v>
      </c>
      <c r="L221" s="76">
        <f t="shared" si="67"/>
        <v>4.6514161220043579</v>
      </c>
      <c r="M221" s="28" t="s">
        <v>132</v>
      </c>
      <c r="N221" s="49">
        <f t="shared" si="68"/>
        <v>0</v>
      </c>
      <c r="O221" s="49">
        <f t="shared" si="69"/>
        <v>0</v>
      </c>
      <c r="P221" s="49">
        <f t="shared" si="70"/>
        <v>1</v>
      </c>
      <c r="Q221" s="86">
        <f t="shared" si="71"/>
        <v>12.353600000000002</v>
      </c>
      <c r="R221" s="86">
        <f t="shared" si="72"/>
        <v>30.346400000000003</v>
      </c>
      <c r="S221" s="86">
        <f t="shared" si="73"/>
        <v>0.12353600000000003</v>
      </c>
      <c r="T221" s="86">
        <f t="shared" si="74"/>
        <v>0.30346400000000001</v>
      </c>
      <c r="U221" s="76">
        <f t="shared" si="63"/>
        <v>0.21350000000000002</v>
      </c>
      <c r="V221" s="76">
        <f t="shared" si="64"/>
        <v>4.5899999999999996E-2</v>
      </c>
      <c r="W221" s="76">
        <f t="shared" si="62"/>
        <v>4.6514161220043579</v>
      </c>
      <c r="X221" s="100">
        <v>100</v>
      </c>
      <c r="Y221" s="49">
        <v>1</v>
      </c>
      <c r="Z221" s="49">
        <v>0</v>
      </c>
      <c r="AA221" s="49">
        <v>0</v>
      </c>
      <c r="AB221" s="49">
        <v>0</v>
      </c>
      <c r="AC221" s="100">
        <v>1</v>
      </c>
      <c r="AD221" s="28">
        <v>0</v>
      </c>
      <c r="AE221" s="28" t="s">
        <v>179</v>
      </c>
      <c r="AF221" s="49">
        <f t="shared" si="65"/>
        <v>0</v>
      </c>
      <c r="AG221" s="49">
        <v>0</v>
      </c>
      <c r="AH221" s="49">
        <v>1</v>
      </c>
      <c r="AI221" s="49">
        <v>0</v>
      </c>
      <c r="AJ221" s="49">
        <f t="shared" si="75"/>
        <v>0</v>
      </c>
      <c r="AK221" s="49">
        <v>0</v>
      </c>
      <c r="AL221" s="49">
        <v>265000</v>
      </c>
      <c r="AM221" s="28">
        <v>15</v>
      </c>
      <c r="AN221" s="28" t="s">
        <v>324</v>
      </c>
      <c r="AO221" s="70">
        <f t="shared" si="76"/>
        <v>0</v>
      </c>
      <c r="AP221" s="70">
        <f t="shared" si="77"/>
        <v>1</v>
      </c>
      <c r="AQ221" s="70">
        <f t="shared" si="78"/>
        <v>0</v>
      </c>
      <c r="AR221" s="70">
        <v>1</v>
      </c>
      <c r="AS221" s="28" t="s">
        <v>173</v>
      </c>
      <c r="AT221" s="70">
        <v>1</v>
      </c>
      <c r="AU221" s="70">
        <v>0</v>
      </c>
      <c r="AV221" s="70">
        <v>0</v>
      </c>
      <c r="AW221" s="70">
        <v>0</v>
      </c>
      <c r="AX221" s="70">
        <v>36</v>
      </c>
      <c r="AY221" s="70">
        <v>0</v>
      </c>
      <c r="AZ221" s="70">
        <v>0</v>
      </c>
      <c r="BA221" s="70">
        <v>0</v>
      </c>
      <c r="BB221" s="70">
        <v>0</v>
      </c>
      <c r="BC221" s="70">
        <v>0</v>
      </c>
      <c r="BD221" s="70">
        <v>1</v>
      </c>
      <c r="BE221" s="70">
        <v>1</v>
      </c>
    </row>
    <row r="222" spans="1:57" x14ac:dyDescent="0.25">
      <c r="A222" s="28" t="s">
        <v>144</v>
      </c>
      <c r="B222" s="28">
        <v>221</v>
      </c>
      <c r="C222" s="28">
        <v>1</v>
      </c>
      <c r="D222">
        <f>VLOOKUP(E222,Studies!$C$3:$F$40,4,FALSE)</f>
        <v>22</v>
      </c>
      <c r="E222" s="28" t="s">
        <v>197</v>
      </c>
      <c r="F222" s="28" t="s">
        <v>197</v>
      </c>
      <c r="G222">
        <f t="shared" si="66"/>
        <v>38</v>
      </c>
      <c r="H222" s="28">
        <v>2005</v>
      </c>
      <c r="I222" s="28">
        <f t="shared" si="79"/>
        <v>1.3010299956639813</v>
      </c>
      <c r="J222" s="76">
        <v>12.59</v>
      </c>
      <c r="K222" s="76">
        <v>4.46</v>
      </c>
      <c r="L222" s="76">
        <f t="shared" si="67"/>
        <v>2.8228699551569507</v>
      </c>
      <c r="M222" s="28" t="s">
        <v>132</v>
      </c>
      <c r="N222" s="49">
        <f t="shared" si="68"/>
        <v>0</v>
      </c>
      <c r="O222" s="49">
        <f t="shared" si="69"/>
        <v>0</v>
      </c>
      <c r="P222" s="49">
        <f t="shared" si="70"/>
        <v>1</v>
      </c>
      <c r="Q222" s="86">
        <f t="shared" si="71"/>
        <v>3.8483999999999998</v>
      </c>
      <c r="R222" s="86">
        <f t="shared" si="72"/>
        <v>21.331600000000002</v>
      </c>
      <c r="S222" s="86">
        <f t="shared" si="73"/>
        <v>3.8484000000000018E-2</v>
      </c>
      <c r="T222" s="86">
        <f t="shared" si="74"/>
        <v>0.21331600000000001</v>
      </c>
      <c r="U222" s="76">
        <f t="shared" si="63"/>
        <v>0.12590000000000001</v>
      </c>
      <c r="V222" s="76">
        <f t="shared" si="64"/>
        <v>4.4600000000000001E-2</v>
      </c>
      <c r="W222" s="76">
        <f t="shared" si="62"/>
        <v>2.8228699551569507</v>
      </c>
      <c r="X222" s="100">
        <v>100</v>
      </c>
      <c r="Y222" s="49">
        <v>1</v>
      </c>
      <c r="Z222" s="49">
        <v>0</v>
      </c>
      <c r="AA222" s="49">
        <v>0</v>
      </c>
      <c r="AB222" s="49">
        <v>0</v>
      </c>
      <c r="AC222" s="100">
        <v>1</v>
      </c>
      <c r="AD222" s="28">
        <v>0</v>
      </c>
      <c r="AE222" s="28" t="s">
        <v>179</v>
      </c>
      <c r="AF222" s="49">
        <f t="shared" si="65"/>
        <v>0</v>
      </c>
      <c r="AG222" s="49">
        <v>0</v>
      </c>
      <c r="AH222" s="49">
        <v>1</v>
      </c>
      <c r="AI222" s="49">
        <v>0</v>
      </c>
      <c r="AJ222" s="49">
        <f t="shared" si="75"/>
        <v>0</v>
      </c>
      <c r="AK222" s="49">
        <v>0</v>
      </c>
      <c r="AL222" s="49">
        <v>265000</v>
      </c>
      <c r="AM222" s="28">
        <v>15</v>
      </c>
      <c r="AN222" s="28" t="s">
        <v>324</v>
      </c>
      <c r="AO222" s="70">
        <f t="shared" si="76"/>
        <v>0</v>
      </c>
      <c r="AP222" s="70">
        <f t="shared" si="77"/>
        <v>1</v>
      </c>
      <c r="AQ222" s="70">
        <f t="shared" si="78"/>
        <v>0</v>
      </c>
      <c r="AR222" s="70">
        <v>1</v>
      </c>
      <c r="AS222" s="28" t="s">
        <v>177</v>
      </c>
      <c r="AT222" s="70">
        <v>0</v>
      </c>
      <c r="AU222" s="70">
        <v>0</v>
      </c>
      <c r="AV222" s="70">
        <v>0</v>
      </c>
      <c r="AW222" s="70">
        <v>0</v>
      </c>
      <c r="AX222" s="70">
        <v>35.1</v>
      </c>
      <c r="AY222" s="70">
        <v>0</v>
      </c>
      <c r="AZ222" s="70">
        <v>0</v>
      </c>
      <c r="BA222" s="70">
        <v>0</v>
      </c>
      <c r="BB222" s="70">
        <v>0</v>
      </c>
      <c r="BC222" s="70">
        <v>0</v>
      </c>
      <c r="BD222" s="70">
        <v>1</v>
      </c>
      <c r="BE222" s="70">
        <v>1</v>
      </c>
    </row>
    <row r="223" spans="1:57" x14ac:dyDescent="0.25">
      <c r="A223" s="28" t="s">
        <v>144</v>
      </c>
      <c r="B223" s="28">
        <v>222</v>
      </c>
      <c r="C223" s="28">
        <v>1</v>
      </c>
      <c r="D223">
        <f>VLOOKUP(E223,Studies!$C$3:$F$40,4,FALSE)</f>
        <v>22</v>
      </c>
      <c r="E223" s="28" t="s">
        <v>197</v>
      </c>
      <c r="F223" s="28" t="s">
        <v>197</v>
      </c>
      <c r="G223">
        <f t="shared" si="66"/>
        <v>38</v>
      </c>
      <c r="H223" s="28">
        <v>2005</v>
      </c>
      <c r="I223" s="28">
        <f t="shared" si="79"/>
        <v>1.3010299956639813</v>
      </c>
      <c r="J223" s="76">
        <v>24.6</v>
      </c>
      <c r="K223" s="76">
        <v>0.55000000000000004</v>
      </c>
      <c r="L223" s="76">
        <f t="shared" si="67"/>
        <v>44.727272727272727</v>
      </c>
      <c r="M223" s="28" t="s">
        <v>132</v>
      </c>
      <c r="N223" s="49">
        <f t="shared" si="68"/>
        <v>0</v>
      </c>
      <c r="O223" s="49">
        <f t="shared" si="69"/>
        <v>0</v>
      </c>
      <c r="P223" s="49">
        <f t="shared" si="70"/>
        <v>1</v>
      </c>
      <c r="Q223" s="86">
        <f t="shared" si="71"/>
        <v>23.522000000000002</v>
      </c>
      <c r="R223" s="86">
        <f t="shared" si="72"/>
        <v>25.678000000000001</v>
      </c>
      <c r="S223" s="86">
        <f t="shared" si="73"/>
        <v>0.23522000000000001</v>
      </c>
      <c r="T223" s="86">
        <f t="shared" si="74"/>
        <v>0.25678000000000001</v>
      </c>
      <c r="U223" s="76">
        <f t="shared" si="63"/>
        <v>0.24600000000000002</v>
      </c>
      <c r="V223" s="76">
        <f t="shared" si="64"/>
        <v>5.5000000000000005E-3</v>
      </c>
      <c r="W223" s="76">
        <f t="shared" si="62"/>
        <v>44.727272727272727</v>
      </c>
      <c r="X223" s="100">
        <v>100</v>
      </c>
      <c r="Y223" s="49">
        <v>1</v>
      </c>
      <c r="Z223" s="49">
        <v>0</v>
      </c>
      <c r="AA223" s="49">
        <v>0</v>
      </c>
      <c r="AB223" s="49">
        <v>0</v>
      </c>
      <c r="AC223" s="100">
        <v>1</v>
      </c>
      <c r="AD223" s="28">
        <v>0</v>
      </c>
      <c r="AE223" s="28" t="s">
        <v>179</v>
      </c>
      <c r="AF223" s="49">
        <f t="shared" si="65"/>
        <v>0</v>
      </c>
      <c r="AG223" s="49">
        <v>0</v>
      </c>
      <c r="AH223" s="49">
        <v>1</v>
      </c>
      <c r="AI223" s="49">
        <v>0</v>
      </c>
      <c r="AJ223" s="49">
        <f t="shared" si="75"/>
        <v>0</v>
      </c>
      <c r="AK223" s="49">
        <v>0</v>
      </c>
      <c r="AL223" s="49">
        <v>265000</v>
      </c>
      <c r="AM223" s="28">
        <v>15</v>
      </c>
      <c r="AN223" s="28" t="s">
        <v>324</v>
      </c>
      <c r="AO223" s="70">
        <f t="shared" si="76"/>
        <v>0</v>
      </c>
      <c r="AP223" s="70">
        <f t="shared" si="77"/>
        <v>1</v>
      </c>
      <c r="AQ223" s="70">
        <f t="shared" si="78"/>
        <v>0</v>
      </c>
      <c r="AR223" s="70">
        <v>0</v>
      </c>
      <c r="AS223" s="28" t="s">
        <v>210</v>
      </c>
      <c r="AT223" s="70">
        <v>0</v>
      </c>
      <c r="AU223" s="70">
        <v>0</v>
      </c>
      <c r="AV223" s="70">
        <v>0</v>
      </c>
      <c r="AW223" s="70">
        <v>0</v>
      </c>
      <c r="AX223" s="70">
        <f>AVERAGE(AX186:AX222)</f>
        <v>34.056756756756755</v>
      </c>
      <c r="AY223" s="70">
        <v>0</v>
      </c>
      <c r="AZ223" s="70">
        <v>0</v>
      </c>
      <c r="BA223" s="70">
        <v>0</v>
      </c>
      <c r="BB223" s="70">
        <v>0</v>
      </c>
      <c r="BC223" s="70">
        <v>0</v>
      </c>
      <c r="BD223" s="70">
        <v>1</v>
      </c>
      <c r="BE223" s="70">
        <v>1</v>
      </c>
    </row>
    <row r="224" spans="1:57" x14ac:dyDescent="0.25">
      <c r="A224" s="29" t="s">
        <v>226</v>
      </c>
      <c r="B224" s="29">
        <v>223</v>
      </c>
      <c r="C224" s="29">
        <v>1</v>
      </c>
      <c r="D224">
        <f>VLOOKUP(E224,Studies!$C$3:$F$40,4,FALSE)</f>
        <v>23</v>
      </c>
      <c r="E224" s="29" t="s">
        <v>225</v>
      </c>
      <c r="F224" s="29" t="s">
        <v>225</v>
      </c>
      <c r="G224">
        <f t="shared" si="66"/>
        <v>54</v>
      </c>
      <c r="H224" s="29">
        <v>2007</v>
      </c>
      <c r="I224" s="29">
        <f t="shared" si="79"/>
        <v>1.3424226808222062</v>
      </c>
      <c r="J224" s="76">
        <v>35.205336942171591</v>
      </c>
      <c r="K224" s="76">
        <v>2.7360851191244335</v>
      </c>
      <c r="L224" s="76">
        <f t="shared" si="67"/>
        <v>12.867047408758083</v>
      </c>
      <c r="M224" s="29" t="s">
        <v>132</v>
      </c>
      <c r="N224" s="46">
        <f t="shared" si="68"/>
        <v>0</v>
      </c>
      <c r="O224" s="46">
        <f t="shared" si="69"/>
        <v>0</v>
      </c>
      <c r="P224" s="46">
        <f t="shared" si="70"/>
        <v>1</v>
      </c>
      <c r="Q224" s="83">
        <f t="shared" si="71"/>
        <v>29.842610108687701</v>
      </c>
      <c r="R224" s="83">
        <f t="shared" si="72"/>
        <v>40.568063775655482</v>
      </c>
      <c r="S224" s="83">
        <f t="shared" si="73"/>
        <v>0.298426101086877</v>
      </c>
      <c r="T224" s="83">
        <f t="shared" si="74"/>
        <v>0.40568063775655477</v>
      </c>
      <c r="U224" s="76">
        <f t="shared" si="63"/>
        <v>0.35205336942171589</v>
      </c>
      <c r="V224" s="76">
        <f t="shared" si="64"/>
        <v>2.7360851191244335E-2</v>
      </c>
      <c r="W224" s="76">
        <f t="shared" si="62"/>
        <v>12.867047408758081</v>
      </c>
      <c r="X224" s="97">
        <v>100</v>
      </c>
      <c r="Y224" s="46">
        <v>0</v>
      </c>
      <c r="Z224" s="46">
        <v>0</v>
      </c>
      <c r="AA224" s="46">
        <v>1</v>
      </c>
      <c r="AB224" s="46">
        <v>0</v>
      </c>
      <c r="AC224" s="97">
        <v>1</v>
      </c>
      <c r="AD224" s="29">
        <v>0</v>
      </c>
      <c r="AE224" s="29" t="s">
        <v>65</v>
      </c>
      <c r="AF224" s="46">
        <v>1</v>
      </c>
      <c r="AG224" s="46">
        <v>1</v>
      </c>
      <c r="AH224" s="46">
        <v>1</v>
      </c>
      <c r="AI224" s="46">
        <v>0</v>
      </c>
      <c r="AJ224" s="46">
        <f t="shared" si="75"/>
        <v>1</v>
      </c>
      <c r="AK224" s="46">
        <v>1</v>
      </c>
      <c r="AL224" s="46">
        <v>400000</v>
      </c>
      <c r="AM224" s="29">
        <v>15</v>
      </c>
      <c r="AN224" s="29" t="s">
        <v>324</v>
      </c>
      <c r="AO224" s="67">
        <f t="shared" si="76"/>
        <v>0</v>
      </c>
      <c r="AP224" s="67">
        <f t="shared" si="77"/>
        <v>1</v>
      </c>
      <c r="AQ224" s="67">
        <f t="shared" si="78"/>
        <v>0</v>
      </c>
      <c r="AR224" s="67">
        <v>1</v>
      </c>
      <c r="AS224" s="29" t="s">
        <v>185</v>
      </c>
      <c r="AT224" s="67">
        <v>0</v>
      </c>
      <c r="AU224" s="67">
        <v>0</v>
      </c>
      <c r="AV224" s="67">
        <v>0</v>
      </c>
      <c r="AW224" s="67">
        <v>0</v>
      </c>
      <c r="AX224" s="67">
        <v>34.299999999999997</v>
      </c>
      <c r="AY224" s="67">
        <v>0</v>
      </c>
      <c r="AZ224" s="67">
        <v>0</v>
      </c>
      <c r="BA224" s="67">
        <v>0</v>
      </c>
      <c r="BB224" s="67">
        <v>0</v>
      </c>
      <c r="BC224" s="67">
        <v>0</v>
      </c>
      <c r="BD224" s="67">
        <v>1</v>
      </c>
      <c r="BE224" s="67">
        <v>1</v>
      </c>
    </row>
    <row r="225" spans="1:57" x14ac:dyDescent="0.25">
      <c r="A225" s="29" t="s">
        <v>226</v>
      </c>
      <c r="B225" s="29">
        <v>224</v>
      </c>
      <c r="C225" s="29">
        <v>1</v>
      </c>
      <c r="D225">
        <f>VLOOKUP(E225,Studies!$C$3:$F$40,4,FALSE)</f>
        <v>23</v>
      </c>
      <c r="E225" s="29" t="s">
        <v>225</v>
      </c>
      <c r="F225" s="29" t="s">
        <v>225</v>
      </c>
      <c r="G225">
        <f t="shared" si="66"/>
        <v>54</v>
      </c>
      <c r="H225" s="29">
        <v>2007</v>
      </c>
      <c r="I225" s="29">
        <f t="shared" si="79"/>
        <v>1.3424226808222062</v>
      </c>
      <c r="J225" s="76">
        <v>57.635266460327145</v>
      </c>
      <c r="K225" s="76">
        <v>2.9447904875064324</v>
      </c>
      <c r="L225" s="76">
        <f t="shared" si="67"/>
        <v>19.571941265380513</v>
      </c>
      <c r="M225" s="29" t="s">
        <v>132</v>
      </c>
      <c r="N225" s="46">
        <f t="shared" si="68"/>
        <v>0</v>
      </c>
      <c r="O225" s="46">
        <f t="shared" si="69"/>
        <v>0</v>
      </c>
      <c r="P225" s="46">
        <f t="shared" si="70"/>
        <v>1</v>
      </c>
      <c r="Q225" s="83">
        <f t="shared" si="71"/>
        <v>51.863477104814535</v>
      </c>
      <c r="R225" s="83">
        <f t="shared" si="72"/>
        <v>63.407055815839755</v>
      </c>
      <c r="S225" s="83">
        <f t="shared" si="73"/>
        <v>0.51863477104814537</v>
      </c>
      <c r="T225" s="83">
        <f t="shared" si="74"/>
        <v>0.63407055815839763</v>
      </c>
      <c r="U225" s="76">
        <f t="shared" si="63"/>
        <v>0.5763526646032715</v>
      </c>
      <c r="V225" s="76">
        <f t="shared" si="64"/>
        <v>2.9447904875064324E-2</v>
      </c>
      <c r="W225" s="76">
        <f t="shared" ref="W225:W288" si="80">ABS(U225)/V225</f>
        <v>19.571941265380516</v>
      </c>
      <c r="X225" s="97">
        <v>100</v>
      </c>
      <c r="Y225" s="46">
        <v>0</v>
      </c>
      <c r="Z225" s="46">
        <v>0</v>
      </c>
      <c r="AA225" s="46">
        <v>1</v>
      </c>
      <c r="AB225" s="46">
        <v>0</v>
      </c>
      <c r="AC225" s="97">
        <v>1</v>
      </c>
      <c r="AD225" s="29">
        <v>0</v>
      </c>
      <c r="AE225" s="29" t="s">
        <v>65</v>
      </c>
      <c r="AF225" s="46">
        <v>1</v>
      </c>
      <c r="AG225" s="46">
        <v>1</v>
      </c>
      <c r="AH225" s="46">
        <v>1</v>
      </c>
      <c r="AI225" s="46">
        <v>0</v>
      </c>
      <c r="AJ225" s="46">
        <f t="shared" si="75"/>
        <v>1</v>
      </c>
      <c r="AK225" s="46">
        <v>1</v>
      </c>
      <c r="AL225" s="46">
        <v>400000</v>
      </c>
      <c r="AM225" s="29">
        <v>15</v>
      </c>
      <c r="AN225" s="29" t="s">
        <v>324</v>
      </c>
      <c r="AO225" s="67">
        <f t="shared" si="76"/>
        <v>0</v>
      </c>
      <c r="AP225" s="67">
        <f t="shared" si="77"/>
        <v>1</v>
      </c>
      <c r="AQ225" s="67">
        <f t="shared" si="78"/>
        <v>0</v>
      </c>
      <c r="AR225" s="67">
        <v>1</v>
      </c>
      <c r="AS225" s="29" t="s">
        <v>123</v>
      </c>
      <c r="AT225" s="67">
        <v>0</v>
      </c>
      <c r="AU225" s="67">
        <v>0</v>
      </c>
      <c r="AV225" s="67">
        <v>0</v>
      </c>
      <c r="AW225" s="67">
        <v>1</v>
      </c>
      <c r="AX225" s="67">
        <v>29.8</v>
      </c>
      <c r="AY225" s="67">
        <v>0</v>
      </c>
      <c r="AZ225" s="67">
        <v>0</v>
      </c>
      <c r="BA225" s="67">
        <v>0</v>
      </c>
      <c r="BB225" s="67">
        <v>0</v>
      </c>
      <c r="BC225" s="67">
        <v>0</v>
      </c>
      <c r="BD225" s="67">
        <v>1</v>
      </c>
      <c r="BE225" s="67">
        <v>1</v>
      </c>
    </row>
    <row r="226" spans="1:57" x14ac:dyDescent="0.25">
      <c r="A226" s="29" t="s">
        <v>226</v>
      </c>
      <c r="B226" s="29">
        <v>225</v>
      </c>
      <c r="C226" s="29">
        <v>1</v>
      </c>
      <c r="D226">
        <f>VLOOKUP(E226,Studies!$C$3:$F$40,4,FALSE)</f>
        <v>23</v>
      </c>
      <c r="E226" s="29" t="s">
        <v>225</v>
      </c>
      <c r="F226" s="29" t="s">
        <v>225</v>
      </c>
      <c r="G226">
        <f t="shared" si="66"/>
        <v>54</v>
      </c>
      <c r="H226" s="29">
        <v>2007</v>
      </c>
      <c r="I226" s="29">
        <f t="shared" si="79"/>
        <v>1.3424226808222062</v>
      </c>
      <c r="J226" s="76">
        <v>50.646151689647972</v>
      </c>
      <c r="K226" s="76">
        <v>1.6723672985449436</v>
      </c>
      <c r="L226" s="76">
        <f t="shared" si="67"/>
        <v>30.284107883305932</v>
      </c>
      <c r="M226" s="29" t="s">
        <v>132</v>
      </c>
      <c r="N226" s="46">
        <f t="shared" si="68"/>
        <v>0</v>
      </c>
      <c r="O226" s="46">
        <f t="shared" si="69"/>
        <v>0</v>
      </c>
      <c r="P226" s="46">
        <f t="shared" si="70"/>
        <v>1</v>
      </c>
      <c r="Q226" s="83">
        <f t="shared" si="71"/>
        <v>47.36831178449988</v>
      </c>
      <c r="R226" s="83">
        <f t="shared" si="72"/>
        <v>53.923991594796064</v>
      </c>
      <c r="S226" s="83">
        <f t="shared" si="73"/>
        <v>0.47368311784499878</v>
      </c>
      <c r="T226" s="83">
        <f t="shared" si="74"/>
        <v>0.53923991594796061</v>
      </c>
      <c r="U226" s="76">
        <f t="shared" si="63"/>
        <v>0.50646151689647967</v>
      </c>
      <c r="V226" s="76">
        <f t="shared" si="64"/>
        <v>1.6723672985449436E-2</v>
      </c>
      <c r="W226" s="76">
        <f t="shared" si="80"/>
        <v>30.284107883305929</v>
      </c>
      <c r="X226" s="97">
        <v>100</v>
      </c>
      <c r="Y226" s="46">
        <v>0</v>
      </c>
      <c r="Z226" s="46">
        <v>0</v>
      </c>
      <c r="AA226" s="46">
        <v>1</v>
      </c>
      <c r="AB226" s="46">
        <v>0</v>
      </c>
      <c r="AC226" s="97">
        <v>1</v>
      </c>
      <c r="AD226" s="29">
        <v>0</v>
      </c>
      <c r="AE226" s="29" t="s">
        <v>65</v>
      </c>
      <c r="AF226" s="46">
        <v>1</v>
      </c>
      <c r="AG226" s="46">
        <v>1</v>
      </c>
      <c r="AH226" s="46">
        <v>1</v>
      </c>
      <c r="AI226" s="46">
        <v>0</v>
      </c>
      <c r="AJ226" s="46">
        <f t="shared" si="75"/>
        <v>1</v>
      </c>
      <c r="AK226" s="46">
        <v>1</v>
      </c>
      <c r="AL226" s="46">
        <v>400000</v>
      </c>
      <c r="AM226" s="29">
        <v>15</v>
      </c>
      <c r="AN226" s="29" t="s">
        <v>324</v>
      </c>
      <c r="AO226" s="67">
        <f t="shared" si="76"/>
        <v>0</v>
      </c>
      <c r="AP226" s="67">
        <f t="shared" si="77"/>
        <v>1</v>
      </c>
      <c r="AQ226" s="67">
        <f t="shared" si="78"/>
        <v>0</v>
      </c>
      <c r="AR226" s="67">
        <v>1</v>
      </c>
      <c r="AS226" s="29" t="s">
        <v>103</v>
      </c>
      <c r="AT226" s="67">
        <v>0</v>
      </c>
      <c r="AU226" s="67">
        <v>0</v>
      </c>
      <c r="AV226" s="67">
        <v>1</v>
      </c>
      <c r="AW226" s="67">
        <v>1</v>
      </c>
      <c r="AX226" s="67">
        <v>26</v>
      </c>
      <c r="AY226" s="67">
        <v>0</v>
      </c>
      <c r="AZ226" s="67">
        <v>0</v>
      </c>
      <c r="BA226" s="67">
        <v>0</v>
      </c>
      <c r="BB226" s="67">
        <v>0</v>
      </c>
      <c r="BC226" s="67">
        <v>0</v>
      </c>
      <c r="BD226" s="67">
        <v>1</v>
      </c>
      <c r="BE226" s="67">
        <v>1</v>
      </c>
    </row>
    <row r="227" spans="1:57" x14ac:dyDescent="0.25">
      <c r="A227" s="29" t="s">
        <v>226</v>
      </c>
      <c r="B227" s="29">
        <v>226</v>
      </c>
      <c r="C227" s="29">
        <v>1</v>
      </c>
      <c r="D227">
        <f>VLOOKUP(E227,Studies!$C$3:$F$40,4,FALSE)</f>
        <v>23</v>
      </c>
      <c r="E227" s="29" t="s">
        <v>225</v>
      </c>
      <c r="F227" s="29" t="s">
        <v>225</v>
      </c>
      <c r="G227">
        <f t="shared" si="66"/>
        <v>54</v>
      </c>
      <c r="H227" s="29">
        <v>2007</v>
      </c>
      <c r="I227" s="29">
        <f t="shared" si="79"/>
        <v>1.3424226808222062</v>
      </c>
      <c r="J227" s="76">
        <v>27.202503815178112</v>
      </c>
      <c r="K227" s="76">
        <v>2.1694863604003989</v>
      </c>
      <c r="L227" s="76">
        <f t="shared" si="67"/>
        <v>12.538683953817362</v>
      </c>
      <c r="M227" s="29" t="s">
        <v>132</v>
      </c>
      <c r="N227" s="46">
        <f t="shared" si="68"/>
        <v>0</v>
      </c>
      <c r="O227" s="46">
        <f t="shared" si="69"/>
        <v>0</v>
      </c>
      <c r="P227" s="46">
        <f t="shared" si="70"/>
        <v>1</v>
      </c>
      <c r="Q227" s="83">
        <f t="shared" si="71"/>
        <v>22.950310548793329</v>
      </c>
      <c r="R227" s="83">
        <f t="shared" si="72"/>
        <v>31.454697081562895</v>
      </c>
      <c r="S227" s="83">
        <f t="shared" si="73"/>
        <v>0.22950310548793332</v>
      </c>
      <c r="T227" s="83">
        <f t="shared" si="74"/>
        <v>0.31454697081562893</v>
      </c>
      <c r="U227" s="76">
        <f t="shared" si="63"/>
        <v>0.27202503815178114</v>
      </c>
      <c r="V227" s="76">
        <f t="shared" si="64"/>
        <v>2.1694863604003987E-2</v>
      </c>
      <c r="W227" s="76">
        <f t="shared" si="80"/>
        <v>12.538683953817364</v>
      </c>
      <c r="X227" s="97">
        <v>100</v>
      </c>
      <c r="Y227" s="46">
        <v>0</v>
      </c>
      <c r="Z227" s="46">
        <v>0</v>
      </c>
      <c r="AA227" s="46">
        <v>1</v>
      </c>
      <c r="AB227" s="46">
        <v>0</v>
      </c>
      <c r="AC227" s="97">
        <v>1</v>
      </c>
      <c r="AD227" s="29">
        <v>0</v>
      </c>
      <c r="AE227" s="29" t="s">
        <v>65</v>
      </c>
      <c r="AF227" s="46">
        <v>1</v>
      </c>
      <c r="AG227" s="46">
        <v>1</v>
      </c>
      <c r="AH227" s="46">
        <v>1</v>
      </c>
      <c r="AI227" s="46">
        <v>0</v>
      </c>
      <c r="AJ227" s="46">
        <f t="shared" si="75"/>
        <v>1</v>
      </c>
      <c r="AK227" s="46">
        <v>1</v>
      </c>
      <c r="AL227" s="46">
        <v>400000</v>
      </c>
      <c r="AM227" s="29">
        <v>15</v>
      </c>
      <c r="AN227" s="29" t="s">
        <v>324</v>
      </c>
      <c r="AO227" s="67">
        <f t="shared" si="76"/>
        <v>0</v>
      </c>
      <c r="AP227" s="67">
        <f t="shared" si="77"/>
        <v>1</v>
      </c>
      <c r="AQ227" s="67">
        <f t="shared" si="78"/>
        <v>0</v>
      </c>
      <c r="AR227" s="67">
        <v>1</v>
      </c>
      <c r="AS227" s="29" t="s">
        <v>106</v>
      </c>
      <c r="AT227" s="67">
        <v>0</v>
      </c>
      <c r="AU227" s="67">
        <v>0</v>
      </c>
      <c r="AV227" s="67">
        <v>0</v>
      </c>
      <c r="AW227" s="67">
        <v>1</v>
      </c>
      <c r="AX227" s="67">
        <v>32.5</v>
      </c>
      <c r="AY227" s="67">
        <v>0</v>
      </c>
      <c r="AZ227" s="67">
        <v>0</v>
      </c>
      <c r="BA227" s="67">
        <v>0</v>
      </c>
      <c r="BB227" s="67">
        <v>0</v>
      </c>
      <c r="BC227" s="67">
        <v>0</v>
      </c>
      <c r="BD227" s="67">
        <v>1</v>
      </c>
      <c r="BE227" s="67">
        <v>1</v>
      </c>
    </row>
    <row r="228" spans="1:57" x14ac:dyDescent="0.25">
      <c r="A228" s="29" t="s">
        <v>226</v>
      </c>
      <c r="B228" s="29">
        <v>227</v>
      </c>
      <c r="C228" s="29">
        <v>1</v>
      </c>
      <c r="D228">
        <f>VLOOKUP(E228,Studies!$C$3:$F$40,4,FALSE)</f>
        <v>23</v>
      </c>
      <c r="E228" s="29" t="s">
        <v>225</v>
      </c>
      <c r="F228" s="29" t="s">
        <v>225</v>
      </c>
      <c r="G228">
        <f t="shared" si="66"/>
        <v>54</v>
      </c>
      <c r="H228" s="29">
        <v>2007</v>
      </c>
      <c r="I228" s="29">
        <f t="shared" si="79"/>
        <v>1.3424226808222062</v>
      </c>
      <c r="J228" s="76">
        <v>72.333621942000178</v>
      </c>
      <c r="K228" s="76">
        <v>3.7564052586920367</v>
      </c>
      <c r="L228" s="76">
        <f t="shared" si="67"/>
        <v>19.256075146478317</v>
      </c>
      <c r="M228" s="29" t="s">
        <v>132</v>
      </c>
      <c r="N228" s="46">
        <f t="shared" si="68"/>
        <v>0</v>
      </c>
      <c r="O228" s="46">
        <f t="shared" si="69"/>
        <v>0</v>
      </c>
      <c r="P228" s="46">
        <f t="shared" si="70"/>
        <v>1</v>
      </c>
      <c r="Q228" s="83">
        <f t="shared" si="71"/>
        <v>64.971067634963788</v>
      </c>
      <c r="R228" s="83">
        <f t="shared" si="72"/>
        <v>79.696176249036569</v>
      </c>
      <c r="S228" s="83">
        <f t="shared" si="73"/>
        <v>0.64971067634963786</v>
      </c>
      <c r="T228" s="83">
        <f t="shared" si="74"/>
        <v>0.79696176249036577</v>
      </c>
      <c r="U228" s="76">
        <f t="shared" si="63"/>
        <v>0.72333621942000181</v>
      </c>
      <c r="V228" s="76">
        <f t="shared" si="64"/>
        <v>3.7564052586920367E-2</v>
      </c>
      <c r="W228" s="76">
        <f t="shared" si="80"/>
        <v>19.256075146478317</v>
      </c>
      <c r="X228" s="97">
        <v>100</v>
      </c>
      <c r="Y228" s="46">
        <v>0</v>
      </c>
      <c r="Z228" s="46">
        <v>0</v>
      </c>
      <c r="AA228" s="46">
        <v>1</v>
      </c>
      <c r="AB228" s="46">
        <v>0</v>
      </c>
      <c r="AC228" s="97">
        <v>1</v>
      </c>
      <c r="AD228" s="29">
        <v>0</v>
      </c>
      <c r="AE228" s="29" t="s">
        <v>65</v>
      </c>
      <c r="AF228" s="46">
        <v>1</v>
      </c>
      <c r="AG228" s="46">
        <v>1</v>
      </c>
      <c r="AH228" s="46">
        <v>1</v>
      </c>
      <c r="AI228" s="46">
        <v>0</v>
      </c>
      <c r="AJ228" s="46">
        <f t="shared" si="75"/>
        <v>1</v>
      </c>
      <c r="AK228" s="46">
        <v>1</v>
      </c>
      <c r="AL228" s="46">
        <v>400000</v>
      </c>
      <c r="AM228" s="29">
        <v>15</v>
      </c>
      <c r="AN228" s="29" t="s">
        <v>324</v>
      </c>
      <c r="AO228" s="67">
        <f t="shared" si="76"/>
        <v>0</v>
      </c>
      <c r="AP228" s="67">
        <f t="shared" si="77"/>
        <v>1</v>
      </c>
      <c r="AQ228" s="67">
        <f t="shared" si="78"/>
        <v>0</v>
      </c>
      <c r="AR228" s="67">
        <v>1</v>
      </c>
      <c r="AS228" s="29" t="s">
        <v>186</v>
      </c>
      <c r="AT228" s="67">
        <v>0</v>
      </c>
      <c r="AU228" s="67">
        <v>0</v>
      </c>
      <c r="AV228" s="67">
        <v>0</v>
      </c>
      <c r="AW228" s="67">
        <v>1</v>
      </c>
      <c r="AX228" s="67">
        <v>26.2</v>
      </c>
      <c r="AY228" s="67">
        <v>0</v>
      </c>
      <c r="AZ228" s="67">
        <v>0</v>
      </c>
      <c r="BA228" s="67">
        <v>0</v>
      </c>
      <c r="BB228" s="67">
        <v>0</v>
      </c>
      <c r="BC228" s="67">
        <v>0</v>
      </c>
      <c r="BD228" s="67">
        <v>1</v>
      </c>
      <c r="BE228" s="67">
        <v>1</v>
      </c>
    </row>
    <row r="229" spans="1:57" x14ac:dyDescent="0.25">
      <c r="A229" s="29" t="s">
        <v>226</v>
      </c>
      <c r="B229" s="29">
        <v>228</v>
      </c>
      <c r="C229" s="29">
        <v>1</v>
      </c>
      <c r="D229">
        <f>VLOOKUP(E229,Studies!$C$3:$F$40,4,FALSE)</f>
        <v>23</v>
      </c>
      <c r="E229" s="29" t="s">
        <v>225</v>
      </c>
      <c r="F229" s="29" t="s">
        <v>225</v>
      </c>
      <c r="G229">
        <f t="shared" si="66"/>
        <v>54</v>
      </c>
      <c r="H229" s="29">
        <v>2007</v>
      </c>
      <c r="I229" s="29">
        <f t="shared" si="79"/>
        <v>1.3424226808222062</v>
      </c>
      <c r="J229" s="76">
        <v>32.177491014585861</v>
      </c>
      <c r="K229" s="76">
        <v>4.4698249967802779</v>
      </c>
      <c r="L229" s="76">
        <f t="shared" si="67"/>
        <v>7.1988256895435683</v>
      </c>
      <c r="M229" s="29" t="s">
        <v>132</v>
      </c>
      <c r="N229" s="46">
        <f t="shared" si="68"/>
        <v>0</v>
      </c>
      <c r="O229" s="46">
        <f t="shared" si="69"/>
        <v>0</v>
      </c>
      <c r="P229" s="46">
        <f t="shared" si="70"/>
        <v>1</v>
      </c>
      <c r="Q229" s="83">
        <f t="shared" si="71"/>
        <v>23.416634020896517</v>
      </c>
      <c r="R229" s="83">
        <f t="shared" si="72"/>
        <v>40.938348008275206</v>
      </c>
      <c r="S229" s="83">
        <f t="shared" si="73"/>
        <v>0.23416634020896518</v>
      </c>
      <c r="T229" s="83">
        <f t="shared" si="74"/>
        <v>0.40938348008275205</v>
      </c>
      <c r="U229" s="76">
        <f t="shared" si="63"/>
        <v>0.32177491014585863</v>
      </c>
      <c r="V229" s="76">
        <f t="shared" si="64"/>
        <v>4.4698249967802778E-2</v>
      </c>
      <c r="W229" s="76">
        <f t="shared" si="80"/>
        <v>7.1988256895435683</v>
      </c>
      <c r="X229" s="97">
        <v>100</v>
      </c>
      <c r="Y229" s="46">
        <v>0</v>
      </c>
      <c r="Z229" s="46">
        <v>0</v>
      </c>
      <c r="AA229" s="46">
        <v>1</v>
      </c>
      <c r="AB229" s="46">
        <v>0</v>
      </c>
      <c r="AC229" s="97">
        <v>1</v>
      </c>
      <c r="AD229" s="29">
        <v>0</v>
      </c>
      <c r="AE229" s="29" t="s">
        <v>65</v>
      </c>
      <c r="AF229" s="46">
        <v>1</v>
      </c>
      <c r="AG229" s="46">
        <v>1</v>
      </c>
      <c r="AH229" s="46">
        <v>1</v>
      </c>
      <c r="AI229" s="46">
        <v>0</v>
      </c>
      <c r="AJ229" s="46">
        <f t="shared" si="75"/>
        <v>1</v>
      </c>
      <c r="AK229" s="46">
        <v>1</v>
      </c>
      <c r="AL229" s="46">
        <v>400000</v>
      </c>
      <c r="AM229" s="29">
        <v>15</v>
      </c>
      <c r="AN229" s="29" t="s">
        <v>324</v>
      </c>
      <c r="AO229" s="67">
        <f t="shared" si="76"/>
        <v>0</v>
      </c>
      <c r="AP229" s="67">
        <f t="shared" si="77"/>
        <v>1</v>
      </c>
      <c r="AQ229" s="67">
        <f t="shared" si="78"/>
        <v>0</v>
      </c>
      <c r="AR229" s="67">
        <v>1</v>
      </c>
      <c r="AS229" s="29" t="s">
        <v>34</v>
      </c>
      <c r="AT229" s="67">
        <v>0</v>
      </c>
      <c r="AU229" s="67">
        <v>0</v>
      </c>
      <c r="AV229" s="67">
        <v>0</v>
      </c>
      <c r="AW229" s="67">
        <v>1</v>
      </c>
      <c r="AX229" s="67">
        <v>27.5</v>
      </c>
      <c r="AY229" s="67">
        <v>0</v>
      </c>
      <c r="AZ229" s="67">
        <v>0</v>
      </c>
      <c r="BA229" s="67">
        <v>0</v>
      </c>
      <c r="BB229" s="67">
        <v>0</v>
      </c>
      <c r="BC229" s="67">
        <v>0</v>
      </c>
      <c r="BD229" s="67">
        <v>1</v>
      </c>
      <c r="BE229" s="67">
        <v>1</v>
      </c>
    </row>
    <row r="230" spans="1:57" x14ac:dyDescent="0.25">
      <c r="A230" s="29" t="s">
        <v>226</v>
      </c>
      <c r="B230" s="29">
        <v>229</v>
      </c>
      <c r="C230" s="29">
        <v>1</v>
      </c>
      <c r="D230">
        <f>VLOOKUP(E230,Studies!$C$3:$F$40,4,FALSE)</f>
        <v>23</v>
      </c>
      <c r="E230" s="29" t="s">
        <v>225</v>
      </c>
      <c r="F230" s="29" t="s">
        <v>225</v>
      </c>
      <c r="G230">
        <f t="shared" si="66"/>
        <v>54</v>
      </c>
      <c r="H230" s="29">
        <v>2007</v>
      </c>
      <c r="I230" s="29">
        <f t="shared" si="79"/>
        <v>1.3424226808222062</v>
      </c>
      <c r="J230" s="76">
        <v>7.2784751426329493</v>
      </c>
      <c r="K230" s="76">
        <v>4.3624429299565648</v>
      </c>
      <c r="L230" s="76">
        <f t="shared" si="67"/>
        <v>1.6684401972693357</v>
      </c>
      <c r="M230" s="29" t="s">
        <v>132</v>
      </c>
      <c r="N230" s="46">
        <f t="shared" si="68"/>
        <v>0</v>
      </c>
      <c r="O230" s="46">
        <f t="shared" si="69"/>
        <v>0</v>
      </c>
      <c r="P230" s="46">
        <f t="shared" si="70"/>
        <v>1</v>
      </c>
      <c r="Q230" s="83">
        <f t="shared" si="71"/>
        <v>-1.2719130000819181</v>
      </c>
      <c r="R230" s="83">
        <f t="shared" si="72"/>
        <v>15.828863285347817</v>
      </c>
      <c r="S230" s="83">
        <f t="shared" si="73"/>
        <v>-1.2719130000819173E-2</v>
      </c>
      <c r="T230" s="83">
        <f t="shared" si="74"/>
        <v>0.15828863285347816</v>
      </c>
      <c r="U230" s="76">
        <f t="shared" si="63"/>
        <v>7.2784751426329494E-2</v>
      </c>
      <c r="V230" s="76">
        <f t="shared" si="64"/>
        <v>4.3624429299565649E-2</v>
      </c>
      <c r="W230" s="76">
        <f t="shared" si="80"/>
        <v>1.6684401972693355</v>
      </c>
      <c r="X230" s="97">
        <v>100</v>
      </c>
      <c r="Y230" s="46">
        <v>0</v>
      </c>
      <c r="Z230" s="46">
        <v>0</v>
      </c>
      <c r="AA230" s="46">
        <v>1</v>
      </c>
      <c r="AB230" s="46">
        <v>0</v>
      </c>
      <c r="AC230" s="97">
        <v>1</v>
      </c>
      <c r="AD230" s="29">
        <v>0</v>
      </c>
      <c r="AE230" s="29" t="s">
        <v>65</v>
      </c>
      <c r="AF230" s="46">
        <v>1</v>
      </c>
      <c r="AG230" s="46">
        <v>1</v>
      </c>
      <c r="AH230" s="46">
        <v>1</v>
      </c>
      <c r="AI230" s="46">
        <v>0</v>
      </c>
      <c r="AJ230" s="46">
        <f t="shared" si="75"/>
        <v>1</v>
      </c>
      <c r="AK230" s="46">
        <v>1</v>
      </c>
      <c r="AL230" s="46">
        <v>400000</v>
      </c>
      <c r="AM230" s="29">
        <v>15</v>
      </c>
      <c r="AN230" s="29" t="s">
        <v>324</v>
      </c>
      <c r="AO230" s="67">
        <f t="shared" si="76"/>
        <v>0</v>
      </c>
      <c r="AP230" s="67">
        <f t="shared" si="77"/>
        <v>1</v>
      </c>
      <c r="AQ230" s="67">
        <f t="shared" si="78"/>
        <v>0</v>
      </c>
      <c r="AR230" s="67">
        <v>1</v>
      </c>
      <c r="AS230" s="29" t="s">
        <v>152</v>
      </c>
      <c r="AT230" s="67">
        <v>0</v>
      </c>
      <c r="AU230" s="67">
        <v>0</v>
      </c>
      <c r="AV230" s="67">
        <v>0</v>
      </c>
      <c r="AW230" s="67">
        <v>1</v>
      </c>
      <c r="AX230" s="67">
        <v>27.1</v>
      </c>
      <c r="AY230" s="67">
        <v>0</v>
      </c>
      <c r="AZ230" s="67">
        <v>0</v>
      </c>
      <c r="BA230" s="67">
        <v>0</v>
      </c>
      <c r="BB230" s="67">
        <v>0</v>
      </c>
      <c r="BC230" s="67">
        <v>0</v>
      </c>
      <c r="BD230" s="67">
        <v>1</v>
      </c>
      <c r="BE230" s="67">
        <v>1</v>
      </c>
    </row>
    <row r="231" spans="1:57" x14ac:dyDescent="0.25">
      <c r="A231" s="29" t="s">
        <v>226</v>
      </c>
      <c r="B231" s="29">
        <v>230</v>
      </c>
      <c r="C231" s="29">
        <v>1</v>
      </c>
      <c r="D231">
        <f>VLOOKUP(E231,Studies!$C$3:$F$40,4,FALSE)</f>
        <v>23</v>
      </c>
      <c r="E231" s="29" t="s">
        <v>225</v>
      </c>
      <c r="F231" s="29" t="s">
        <v>225</v>
      </c>
      <c r="G231">
        <f t="shared" si="66"/>
        <v>54</v>
      </c>
      <c r="H231" s="29">
        <v>2007</v>
      </c>
      <c r="I231" s="29">
        <f t="shared" si="79"/>
        <v>1.3424226808222062</v>
      </c>
      <c r="J231" s="76">
        <v>49.305743103340191</v>
      </c>
      <c r="K231" s="76">
        <v>3.1704953147553838</v>
      </c>
      <c r="L231" s="76">
        <f t="shared" si="67"/>
        <v>15.551432255355445</v>
      </c>
      <c r="M231" s="29" t="s">
        <v>132</v>
      </c>
      <c r="N231" s="46">
        <f t="shared" si="68"/>
        <v>0</v>
      </c>
      <c r="O231" s="46">
        <f t="shared" si="69"/>
        <v>0</v>
      </c>
      <c r="P231" s="46">
        <f t="shared" si="70"/>
        <v>1</v>
      </c>
      <c r="Q231" s="83">
        <f t="shared" si="71"/>
        <v>43.091572286419641</v>
      </c>
      <c r="R231" s="83">
        <f t="shared" si="72"/>
        <v>55.519913920260741</v>
      </c>
      <c r="S231" s="83">
        <f t="shared" si="73"/>
        <v>0.43091572286419644</v>
      </c>
      <c r="T231" s="83">
        <f t="shared" si="74"/>
        <v>0.55519913920260744</v>
      </c>
      <c r="U231" s="76">
        <f t="shared" si="63"/>
        <v>0.49305743103340194</v>
      </c>
      <c r="V231" s="76">
        <f t="shared" si="64"/>
        <v>3.1704953147553838E-2</v>
      </c>
      <c r="W231" s="76">
        <f t="shared" si="80"/>
        <v>15.551432255355445</v>
      </c>
      <c r="X231" s="97">
        <v>100</v>
      </c>
      <c r="Y231" s="46">
        <v>0</v>
      </c>
      <c r="Z231" s="46">
        <v>0</v>
      </c>
      <c r="AA231" s="46">
        <v>1</v>
      </c>
      <c r="AB231" s="46">
        <v>0</v>
      </c>
      <c r="AC231" s="97">
        <v>1</v>
      </c>
      <c r="AD231" s="29">
        <v>0</v>
      </c>
      <c r="AE231" s="29" t="s">
        <v>65</v>
      </c>
      <c r="AF231" s="46">
        <v>1</v>
      </c>
      <c r="AG231" s="46">
        <v>1</v>
      </c>
      <c r="AH231" s="46">
        <v>1</v>
      </c>
      <c r="AI231" s="46">
        <v>0</v>
      </c>
      <c r="AJ231" s="46">
        <f t="shared" si="75"/>
        <v>1</v>
      </c>
      <c r="AK231" s="46">
        <v>1</v>
      </c>
      <c r="AL231" s="46">
        <v>400000</v>
      </c>
      <c r="AM231" s="29">
        <v>15</v>
      </c>
      <c r="AN231" s="29" t="s">
        <v>324</v>
      </c>
      <c r="AO231" s="67">
        <f t="shared" si="76"/>
        <v>0</v>
      </c>
      <c r="AP231" s="67">
        <f t="shared" si="77"/>
        <v>1</v>
      </c>
      <c r="AQ231" s="67">
        <f t="shared" si="78"/>
        <v>0</v>
      </c>
      <c r="AR231" s="67">
        <v>1</v>
      </c>
      <c r="AS231" s="29" t="s">
        <v>154</v>
      </c>
      <c r="AT231" s="67">
        <v>0</v>
      </c>
      <c r="AU231" s="67">
        <v>0</v>
      </c>
      <c r="AV231" s="67">
        <v>0</v>
      </c>
      <c r="AW231" s="67">
        <v>1</v>
      </c>
      <c r="AX231" s="67">
        <v>31.7</v>
      </c>
      <c r="AY231" s="67">
        <v>0</v>
      </c>
      <c r="AZ231" s="67">
        <v>0</v>
      </c>
      <c r="BA231" s="67">
        <v>0</v>
      </c>
      <c r="BB231" s="67">
        <v>0</v>
      </c>
      <c r="BC231" s="67">
        <v>0</v>
      </c>
      <c r="BD231" s="67">
        <v>1</v>
      </c>
      <c r="BE231" s="67">
        <v>1</v>
      </c>
    </row>
    <row r="232" spans="1:57" x14ac:dyDescent="0.25">
      <c r="A232" s="29" t="s">
        <v>226</v>
      </c>
      <c r="B232" s="29">
        <v>231</v>
      </c>
      <c r="C232" s="29">
        <v>1</v>
      </c>
      <c r="D232">
        <f>VLOOKUP(E232,Studies!$C$3:$F$40,4,FALSE)</f>
        <v>23</v>
      </c>
      <c r="E232" s="29" t="s">
        <v>225</v>
      </c>
      <c r="F232" s="29" t="s">
        <v>225</v>
      </c>
      <c r="G232">
        <f t="shared" si="66"/>
        <v>54</v>
      </c>
      <c r="H232" s="29">
        <v>2007</v>
      </c>
      <c r="I232" s="29">
        <f t="shared" si="79"/>
        <v>1.3424226808222062</v>
      </c>
      <c r="J232" s="76">
        <v>32.428890155959294</v>
      </c>
      <c r="K232" s="76">
        <v>3.2777242012239789</v>
      </c>
      <c r="L232" s="76">
        <f t="shared" si="67"/>
        <v>9.8937214253260191</v>
      </c>
      <c r="M232" s="29" t="s">
        <v>132</v>
      </c>
      <c r="N232" s="46">
        <f t="shared" si="68"/>
        <v>0</v>
      </c>
      <c r="O232" s="46">
        <f t="shared" si="69"/>
        <v>0</v>
      </c>
      <c r="P232" s="46">
        <f t="shared" si="70"/>
        <v>1</v>
      </c>
      <c r="Q232" s="83">
        <f t="shared" si="71"/>
        <v>26.004550721560296</v>
      </c>
      <c r="R232" s="83">
        <f t="shared" si="72"/>
        <v>38.853229590358296</v>
      </c>
      <c r="S232" s="83">
        <f t="shared" si="73"/>
        <v>0.26004550721560293</v>
      </c>
      <c r="T232" s="83">
        <f t="shared" si="74"/>
        <v>0.38853229590358296</v>
      </c>
      <c r="U232" s="76">
        <f t="shared" si="63"/>
        <v>0.32428890155959295</v>
      </c>
      <c r="V232" s="76">
        <f t="shared" si="64"/>
        <v>3.2777242012239791E-2</v>
      </c>
      <c r="W232" s="76">
        <f t="shared" si="80"/>
        <v>9.8937214253260191</v>
      </c>
      <c r="X232" s="97">
        <v>100</v>
      </c>
      <c r="Y232" s="46">
        <v>0</v>
      </c>
      <c r="Z232" s="46">
        <v>0</v>
      </c>
      <c r="AA232" s="46">
        <v>1</v>
      </c>
      <c r="AB232" s="46">
        <v>0</v>
      </c>
      <c r="AC232" s="97">
        <v>1</v>
      </c>
      <c r="AD232" s="29">
        <v>0</v>
      </c>
      <c r="AE232" s="29" t="s">
        <v>65</v>
      </c>
      <c r="AF232" s="46">
        <v>1</v>
      </c>
      <c r="AG232" s="46">
        <v>1</v>
      </c>
      <c r="AH232" s="46">
        <v>1</v>
      </c>
      <c r="AI232" s="46">
        <v>0</v>
      </c>
      <c r="AJ232" s="46">
        <f t="shared" si="75"/>
        <v>1</v>
      </c>
      <c r="AK232" s="46">
        <v>1</v>
      </c>
      <c r="AL232" s="46">
        <v>400000</v>
      </c>
      <c r="AM232" s="29">
        <v>15</v>
      </c>
      <c r="AN232" s="29" t="s">
        <v>324</v>
      </c>
      <c r="AO232" s="67">
        <f t="shared" si="76"/>
        <v>0</v>
      </c>
      <c r="AP232" s="67">
        <f t="shared" si="77"/>
        <v>1</v>
      </c>
      <c r="AQ232" s="67">
        <f t="shared" si="78"/>
        <v>0</v>
      </c>
      <c r="AR232" s="67">
        <v>1</v>
      </c>
      <c r="AS232" s="29" t="s">
        <v>155</v>
      </c>
      <c r="AT232" s="67">
        <v>0</v>
      </c>
      <c r="AU232" s="67">
        <v>0</v>
      </c>
      <c r="AV232" s="67">
        <v>0</v>
      </c>
      <c r="AW232" s="67">
        <v>1</v>
      </c>
      <c r="AX232" s="67">
        <v>33.6</v>
      </c>
      <c r="AY232" s="67">
        <v>0</v>
      </c>
      <c r="AZ232" s="67">
        <v>0</v>
      </c>
      <c r="BA232" s="67">
        <v>0</v>
      </c>
      <c r="BB232" s="67">
        <v>0</v>
      </c>
      <c r="BC232" s="67">
        <v>0</v>
      </c>
      <c r="BD232" s="67">
        <v>1</v>
      </c>
      <c r="BE232" s="67">
        <v>1</v>
      </c>
    </row>
    <row r="233" spans="1:57" x14ac:dyDescent="0.25">
      <c r="A233" s="29" t="s">
        <v>226</v>
      </c>
      <c r="B233" s="29">
        <v>232</v>
      </c>
      <c r="C233" s="29">
        <v>1</v>
      </c>
      <c r="D233">
        <f>VLOOKUP(E233,Studies!$C$3:$F$40,4,FALSE)</f>
        <v>23</v>
      </c>
      <c r="E233" s="29" t="s">
        <v>225</v>
      </c>
      <c r="F233" s="29" t="s">
        <v>225</v>
      </c>
      <c r="G233">
        <f t="shared" si="66"/>
        <v>54</v>
      </c>
      <c r="H233" s="29">
        <v>2007</v>
      </c>
      <c r="I233" s="29">
        <f t="shared" si="79"/>
        <v>1.3424226808222062</v>
      </c>
      <c r="J233" s="76">
        <v>57.345027758941946</v>
      </c>
      <c r="K233" s="76">
        <v>3.6319985477023535</v>
      </c>
      <c r="L233" s="76">
        <f t="shared" si="67"/>
        <v>15.788835542133988</v>
      </c>
      <c r="M233" s="29" t="s">
        <v>132</v>
      </c>
      <c r="N233" s="46">
        <f t="shared" si="68"/>
        <v>0</v>
      </c>
      <c r="O233" s="46">
        <f t="shared" si="69"/>
        <v>0</v>
      </c>
      <c r="P233" s="46">
        <f t="shared" si="70"/>
        <v>1</v>
      </c>
      <c r="Q233" s="83">
        <f t="shared" si="71"/>
        <v>50.226310605445335</v>
      </c>
      <c r="R233" s="83">
        <f t="shared" si="72"/>
        <v>64.463744912438557</v>
      </c>
      <c r="S233" s="83">
        <f t="shared" si="73"/>
        <v>0.50226310605445335</v>
      </c>
      <c r="T233" s="83">
        <f t="shared" si="74"/>
        <v>0.64463744912438559</v>
      </c>
      <c r="U233" s="76">
        <f t="shared" si="63"/>
        <v>0.57345027758941947</v>
      </c>
      <c r="V233" s="76">
        <f t="shared" si="64"/>
        <v>3.6319985477023538E-2</v>
      </c>
      <c r="W233" s="76">
        <f t="shared" si="80"/>
        <v>15.788835542133986</v>
      </c>
      <c r="X233" s="97">
        <v>100</v>
      </c>
      <c r="Y233" s="46">
        <v>0</v>
      </c>
      <c r="Z233" s="46">
        <v>0</v>
      </c>
      <c r="AA233" s="46">
        <v>1</v>
      </c>
      <c r="AB233" s="46">
        <v>0</v>
      </c>
      <c r="AC233" s="97">
        <v>1</v>
      </c>
      <c r="AD233" s="29">
        <v>0</v>
      </c>
      <c r="AE233" s="29" t="s">
        <v>65</v>
      </c>
      <c r="AF233" s="46">
        <v>1</v>
      </c>
      <c r="AG233" s="46">
        <v>1</v>
      </c>
      <c r="AH233" s="46">
        <v>1</v>
      </c>
      <c r="AI233" s="46">
        <v>0</v>
      </c>
      <c r="AJ233" s="46">
        <f t="shared" si="75"/>
        <v>1</v>
      </c>
      <c r="AK233" s="46">
        <v>1</v>
      </c>
      <c r="AL233" s="46">
        <v>400000</v>
      </c>
      <c r="AM233" s="29">
        <v>15</v>
      </c>
      <c r="AN233" s="29" t="s">
        <v>324</v>
      </c>
      <c r="AO233" s="67">
        <f t="shared" si="76"/>
        <v>0</v>
      </c>
      <c r="AP233" s="67">
        <f t="shared" si="77"/>
        <v>1</v>
      </c>
      <c r="AQ233" s="67">
        <f t="shared" si="78"/>
        <v>0</v>
      </c>
      <c r="AR233" s="67">
        <v>1</v>
      </c>
      <c r="AS233" s="29" t="s">
        <v>156</v>
      </c>
      <c r="AT233" s="67">
        <v>0</v>
      </c>
      <c r="AU233" s="67">
        <v>0</v>
      </c>
      <c r="AV233" s="67">
        <v>0</v>
      </c>
      <c r="AW233" s="67">
        <v>1</v>
      </c>
      <c r="AX233" s="67">
        <v>29.7</v>
      </c>
      <c r="AY233" s="67">
        <v>0</v>
      </c>
      <c r="AZ233" s="67">
        <v>0</v>
      </c>
      <c r="BA233" s="67">
        <v>0</v>
      </c>
      <c r="BB233" s="67">
        <v>0</v>
      </c>
      <c r="BC233" s="67">
        <v>0</v>
      </c>
      <c r="BD233" s="67">
        <v>1</v>
      </c>
      <c r="BE233" s="67">
        <v>1</v>
      </c>
    </row>
    <row r="234" spans="1:57" x14ac:dyDescent="0.25">
      <c r="A234" s="29" t="s">
        <v>226</v>
      </c>
      <c r="B234" s="29">
        <v>233</v>
      </c>
      <c r="C234" s="29">
        <v>1</v>
      </c>
      <c r="D234">
        <f>VLOOKUP(E234,Studies!$C$3:$F$40,4,FALSE)</f>
        <v>23</v>
      </c>
      <c r="E234" s="29" t="s">
        <v>225</v>
      </c>
      <c r="F234" s="29" t="s">
        <v>225</v>
      </c>
      <c r="G234">
        <f t="shared" si="66"/>
        <v>54</v>
      </c>
      <c r="H234" s="29">
        <v>2007</v>
      </c>
      <c r="I234" s="29">
        <f t="shared" si="79"/>
        <v>1.3424226808222062</v>
      </c>
      <c r="J234" s="76">
        <v>29.046971680027784</v>
      </c>
      <c r="K234" s="76">
        <v>8.0633621420769863</v>
      </c>
      <c r="L234" s="76">
        <f t="shared" si="67"/>
        <v>3.6023399629358299</v>
      </c>
      <c r="M234" s="29" t="s">
        <v>132</v>
      </c>
      <c r="N234" s="46">
        <f t="shared" si="68"/>
        <v>0</v>
      </c>
      <c r="O234" s="46">
        <f t="shared" si="69"/>
        <v>0</v>
      </c>
      <c r="P234" s="46">
        <f t="shared" si="70"/>
        <v>1</v>
      </c>
      <c r="Q234" s="83">
        <f t="shared" si="71"/>
        <v>13.242781881556892</v>
      </c>
      <c r="R234" s="83">
        <f t="shared" si="72"/>
        <v>44.851161478498675</v>
      </c>
      <c r="S234" s="83">
        <f t="shared" si="73"/>
        <v>0.13242781881556889</v>
      </c>
      <c r="T234" s="83">
        <f t="shared" si="74"/>
        <v>0.4485116147849868</v>
      </c>
      <c r="U234" s="76">
        <f t="shared" si="63"/>
        <v>0.29046971680027783</v>
      </c>
      <c r="V234" s="76">
        <f t="shared" si="64"/>
        <v>8.0633621420769866E-2</v>
      </c>
      <c r="W234" s="76">
        <f t="shared" si="80"/>
        <v>3.6023399629358295</v>
      </c>
      <c r="X234" s="97">
        <v>100</v>
      </c>
      <c r="Y234" s="46">
        <v>0</v>
      </c>
      <c r="Z234" s="46">
        <v>0</v>
      </c>
      <c r="AA234" s="46">
        <v>1</v>
      </c>
      <c r="AB234" s="46">
        <v>0</v>
      </c>
      <c r="AC234" s="97">
        <v>1</v>
      </c>
      <c r="AD234" s="29">
        <v>0</v>
      </c>
      <c r="AE234" s="29" t="s">
        <v>65</v>
      </c>
      <c r="AF234" s="46">
        <v>1</v>
      </c>
      <c r="AG234" s="46">
        <v>1</v>
      </c>
      <c r="AH234" s="46">
        <v>1</v>
      </c>
      <c r="AI234" s="46">
        <v>0</v>
      </c>
      <c r="AJ234" s="46">
        <f t="shared" si="75"/>
        <v>1</v>
      </c>
      <c r="AK234" s="46">
        <v>1</v>
      </c>
      <c r="AL234" s="46">
        <v>400000</v>
      </c>
      <c r="AM234" s="29">
        <v>15</v>
      </c>
      <c r="AN234" s="29" t="s">
        <v>324</v>
      </c>
      <c r="AO234" s="67">
        <f t="shared" si="76"/>
        <v>0</v>
      </c>
      <c r="AP234" s="67">
        <f t="shared" si="77"/>
        <v>1</v>
      </c>
      <c r="AQ234" s="67">
        <f t="shared" si="78"/>
        <v>0</v>
      </c>
      <c r="AR234" s="67">
        <v>1</v>
      </c>
      <c r="AS234" s="29" t="s">
        <v>157</v>
      </c>
      <c r="AT234" s="67">
        <v>0</v>
      </c>
      <c r="AU234" s="67">
        <v>0</v>
      </c>
      <c r="AV234" s="67">
        <v>0</v>
      </c>
      <c r="AW234" s="67">
        <v>1</v>
      </c>
      <c r="AX234" s="67">
        <v>26.1</v>
      </c>
      <c r="AY234" s="67">
        <v>0</v>
      </c>
      <c r="AZ234" s="67">
        <v>0</v>
      </c>
      <c r="BA234" s="67">
        <v>0</v>
      </c>
      <c r="BB234" s="67">
        <v>0</v>
      </c>
      <c r="BC234" s="67">
        <v>0</v>
      </c>
      <c r="BD234" s="67">
        <v>1</v>
      </c>
      <c r="BE234" s="67">
        <v>1</v>
      </c>
    </row>
    <row r="235" spans="1:57" x14ac:dyDescent="0.25">
      <c r="A235" s="29" t="s">
        <v>226</v>
      </c>
      <c r="B235" s="29">
        <v>234</v>
      </c>
      <c r="C235" s="29">
        <v>1</v>
      </c>
      <c r="D235">
        <f>VLOOKUP(E235,Studies!$C$3:$F$40,4,FALSE)</f>
        <v>23</v>
      </c>
      <c r="E235" s="29" t="s">
        <v>225</v>
      </c>
      <c r="F235" s="29" t="s">
        <v>225</v>
      </c>
      <c r="G235">
        <f t="shared" si="66"/>
        <v>54</v>
      </c>
      <c r="H235" s="29">
        <v>2007</v>
      </c>
      <c r="I235" s="29">
        <f t="shared" si="79"/>
        <v>1.3424226808222062</v>
      </c>
      <c r="J235" s="76">
        <v>38.201190267128176</v>
      </c>
      <c r="K235" s="76">
        <v>3.6502511449741872</v>
      </c>
      <c r="L235" s="76">
        <f t="shared" si="67"/>
        <v>10.465359436904803</v>
      </c>
      <c r="M235" s="29" t="s">
        <v>132</v>
      </c>
      <c r="N235" s="46">
        <f t="shared" si="68"/>
        <v>0</v>
      </c>
      <c r="O235" s="46">
        <f t="shared" si="69"/>
        <v>0</v>
      </c>
      <c r="P235" s="46">
        <f t="shared" si="70"/>
        <v>1</v>
      </c>
      <c r="Q235" s="83">
        <f t="shared" si="71"/>
        <v>31.04669802297877</v>
      </c>
      <c r="R235" s="83">
        <f t="shared" si="72"/>
        <v>45.355682511277585</v>
      </c>
      <c r="S235" s="83">
        <f t="shared" si="73"/>
        <v>0.31046698022978769</v>
      </c>
      <c r="T235" s="83">
        <f t="shared" si="74"/>
        <v>0.45355682511277584</v>
      </c>
      <c r="U235" s="76">
        <f t="shared" ref="U235:U298" si="81">(J235/X235)*AC235</f>
        <v>0.38201190267128177</v>
      </c>
      <c r="V235" s="76">
        <f t="shared" ref="V235:V298" si="82">(K235/X235)*AC235</f>
        <v>3.650251144974187E-2</v>
      </c>
      <c r="W235" s="76">
        <f t="shared" si="80"/>
        <v>10.465359436904805</v>
      </c>
      <c r="X235" s="97">
        <v>100</v>
      </c>
      <c r="Y235" s="46">
        <v>0</v>
      </c>
      <c r="Z235" s="46">
        <v>0</v>
      </c>
      <c r="AA235" s="46">
        <v>1</v>
      </c>
      <c r="AB235" s="46">
        <v>0</v>
      </c>
      <c r="AC235" s="97">
        <v>1</v>
      </c>
      <c r="AD235" s="29">
        <v>0</v>
      </c>
      <c r="AE235" s="29" t="s">
        <v>65</v>
      </c>
      <c r="AF235" s="46">
        <v>1</v>
      </c>
      <c r="AG235" s="46">
        <v>1</v>
      </c>
      <c r="AH235" s="46">
        <v>1</v>
      </c>
      <c r="AI235" s="46">
        <v>0</v>
      </c>
      <c r="AJ235" s="46">
        <f t="shared" si="75"/>
        <v>1</v>
      </c>
      <c r="AK235" s="46">
        <v>1</v>
      </c>
      <c r="AL235" s="46">
        <v>400000</v>
      </c>
      <c r="AM235" s="29">
        <v>15</v>
      </c>
      <c r="AN235" s="29" t="s">
        <v>324</v>
      </c>
      <c r="AO235" s="67">
        <f t="shared" si="76"/>
        <v>0</v>
      </c>
      <c r="AP235" s="67">
        <f t="shared" si="77"/>
        <v>1</v>
      </c>
      <c r="AQ235" s="67">
        <f t="shared" si="78"/>
        <v>0</v>
      </c>
      <c r="AR235" s="67">
        <v>1</v>
      </c>
      <c r="AS235" s="29" t="s">
        <v>159</v>
      </c>
      <c r="AT235" s="67">
        <v>0</v>
      </c>
      <c r="AU235" s="67">
        <v>0</v>
      </c>
      <c r="AV235" s="67">
        <v>0</v>
      </c>
      <c r="AW235" s="67">
        <v>1</v>
      </c>
      <c r="AX235" s="67">
        <v>29.2</v>
      </c>
      <c r="AY235" s="67">
        <v>0</v>
      </c>
      <c r="AZ235" s="67">
        <v>0</v>
      </c>
      <c r="BA235" s="67">
        <v>0</v>
      </c>
      <c r="BB235" s="67">
        <v>0</v>
      </c>
      <c r="BC235" s="67">
        <v>0</v>
      </c>
      <c r="BD235" s="67">
        <v>1</v>
      </c>
      <c r="BE235" s="67">
        <v>1</v>
      </c>
    </row>
    <row r="236" spans="1:57" x14ac:dyDescent="0.25">
      <c r="A236" s="29" t="s">
        <v>226</v>
      </c>
      <c r="B236" s="29">
        <v>235</v>
      </c>
      <c r="C236" s="29">
        <v>1</v>
      </c>
      <c r="D236">
        <f>VLOOKUP(E236,Studies!$C$3:$F$40,4,FALSE)</f>
        <v>23</v>
      </c>
      <c r="E236" s="29" t="s">
        <v>225</v>
      </c>
      <c r="F236" s="29" t="s">
        <v>225</v>
      </c>
      <c r="G236">
        <f t="shared" si="66"/>
        <v>54</v>
      </c>
      <c r="H236" s="29">
        <v>2007</v>
      </c>
      <c r="I236" s="29">
        <f t="shared" si="79"/>
        <v>1.3424226808222062</v>
      </c>
      <c r="J236" s="76">
        <v>59.417532826117608</v>
      </c>
      <c r="K236" s="76">
        <v>1.5850315860302315</v>
      </c>
      <c r="L236" s="76">
        <f t="shared" si="67"/>
        <v>37.486655376332877</v>
      </c>
      <c r="M236" s="29" t="s">
        <v>132</v>
      </c>
      <c r="N236" s="46">
        <f t="shared" si="68"/>
        <v>0</v>
      </c>
      <c r="O236" s="46">
        <f t="shared" si="69"/>
        <v>0</v>
      </c>
      <c r="P236" s="46">
        <f t="shared" si="70"/>
        <v>1</v>
      </c>
      <c r="Q236" s="83">
        <f t="shared" si="71"/>
        <v>56.310870917498356</v>
      </c>
      <c r="R236" s="83">
        <f t="shared" si="72"/>
        <v>62.524194734736859</v>
      </c>
      <c r="S236" s="83">
        <f t="shared" si="73"/>
        <v>0.56310870917498346</v>
      </c>
      <c r="T236" s="83">
        <f t="shared" si="74"/>
        <v>0.6252419473473686</v>
      </c>
      <c r="U236" s="76">
        <f t="shared" si="81"/>
        <v>0.59417532826117603</v>
      </c>
      <c r="V236" s="76">
        <f t="shared" si="82"/>
        <v>1.5850315860302316E-2</v>
      </c>
      <c r="W236" s="76">
        <f t="shared" si="80"/>
        <v>37.486655376332877</v>
      </c>
      <c r="X236" s="97">
        <v>100</v>
      </c>
      <c r="Y236" s="46">
        <v>0</v>
      </c>
      <c r="Z236" s="46">
        <v>0</v>
      </c>
      <c r="AA236" s="46">
        <v>1</v>
      </c>
      <c r="AB236" s="46">
        <v>0</v>
      </c>
      <c r="AC236" s="97">
        <v>1</v>
      </c>
      <c r="AD236" s="29">
        <v>0</v>
      </c>
      <c r="AE236" s="29" t="s">
        <v>65</v>
      </c>
      <c r="AF236" s="46">
        <v>1</v>
      </c>
      <c r="AG236" s="46">
        <v>1</v>
      </c>
      <c r="AH236" s="46">
        <v>1</v>
      </c>
      <c r="AI236" s="46">
        <v>0</v>
      </c>
      <c r="AJ236" s="46">
        <f t="shared" si="75"/>
        <v>1</v>
      </c>
      <c r="AK236" s="46">
        <v>1</v>
      </c>
      <c r="AL236" s="46">
        <v>400000</v>
      </c>
      <c r="AM236" s="29">
        <v>15</v>
      </c>
      <c r="AN236" s="29" t="s">
        <v>324</v>
      </c>
      <c r="AO236" s="67">
        <f t="shared" si="76"/>
        <v>0</v>
      </c>
      <c r="AP236" s="67">
        <f t="shared" si="77"/>
        <v>1</v>
      </c>
      <c r="AQ236" s="67">
        <f t="shared" si="78"/>
        <v>0</v>
      </c>
      <c r="AR236" s="67">
        <v>1</v>
      </c>
      <c r="AS236" s="29" t="s">
        <v>161</v>
      </c>
      <c r="AT236" s="67">
        <v>1</v>
      </c>
      <c r="AU236" s="67">
        <v>0</v>
      </c>
      <c r="AV236" s="67">
        <v>0</v>
      </c>
      <c r="AW236" s="67">
        <v>1</v>
      </c>
      <c r="AX236" s="67">
        <v>35.200000000000003</v>
      </c>
      <c r="AY236" s="67">
        <v>0</v>
      </c>
      <c r="AZ236" s="67">
        <v>0</v>
      </c>
      <c r="BA236" s="67">
        <v>0</v>
      </c>
      <c r="BB236" s="67">
        <v>0</v>
      </c>
      <c r="BC236" s="67">
        <v>0</v>
      </c>
      <c r="BD236" s="67">
        <v>1</v>
      </c>
      <c r="BE236" s="67">
        <v>1</v>
      </c>
    </row>
    <row r="237" spans="1:57" x14ac:dyDescent="0.25">
      <c r="A237" s="29" t="s">
        <v>226</v>
      </c>
      <c r="B237" s="29">
        <v>236</v>
      </c>
      <c r="C237" s="29">
        <v>1</v>
      </c>
      <c r="D237">
        <f>VLOOKUP(E237,Studies!$C$3:$F$40,4,FALSE)</f>
        <v>23</v>
      </c>
      <c r="E237" s="29" t="s">
        <v>225</v>
      </c>
      <c r="F237" s="29" t="s">
        <v>225</v>
      </c>
      <c r="G237">
        <f t="shared" si="66"/>
        <v>54</v>
      </c>
      <c r="H237" s="29">
        <v>2007</v>
      </c>
      <c r="I237" s="29">
        <f t="shared" si="79"/>
        <v>1.3424226808222062</v>
      </c>
      <c r="J237" s="76">
        <v>70.22239125146406</v>
      </c>
      <c r="K237" s="76">
        <v>4.0235028677708184</v>
      </c>
      <c r="L237" s="76">
        <f t="shared" si="67"/>
        <v>17.453048639274382</v>
      </c>
      <c r="M237" s="29" t="s">
        <v>132</v>
      </c>
      <c r="N237" s="46">
        <f t="shared" si="68"/>
        <v>0</v>
      </c>
      <c r="O237" s="46">
        <f t="shared" si="69"/>
        <v>0</v>
      </c>
      <c r="P237" s="46">
        <f t="shared" si="70"/>
        <v>1</v>
      </c>
      <c r="Q237" s="83">
        <f t="shared" si="71"/>
        <v>62.336325630633254</v>
      </c>
      <c r="R237" s="83">
        <f t="shared" si="72"/>
        <v>78.108456872294866</v>
      </c>
      <c r="S237" s="83">
        <f t="shared" si="73"/>
        <v>0.62336325630633249</v>
      </c>
      <c r="T237" s="83">
        <f t="shared" si="74"/>
        <v>0.78108456872294862</v>
      </c>
      <c r="U237" s="76">
        <f t="shared" si="81"/>
        <v>0.70222391251464056</v>
      </c>
      <c r="V237" s="76">
        <f t="shared" si="82"/>
        <v>4.0235028677708187E-2</v>
      </c>
      <c r="W237" s="76">
        <f t="shared" si="80"/>
        <v>17.453048639274382</v>
      </c>
      <c r="X237" s="97">
        <v>100</v>
      </c>
      <c r="Y237" s="46">
        <v>0</v>
      </c>
      <c r="Z237" s="46">
        <v>0</v>
      </c>
      <c r="AA237" s="46">
        <v>1</v>
      </c>
      <c r="AB237" s="46">
        <v>0</v>
      </c>
      <c r="AC237" s="97">
        <v>1</v>
      </c>
      <c r="AD237" s="29">
        <v>0</v>
      </c>
      <c r="AE237" s="29" t="s">
        <v>65</v>
      </c>
      <c r="AF237" s="46">
        <v>1</v>
      </c>
      <c r="AG237" s="46">
        <v>1</v>
      </c>
      <c r="AH237" s="46">
        <v>1</v>
      </c>
      <c r="AI237" s="46">
        <v>0</v>
      </c>
      <c r="AJ237" s="46">
        <f t="shared" si="75"/>
        <v>1</v>
      </c>
      <c r="AK237" s="46">
        <v>1</v>
      </c>
      <c r="AL237" s="46">
        <v>400000</v>
      </c>
      <c r="AM237" s="29">
        <v>15</v>
      </c>
      <c r="AN237" s="29" t="s">
        <v>324</v>
      </c>
      <c r="AO237" s="67">
        <f t="shared" si="76"/>
        <v>0</v>
      </c>
      <c r="AP237" s="67">
        <f t="shared" si="77"/>
        <v>1</v>
      </c>
      <c r="AQ237" s="67">
        <f t="shared" si="78"/>
        <v>0</v>
      </c>
      <c r="AR237" s="67">
        <v>1</v>
      </c>
      <c r="AS237" s="29" t="s">
        <v>187</v>
      </c>
      <c r="AT237" s="67">
        <v>1</v>
      </c>
      <c r="AU237" s="67">
        <v>0</v>
      </c>
      <c r="AV237" s="67">
        <v>0</v>
      </c>
      <c r="AW237" s="67">
        <v>0</v>
      </c>
      <c r="AX237" s="67">
        <v>32.9</v>
      </c>
      <c r="AY237" s="67">
        <v>0</v>
      </c>
      <c r="AZ237" s="67">
        <v>0</v>
      </c>
      <c r="BA237" s="67">
        <v>0</v>
      </c>
      <c r="BB237" s="67">
        <v>0</v>
      </c>
      <c r="BC237" s="67">
        <v>0</v>
      </c>
      <c r="BD237" s="67">
        <v>1</v>
      </c>
      <c r="BE237" s="67">
        <v>1</v>
      </c>
    </row>
    <row r="238" spans="1:57" x14ac:dyDescent="0.25">
      <c r="A238" s="29" t="s">
        <v>226</v>
      </c>
      <c r="B238" s="29">
        <v>237</v>
      </c>
      <c r="C238" s="29">
        <v>1</v>
      </c>
      <c r="D238">
        <f>VLOOKUP(E238,Studies!$C$3:$F$40,4,FALSE)</f>
        <v>23</v>
      </c>
      <c r="E238" s="29" t="s">
        <v>225</v>
      </c>
      <c r="F238" s="29" t="s">
        <v>225</v>
      </c>
      <c r="G238">
        <f t="shared" si="66"/>
        <v>54</v>
      </c>
      <c r="H238" s="29">
        <v>2007</v>
      </c>
      <c r="I238" s="29">
        <f t="shared" si="79"/>
        <v>1.3424226808222062</v>
      </c>
      <c r="J238" s="76">
        <v>13.698258871341107</v>
      </c>
      <c r="K238" s="76">
        <v>3.8757266877848768</v>
      </c>
      <c r="L238" s="76">
        <f t="shared" si="67"/>
        <v>3.5343717384700768</v>
      </c>
      <c r="M238" s="29" t="s">
        <v>132</v>
      </c>
      <c r="N238" s="46">
        <f t="shared" si="68"/>
        <v>0</v>
      </c>
      <c r="O238" s="46">
        <f t="shared" si="69"/>
        <v>0</v>
      </c>
      <c r="P238" s="46">
        <f t="shared" si="70"/>
        <v>1</v>
      </c>
      <c r="Q238" s="83">
        <f t="shared" si="71"/>
        <v>6.1018345632827486</v>
      </c>
      <c r="R238" s="83">
        <f t="shared" si="72"/>
        <v>21.294683179399463</v>
      </c>
      <c r="S238" s="83">
        <f t="shared" si="73"/>
        <v>6.1018345632827473E-2</v>
      </c>
      <c r="T238" s="83">
        <f t="shared" si="74"/>
        <v>0.21294683179399465</v>
      </c>
      <c r="U238" s="76">
        <f t="shared" si="81"/>
        <v>0.13698258871341107</v>
      </c>
      <c r="V238" s="76">
        <f t="shared" si="82"/>
        <v>3.8757266877848771E-2</v>
      </c>
      <c r="W238" s="76">
        <f t="shared" si="80"/>
        <v>3.5343717384700764</v>
      </c>
      <c r="X238" s="97">
        <v>100</v>
      </c>
      <c r="Y238" s="46">
        <v>0</v>
      </c>
      <c r="Z238" s="46">
        <v>0</v>
      </c>
      <c r="AA238" s="46">
        <v>1</v>
      </c>
      <c r="AB238" s="46">
        <v>0</v>
      </c>
      <c r="AC238" s="97">
        <v>1</v>
      </c>
      <c r="AD238" s="29">
        <v>0</v>
      </c>
      <c r="AE238" s="29" t="s">
        <v>65</v>
      </c>
      <c r="AF238" s="46">
        <v>1</v>
      </c>
      <c r="AG238" s="46">
        <v>1</v>
      </c>
      <c r="AH238" s="46">
        <v>1</v>
      </c>
      <c r="AI238" s="46">
        <v>0</v>
      </c>
      <c r="AJ238" s="46">
        <f t="shared" si="75"/>
        <v>1</v>
      </c>
      <c r="AK238" s="46">
        <v>1</v>
      </c>
      <c r="AL238" s="46">
        <v>400000</v>
      </c>
      <c r="AM238" s="29">
        <v>15</v>
      </c>
      <c r="AN238" s="29" t="s">
        <v>324</v>
      </c>
      <c r="AO238" s="67">
        <f t="shared" si="76"/>
        <v>0</v>
      </c>
      <c r="AP238" s="67">
        <f t="shared" si="77"/>
        <v>1</v>
      </c>
      <c r="AQ238" s="67">
        <f t="shared" si="78"/>
        <v>0</v>
      </c>
      <c r="AR238" s="67">
        <v>1</v>
      </c>
      <c r="AS238" s="29" t="s">
        <v>162</v>
      </c>
      <c r="AT238" s="67">
        <v>0</v>
      </c>
      <c r="AU238" s="67">
        <v>0</v>
      </c>
      <c r="AV238" s="67">
        <v>0</v>
      </c>
      <c r="AW238" s="67">
        <v>0</v>
      </c>
      <c r="AX238" s="67">
        <v>31.4</v>
      </c>
      <c r="AY238" s="67">
        <v>0</v>
      </c>
      <c r="AZ238" s="67">
        <v>0</v>
      </c>
      <c r="BA238" s="67">
        <v>0</v>
      </c>
      <c r="BB238" s="67">
        <v>0</v>
      </c>
      <c r="BC238" s="67">
        <v>0</v>
      </c>
      <c r="BD238" s="67">
        <v>1</v>
      </c>
      <c r="BE238" s="67">
        <v>1</v>
      </c>
    </row>
    <row r="239" spans="1:57" x14ac:dyDescent="0.25">
      <c r="A239" s="29" t="s">
        <v>226</v>
      </c>
      <c r="B239" s="29">
        <v>238</v>
      </c>
      <c r="C239" s="29">
        <v>1</v>
      </c>
      <c r="D239">
        <f>VLOOKUP(E239,Studies!$C$3:$F$40,4,FALSE)</f>
        <v>23</v>
      </c>
      <c r="E239" s="29" t="s">
        <v>225</v>
      </c>
      <c r="F239" s="29" t="s">
        <v>225</v>
      </c>
      <c r="G239">
        <f t="shared" si="66"/>
        <v>54</v>
      </c>
      <c r="H239" s="29">
        <v>2007</v>
      </c>
      <c r="I239" s="29">
        <f t="shared" si="79"/>
        <v>1.3424226808222062</v>
      </c>
      <c r="J239" s="76">
        <v>44.339704084828767</v>
      </c>
      <c r="K239" s="76">
        <v>5.7103228638832979</v>
      </c>
      <c r="L239" s="76">
        <f t="shared" si="67"/>
        <v>7.7648331174527678</v>
      </c>
      <c r="M239" s="29" t="s">
        <v>132</v>
      </c>
      <c r="N239" s="46">
        <f t="shared" si="68"/>
        <v>0</v>
      </c>
      <c r="O239" s="46">
        <f t="shared" si="69"/>
        <v>0</v>
      </c>
      <c r="P239" s="46">
        <f t="shared" si="70"/>
        <v>1</v>
      </c>
      <c r="Q239" s="83">
        <f t="shared" si="71"/>
        <v>33.147471271617505</v>
      </c>
      <c r="R239" s="83">
        <f t="shared" si="72"/>
        <v>55.53193689804003</v>
      </c>
      <c r="S239" s="83">
        <f t="shared" si="73"/>
        <v>0.33147471271617501</v>
      </c>
      <c r="T239" s="83">
        <f t="shared" si="74"/>
        <v>0.55531936898040035</v>
      </c>
      <c r="U239" s="76">
        <f t="shared" si="81"/>
        <v>0.44339704084828768</v>
      </c>
      <c r="V239" s="76">
        <f t="shared" si="82"/>
        <v>5.7103228638832979E-2</v>
      </c>
      <c r="W239" s="76">
        <f t="shared" si="80"/>
        <v>7.7648331174527687</v>
      </c>
      <c r="X239" s="97">
        <v>100</v>
      </c>
      <c r="Y239" s="46">
        <v>0</v>
      </c>
      <c r="Z239" s="46">
        <v>0</v>
      </c>
      <c r="AA239" s="46">
        <v>1</v>
      </c>
      <c r="AB239" s="46">
        <v>0</v>
      </c>
      <c r="AC239" s="97">
        <v>1</v>
      </c>
      <c r="AD239" s="29">
        <v>0</v>
      </c>
      <c r="AE239" s="29" t="s">
        <v>65</v>
      </c>
      <c r="AF239" s="46">
        <v>1</v>
      </c>
      <c r="AG239" s="46">
        <v>1</v>
      </c>
      <c r="AH239" s="46">
        <v>1</v>
      </c>
      <c r="AI239" s="46">
        <v>0</v>
      </c>
      <c r="AJ239" s="46">
        <f t="shared" si="75"/>
        <v>1</v>
      </c>
      <c r="AK239" s="46">
        <v>1</v>
      </c>
      <c r="AL239" s="46">
        <v>400000</v>
      </c>
      <c r="AM239" s="29">
        <v>15</v>
      </c>
      <c r="AN239" s="29" t="s">
        <v>324</v>
      </c>
      <c r="AO239" s="67">
        <f t="shared" si="76"/>
        <v>0</v>
      </c>
      <c r="AP239" s="67">
        <f t="shared" si="77"/>
        <v>1</v>
      </c>
      <c r="AQ239" s="67">
        <f t="shared" si="78"/>
        <v>0</v>
      </c>
      <c r="AR239" s="67">
        <v>1</v>
      </c>
      <c r="AS239" s="29" t="s">
        <v>188</v>
      </c>
      <c r="AT239" s="67">
        <v>0</v>
      </c>
      <c r="AU239" s="67">
        <v>1</v>
      </c>
      <c r="AV239" s="67">
        <v>0</v>
      </c>
      <c r="AW239" s="67">
        <v>1</v>
      </c>
      <c r="AX239" s="67">
        <v>33.4</v>
      </c>
      <c r="AY239" s="67">
        <v>0</v>
      </c>
      <c r="AZ239" s="67">
        <v>0</v>
      </c>
      <c r="BA239" s="67">
        <v>0</v>
      </c>
      <c r="BB239" s="67">
        <v>0</v>
      </c>
      <c r="BC239" s="67">
        <v>0</v>
      </c>
      <c r="BD239" s="67">
        <v>1</v>
      </c>
      <c r="BE239" s="67">
        <v>1</v>
      </c>
    </row>
    <row r="240" spans="1:57" x14ac:dyDescent="0.25">
      <c r="A240" s="29" t="s">
        <v>226</v>
      </c>
      <c r="B240" s="29">
        <v>239</v>
      </c>
      <c r="C240" s="29">
        <v>1</v>
      </c>
      <c r="D240">
        <f>VLOOKUP(E240,Studies!$C$3:$F$40,4,FALSE)</f>
        <v>23</v>
      </c>
      <c r="E240" s="29" t="s">
        <v>225</v>
      </c>
      <c r="F240" s="29" t="s">
        <v>225</v>
      </c>
      <c r="G240">
        <f t="shared" si="66"/>
        <v>54</v>
      </c>
      <c r="H240" s="29">
        <v>2007</v>
      </c>
      <c r="I240" s="29">
        <f t="shared" si="79"/>
        <v>1.3424226808222062</v>
      </c>
      <c r="J240" s="76">
        <v>23.589426889604869</v>
      </c>
      <c r="K240" s="76">
        <v>0.93502827415682499</v>
      </c>
      <c r="L240" s="76">
        <f t="shared" si="67"/>
        <v>25.228570666354415</v>
      </c>
      <c r="M240" s="29" t="s">
        <v>132</v>
      </c>
      <c r="N240" s="46">
        <f t="shared" si="68"/>
        <v>0</v>
      </c>
      <c r="O240" s="46">
        <f t="shared" si="69"/>
        <v>0</v>
      </c>
      <c r="P240" s="46">
        <f t="shared" si="70"/>
        <v>1</v>
      </c>
      <c r="Q240" s="83">
        <f t="shared" si="71"/>
        <v>21.756771472257491</v>
      </c>
      <c r="R240" s="83">
        <f t="shared" si="72"/>
        <v>25.422082306952248</v>
      </c>
      <c r="S240" s="83">
        <f t="shared" si="73"/>
        <v>0.21756771472257494</v>
      </c>
      <c r="T240" s="83">
        <f t="shared" si="74"/>
        <v>0.25422082306952248</v>
      </c>
      <c r="U240" s="76">
        <f t="shared" si="81"/>
        <v>0.2358942688960487</v>
      </c>
      <c r="V240" s="76">
        <f t="shared" si="82"/>
        <v>9.3502827415682492E-3</v>
      </c>
      <c r="W240" s="76">
        <f t="shared" si="80"/>
        <v>25.228570666354418</v>
      </c>
      <c r="X240" s="97">
        <v>100</v>
      </c>
      <c r="Y240" s="46">
        <v>0</v>
      </c>
      <c r="Z240" s="46">
        <v>0</v>
      </c>
      <c r="AA240" s="46">
        <v>1</v>
      </c>
      <c r="AB240" s="46">
        <v>0</v>
      </c>
      <c r="AC240" s="97">
        <v>1</v>
      </c>
      <c r="AD240" s="29">
        <v>0</v>
      </c>
      <c r="AE240" s="29" t="s">
        <v>65</v>
      </c>
      <c r="AF240" s="46">
        <v>1</v>
      </c>
      <c r="AG240" s="46">
        <v>1</v>
      </c>
      <c r="AH240" s="46">
        <v>1</v>
      </c>
      <c r="AI240" s="46">
        <v>0</v>
      </c>
      <c r="AJ240" s="46">
        <f t="shared" si="75"/>
        <v>1</v>
      </c>
      <c r="AK240" s="46">
        <v>1</v>
      </c>
      <c r="AL240" s="46">
        <v>400000</v>
      </c>
      <c r="AM240" s="29">
        <v>15</v>
      </c>
      <c r="AN240" s="29" t="s">
        <v>324</v>
      </c>
      <c r="AO240" s="67">
        <f t="shared" si="76"/>
        <v>0</v>
      </c>
      <c r="AP240" s="67">
        <f t="shared" si="77"/>
        <v>1</v>
      </c>
      <c r="AQ240" s="67">
        <f t="shared" si="78"/>
        <v>0</v>
      </c>
      <c r="AR240" s="67">
        <v>1</v>
      </c>
      <c r="AS240" s="29" t="s">
        <v>171</v>
      </c>
      <c r="AT240" s="67">
        <v>0</v>
      </c>
      <c r="AU240" s="67">
        <v>0</v>
      </c>
      <c r="AV240" s="67">
        <v>0</v>
      </c>
      <c r="AW240" s="67">
        <v>0</v>
      </c>
      <c r="AX240" s="67">
        <v>45.4</v>
      </c>
      <c r="AY240" s="67">
        <v>0</v>
      </c>
      <c r="AZ240" s="67">
        <v>0</v>
      </c>
      <c r="BA240" s="67">
        <v>0</v>
      </c>
      <c r="BB240" s="67">
        <v>0</v>
      </c>
      <c r="BC240" s="67">
        <v>0</v>
      </c>
      <c r="BD240" s="67">
        <v>1</v>
      </c>
      <c r="BE240" s="67">
        <v>1</v>
      </c>
    </row>
    <row r="241" spans="1:135" x14ac:dyDescent="0.25">
      <c r="A241" s="29" t="s">
        <v>226</v>
      </c>
      <c r="B241" s="29">
        <v>240</v>
      </c>
      <c r="C241" s="29">
        <v>1</v>
      </c>
      <c r="D241">
        <f>VLOOKUP(E241,Studies!$C$3:$F$40,4,FALSE)</f>
        <v>23</v>
      </c>
      <c r="E241" s="29" t="s">
        <v>225</v>
      </c>
      <c r="F241" s="29" t="s">
        <v>225</v>
      </c>
      <c r="G241">
        <f t="shared" si="66"/>
        <v>54</v>
      </c>
      <c r="H241" s="29">
        <v>2007</v>
      </c>
      <c r="I241" s="29">
        <f t="shared" si="79"/>
        <v>1.3424226808222062</v>
      </c>
      <c r="J241" s="76">
        <v>49.674569749126661</v>
      </c>
      <c r="K241" s="76">
        <v>2.8840428441385275</v>
      </c>
      <c r="L241" s="76">
        <f t="shared" si="67"/>
        <v>17.223936131907433</v>
      </c>
      <c r="M241" s="29" t="s">
        <v>132</v>
      </c>
      <c r="N241" s="46">
        <f t="shared" si="68"/>
        <v>0</v>
      </c>
      <c r="O241" s="46">
        <f t="shared" si="69"/>
        <v>0</v>
      </c>
      <c r="P241" s="46">
        <f t="shared" si="70"/>
        <v>1</v>
      </c>
      <c r="Q241" s="83">
        <f t="shared" si="71"/>
        <v>44.021845774615144</v>
      </c>
      <c r="R241" s="83">
        <f t="shared" si="72"/>
        <v>55.327293723638178</v>
      </c>
      <c r="S241" s="83">
        <f t="shared" si="73"/>
        <v>0.44021845774615148</v>
      </c>
      <c r="T241" s="83">
        <f t="shared" si="74"/>
        <v>0.55327293723638182</v>
      </c>
      <c r="U241" s="76">
        <f t="shared" si="81"/>
        <v>0.49674569749126662</v>
      </c>
      <c r="V241" s="76">
        <f t="shared" si="82"/>
        <v>2.8840428441385277E-2</v>
      </c>
      <c r="W241" s="76">
        <f t="shared" si="80"/>
        <v>17.223936131907433</v>
      </c>
      <c r="X241" s="97">
        <v>100</v>
      </c>
      <c r="Y241" s="46">
        <v>0</v>
      </c>
      <c r="Z241" s="46">
        <v>0</v>
      </c>
      <c r="AA241" s="46">
        <v>1</v>
      </c>
      <c r="AB241" s="46">
        <v>0</v>
      </c>
      <c r="AC241" s="97">
        <v>1</v>
      </c>
      <c r="AD241" s="29">
        <v>0</v>
      </c>
      <c r="AE241" s="29" t="s">
        <v>65</v>
      </c>
      <c r="AF241" s="46">
        <v>1</v>
      </c>
      <c r="AG241" s="46">
        <v>1</v>
      </c>
      <c r="AH241" s="46">
        <v>1</v>
      </c>
      <c r="AI241" s="46">
        <v>0</v>
      </c>
      <c r="AJ241" s="46">
        <f t="shared" si="75"/>
        <v>1</v>
      </c>
      <c r="AK241" s="46">
        <v>1</v>
      </c>
      <c r="AL241" s="46">
        <v>400000</v>
      </c>
      <c r="AM241" s="29">
        <v>15</v>
      </c>
      <c r="AN241" s="29" t="s">
        <v>324</v>
      </c>
      <c r="AO241" s="67">
        <f t="shared" si="76"/>
        <v>0</v>
      </c>
      <c r="AP241" s="67">
        <f t="shared" si="77"/>
        <v>1</v>
      </c>
      <c r="AQ241" s="67">
        <f t="shared" si="78"/>
        <v>0</v>
      </c>
      <c r="AR241" s="67">
        <v>1</v>
      </c>
      <c r="AS241" s="29" t="s">
        <v>178</v>
      </c>
      <c r="AT241" s="67">
        <v>0</v>
      </c>
      <c r="AU241" s="67">
        <v>0</v>
      </c>
      <c r="AV241" s="67">
        <v>0</v>
      </c>
      <c r="AW241" s="67">
        <v>1</v>
      </c>
      <c r="AX241" s="67">
        <v>26</v>
      </c>
      <c r="AY241" s="67">
        <v>0</v>
      </c>
      <c r="AZ241" s="67">
        <v>0</v>
      </c>
      <c r="BA241" s="67">
        <v>0</v>
      </c>
      <c r="BB241" s="67">
        <v>0</v>
      </c>
      <c r="BC241" s="67">
        <v>0</v>
      </c>
      <c r="BD241" s="67">
        <v>1</v>
      </c>
      <c r="BE241" s="67">
        <v>1</v>
      </c>
    </row>
    <row r="242" spans="1:135" s="29" customFormat="1" x14ac:dyDescent="0.25">
      <c r="A242" s="29" t="s">
        <v>226</v>
      </c>
      <c r="B242" s="29">
        <v>241</v>
      </c>
      <c r="C242" s="29">
        <v>1</v>
      </c>
      <c r="D242">
        <f>VLOOKUP(E242,Studies!$C$3:$F$40,4,FALSE)</f>
        <v>23</v>
      </c>
      <c r="E242" s="29" t="s">
        <v>225</v>
      </c>
      <c r="F242" s="29" t="s">
        <v>225</v>
      </c>
      <c r="G242">
        <f t="shared" si="66"/>
        <v>54</v>
      </c>
      <c r="H242" s="29">
        <v>2007</v>
      </c>
      <c r="I242" s="29">
        <f t="shared" si="79"/>
        <v>1.3424226808222062</v>
      </c>
      <c r="J242" s="76">
        <v>26.455185349265999</v>
      </c>
      <c r="K242" s="76">
        <v>5.0080247824591009</v>
      </c>
      <c r="L242" s="76">
        <f t="shared" si="67"/>
        <v>5.2825587928252329</v>
      </c>
      <c r="M242" s="29" t="s">
        <v>132</v>
      </c>
      <c r="N242" s="46">
        <f t="shared" si="68"/>
        <v>0</v>
      </c>
      <c r="O242" s="46">
        <f t="shared" si="69"/>
        <v>0</v>
      </c>
      <c r="P242" s="46">
        <f t="shared" si="70"/>
        <v>1</v>
      </c>
      <c r="Q242" s="83">
        <f t="shared" si="71"/>
        <v>16.63945677564616</v>
      </c>
      <c r="R242" s="83">
        <f t="shared" si="72"/>
        <v>36.270913922885839</v>
      </c>
      <c r="S242" s="83">
        <f t="shared" si="73"/>
        <v>0.16639456775646161</v>
      </c>
      <c r="T242" s="83">
        <f t="shared" si="74"/>
        <v>0.36270913922885833</v>
      </c>
      <c r="U242" s="76">
        <f t="shared" si="81"/>
        <v>0.26455185349265997</v>
      </c>
      <c r="V242" s="76">
        <f t="shared" si="82"/>
        <v>5.0080247824591008E-2</v>
      </c>
      <c r="W242" s="76">
        <f t="shared" si="80"/>
        <v>5.2825587928252329</v>
      </c>
      <c r="X242" s="97">
        <v>100</v>
      </c>
      <c r="Y242" s="46">
        <v>0</v>
      </c>
      <c r="Z242" s="46">
        <v>0</v>
      </c>
      <c r="AA242" s="46">
        <v>1</v>
      </c>
      <c r="AB242" s="46">
        <v>0</v>
      </c>
      <c r="AC242" s="97">
        <v>1</v>
      </c>
      <c r="AD242" s="29">
        <v>0</v>
      </c>
      <c r="AE242" s="29" t="s">
        <v>65</v>
      </c>
      <c r="AF242" s="46">
        <v>1</v>
      </c>
      <c r="AG242" s="46">
        <v>1</v>
      </c>
      <c r="AH242" s="46">
        <v>1</v>
      </c>
      <c r="AI242" s="46">
        <v>0</v>
      </c>
      <c r="AJ242" s="46">
        <f t="shared" si="75"/>
        <v>1</v>
      </c>
      <c r="AK242" s="46">
        <v>1</v>
      </c>
      <c r="AL242" s="46">
        <v>400000</v>
      </c>
      <c r="AM242" s="29">
        <v>15</v>
      </c>
      <c r="AN242" s="29" t="s">
        <v>324</v>
      </c>
      <c r="AO242" s="67">
        <f t="shared" si="76"/>
        <v>0</v>
      </c>
      <c r="AP242" s="67">
        <f t="shared" si="77"/>
        <v>1</v>
      </c>
      <c r="AQ242" s="67">
        <f t="shared" si="78"/>
        <v>0</v>
      </c>
      <c r="AR242" s="67">
        <v>1</v>
      </c>
      <c r="AS242" s="29" t="s">
        <v>189</v>
      </c>
      <c r="AT242" s="67">
        <v>0</v>
      </c>
      <c r="AU242" s="67">
        <v>0</v>
      </c>
      <c r="AV242" s="67">
        <v>0</v>
      </c>
      <c r="AW242" s="67">
        <v>0</v>
      </c>
      <c r="AX242" s="67">
        <v>32.5</v>
      </c>
      <c r="AY242" s="67">
        <v>0</v>
      </c>
      <c r="AZ242" s="67">
        <v>0</v>
      </c>
      <c r="BA242" s="67">
        <v>0</v>
      </c>
      <c r="BB242" s="67">
        <v>0</v>
      </c>
      <c r="BC242" s="67">
        <v>0</v>
      </c>
      <c r="BD242" s="67">
        <v>1</v>
      </c>
      <c r="BE242" s="67">
        <v>1</v>
      </c>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row>
    <row r="243" spans="1:135" s="30" customFormat="1" x14ac:dyDescent="0.25">
      <c r="A243" s="29" t="s">
        <v>226</v>
      </c>
      <c r="B243" s="29">
        <v>242</v>
      </c>
      <c r="C243" s="29">
        <v>1</v>
      </c>
      <c r="D243">
        <f>VLOOKUP(E243,Studies!$C$3:$F$40,4,FALSE)</f>
        <v>23</v>
      </c>
      <c r="E243" s="29" t="s">
        <v>225</v>
      </c>
      <c r="F243" s="29" t="s">
        <v>225</v>
      </c>
      <c r="G243">
        <f t="shared" si="66"/>
        <v>54</v>
      </c>
      <c r="H243" s="29">
        <v>2007</v>
      </c>
      <c r="I243" s="29">
        <f t="shared" si="79"/>
        <v>1.3424226808222062</v>
      </c>
      <c r="J243" s="76">
        <v>32.121099789899588</v>
      </c>
      <c r="K243" s="76">
        <v>5.8933790687897689</v>
      </c>
      <c r="L243" s="76">
        <f t="shared" si="67"/>
        <v>5.4503705624515</v>
      </c>
      <c r="M243" s="29" t="s">
        <v>132</v>
      </c>
      <c r="N243" s="46">
        <f t="shared" si="68"/>
        <v>0</v>
      </c>
      <c r="O243" s="46">
        <f t="shared" si="69"/>
        <v>0</v>
      </c>
      <c r="P243" s="46">
        <f t="shared" si="70"/>
        <v>1</v>
      </c>
      <c r="Q243" s="83">
        <f t="shared" si="71"/>
        <v>20.570076815071644</v>
      </c>
      <c r="R243" s="83">
        <f t="shared" si="72"/>
        <v>43.672122764727533</v>
      </c>
      <c r="S243" s="83">
        <f t="shared" si="73"/>
        <v>0.20570076815071642</v>
      </c>
      <c r="T243" s="83">
        <f t="shared" si="74"/>
        <v>0.43672122764727533</v>
      </c>
      <c r="U243" s="76">
        <f t="shared" si="81"/>
        <v>0.32121099789899588</v>
      </c>
      <c r="V243" s="76">
        <f t="shared" si="82"/>
        <v>5.893379068789769E-2</v>
      </c>
      <c r="W243" s="76">
        <f t="shared" si="80"/>
        <v>5.4503705624514991</v>
      </c>
      <c r="X243" s="97">
        <v>100</v>
      </c>
      <c r="Y243" s="46">
        <v>0</v>
      </c>
      <c r="Z243" s="46">
        <v>0</v>
      </c>
      <c r="AA243" s="46">
        <v>1</v>
      </c>
      <c r="AB243" s="46">
        <v>0</v>
      </c>
      <c r="AC243" s="97">
        <v>1</v>
      </c>
      <c r="AD243" s="29">
        <v>0</v>
      </c>
      <c r="AE243" s="29" t="s">
        <v>65</v>
      </c>
      <c r="AF243" s="46">
        <v>1</v>
      </c>
      <c r="AG243" s="46">
        <v>1</v>
      </c>
      <c r="AH243" s="46">
        <v>1</v>
      </c>
      <c r="AI243" s="46">
        <v>0</v>
      </c>
      <c r="AJ243" s="46">
        <f t="shared" si="75"/>
        <v>1</v>
      </c>
      <c r="AK243" s="46">
        <v>1</v>
      </c>
      <c r="AL243" s="46">
        <v>400000</v>
      </c>
      <c r="AM243" s="29">
        <v>15</v>
      </c>
      <c r="AN243" s="29" t="s">
        <v>324</v>
      </c>
      <c r="AO243" s="67">
        <f t="shared" si="76"/>
        <v>0</v>
      </c>
      <c r="AP243" s="67">
        <f t="shared" si="77"/>
        <v>1</v>
      </c>
      <c r="AQ243" s="67">
        <f t="shared" si="78"/>
        <v>0</v>
      </c>
      <c r="AR243" s="67">
        <v>1</v>
      </c>
      <c r="AS243" s="29" t="s">
        <v>168</v>
      </c>
      <c r="AT243" s="67">
        <v>0</v>
      </c>
      <c r="AU243" s="67">
        <v>0</v>
      </c>
      <c r="AV243" s="67">
        <v>0</v>
      </c>
      <c r="AW243" s="67">
        <v>1</v>
      </c>
      <c r="AX243" s="67">
        <v>27.7</v>
      </c>
      <c r="AY243" s="67">
        <v>0</v>
      </c>
      <c r="AZ243" s="67">
        <v>0</v>
      </c>
      <c r="BA243" s="67">
        <v>0</v>
      </c>
      <c r="BB243" s="67">
        <v>0</v>
      </c>
      <c r="BC243" s="67">
        <v>0</v>
      </c>
      <c r="BD243" s="67">
        <v>1</v>
      </c>
      <c r="BE243" s="67">
        <v>1</v>
      </c>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row>
    <row r="244" spans="1:135" x14ac:dyDescent="0.25">
      <c r="A244" s="29" t="s">
        <v>226</v>
      </c>
      <c r="B244" s="29">
        <v>243</v>
      </c>
      <c r="C244" s="29">
        <v>1</v>
      </c>
      <c r="D244">
        <f>VLOOKUP(E244,Studies!$C$3:$F$40,4,FALSE)</f>
        <v>23</v>
      </c>
      <c r="E244" s="29" t="s">
        <v>225</v>
      </c>
      <c r="F244" s="29" t="s">
        <v>225</v>
      </c>
      <c r="G244">
        <f t="shared" si="66"/>
        <v>54</v>
      </c>
      <c r="H244" s="29">
        <v>2007</v>
      </c>
      <c r="I244" s="29">
        <f t="shared" si="79"/>
        <v>1.3424226808222062</v>
      </c>
      <c r="J244" s="76">
        <v>10.466781798433439</v>
      </c>
      <c r="K244" s="76">
        <v>4.7357993746236513</v>
      </c>
      <c r="L244" s="76">
        <f t="shared" si="67"/>
        <v>2.2101404579169324</v>
      </c>
      <c r="M244" s="29" t="s">
        <v>132</v>
      </c>
      <c r="N244" s="46">
        <f t="shared" si="68"/>
        <v>0</v>
      </c>
      <c r="O244" s="46">
        <f t="shared" si="69"/>
        <v>0</v>
      </c>
      <c r="P244" s="46">
        <f t="shared" si="70"/>
        <v>1</v>
      </c>
      <c r="Q244" s="83">
        <f t="shared" si="71"/>
        <v>1.1846150241710838</v>
      </c>
      <c r="R244" s="83">
        <f t="shared" si="72"/>
        <v>19.748948572695795</v>
      </c>
      <c r="S244" s="83">
        <f t="shared" si="73"/>
        <v>1.1846150241710832E-2</v>
      </c>
      <c r="T244" s="83">
        <f t="shared" si="74"/>
        <v>0.19748948572695796</v>
      </c>
      <c r="U244" s="76">
        <f t="shared" si="81"/>
        <v>0.10466781798433439</v>
      </c>
      <c r="V244" s="76">
        <f t="shared" si="82"/>
        <v>4.7357993746236511E-2</v>
      </c>
      <c r="W244" s="76">
        <f t="shared" si="80"/>
        <v>2.2101404579169324</v>
      </c>
      <c r="X244" s="97">
        <v>100</v>
      </c>
      <c r="Y244" s="46">
        <v>0</v>
      </c>
      <c r="Z244" s="46">
        <v>0</v>
      </c>
      <c r="AA244" s="46">
        <v>1</v>
      </c>
      <c r="AB244" s="46">
        <v>0</v>
      </c>
      <c r="AC244" s="97">
        <v>1</v>
      </c>
      <c r="AD244" s="29">
        <v>0</v>
      </c>
      <c r="AE244" s="29" t="s">
        <v>65</v>
      </c>
      <c r="AF244" s="46">
        <v>1</v>
      </c>
      <c r="AG244" s="46">
        <v>1</v>
      </c>
      <c r="AH244" s="46">
        <v>1</v>
      </c>
      <c r="AI244" s="46">
        <v>0</v>
      </c>
      <c r="AJ244" s="46">
        <f t="shared" si="75"/>
        <v>1</v>
      </c>
      <c r="AK244" s="46">
        <v>1</v>
      </c>
      <c r="AL244" s="46">
        <v>400000</v>
      </c>
      <c r="AM244" s="29">
        <v>15</v>
      </c>
      <c r="AN244" s="29" t="s">
        <v>324</v>
      </c>
      <c r="AO244" s="67">
        <f t="shared" si="76"/>
        <v>0</v>
      </c>
      <c r="AP244" s="67">
        <f t="shared" si="77"/>
        <v>1</v>
      </c>
      <c r="AQ244" s="67">
        <f t="shared" si="78"/>
        <v>0</v>
      </c>
      <c r="AR244" s="67">
        <v>1</v>
      </c>
      <c r="AS244" s="29" t="s">
        <v>170</v>
      </c>
      <c r="AT244" s="67">
        <v>0</v>
      </c>
      <c r="AU244" s="67">
        <v>0</v>
      </c>
      <c r="AV244" s="67">
        <v>0</v>
      </c>
      <c r="AW244" s="67">
        <v>1</v>
      </c>
      <c r="AX244" s="67">
        <v>28.8</v>
      </c>
      <c r="AY244" s="67">
        <v>0</v>
      </c>
      <c r="AZ244" s="67">
        <v>0</v>
      </c>
      <c r="BA244" s="67">
        <v>0</v>
      </c>
      <c r="BB244" s="67">
        <v>0</v>
      </c>
      <c r="BC244" s="67">
        <v>0</v>
      </c>
      <c r="BD244" s="67">
        <v>1</v>
      </c>
      <c r="BE244" s="67">
        <v>1</v>
      </c>
    </row>
    <row r="245" spans="1:135" x14ac:dyDescent="0.25">
      <c r="A245" s="29" t="s">
        <v>226</v>
      </c>
      <c r="B245" s="29">
        <v>244</v>
      </c>
      <c r="C245" s="29">
        <v>1</v>
      </c>
      <c r="D245">
        <f>VLOOKUP(E245,Studies!$C$3:$F$40,4,FALSE)</f>
        <v>23</v>
      </c>
      <c r="E245" s="29" t="s">
        <v>225</v>
      </c>
      <c r="F245" s="29" t="s">
        <v>225</v>
      </c>
      <c r="G245">
        <f t="shared" si="66"/>
        <v>54</v>
      </c>
      <c r="H245" s="29">
        <v>2007</v>
      </c>
      <c r="I245" s="29">
        <f t="shared" si="79"/>
        <v>1.3424226808222062</v>
      </c>
      <c r="J245" s="76">
        <v>18.350004195310483</v>
      </c>
      <c r="K245" s="76">
        <v>2.3511412030447216</v>
      </c>
      <c r="L245" s="76">
        <f t="shared" si="67"/>
        <v>7.8047223074255498</v>
      </c>
      <c r="M245" s="29" t="s">
        <v>132</v>
      </c>
      <c r="N245" s="46">
        <f t="shared" si="68"/>
        <v>0</v>
      </c>
      <c r="O245" s="46">
        <f t="shared" si="69"/>
        <v>0</v>
      </c>
      <c r="P245" s="46">
        <f t="shared" si="70"/>
        <v>1</v>
      </c>
      <c r="Q245" s="83">
        <f t="shared" si="71"/>
        <v>13.741767437342828</v>
      </c>
      <c r="R245" s="83">
        <f t="shared" si="72"/>
        <v>22.958240953278136</v>
      </c>
      <c r="S245" s="83">
        <f t="shared" si="73"/>
        <v>0.13741767437342828</v>
      </c>
      <c r="T245" s="83">
        <f t="shared" si="74"/>
        <v>0.22958240953278136</v>
      </c>
      <c r="U245" s="76">
        <f t="shared" si="81"/>
        <v>0.18350004195310482</v>
      </c>
      <c r="V245" s="76">
        <f t="shared" si="82"/>
        <v>2.3511412030447217E-2</v>
      </c>
      <c r="W245" s="76">
        <f t="shared" si="80"/>
        <v>7.804722307425549</v>
      </c>
      <c r="X245" s="97">
        <v>100</v>
      </c>
      <c r="Y245" s="46">
        <v>0</v>
      </c>
      <c r="Z245" s="46">
        <v>0</v>
      </c>
      <c r="AA245" s="46">
        <v>1</v>
      </c>
      <c r="AB245" s="46">
        <v>0</v>
      </c>
      <c r="AC245" s="97">
        <v>1</v>
      </c>
      <c r="AD245" s="29">
        <v>0</v>
      </c>
      <c r="AE245" s="29" t="s">
        <v>65</v>
      </c>
      <c r="AF245" s="46">
        <v>1</v>
      </c>
      <c r="AG245" s="46">
        <v>1</v>
      </c>
      <c r="AH245" s="46">
        <v>1</v>
      </c>
      <c r="AI245" s="46">
        <v>0</v>
      </c>
      <c r="AJ245" s="46">
        <f t="shared" si="75"/>
        <v>1</v>
      </c>
      <c r="AK245" s="46">
        <v>1</v>
      </c>
      <c r="AL245" s="46">
        <v>400000</v>
      </c>
      <c r="AM245" s="29">
        <v>15</v>
      </c>
      <c r="AN245" s="29" t="s">
        <v>324</v>
      </c>
      <c r="AO245" s="67">
        <f t="shared" si="76"/>
        <v>0</v>
      </c>
      <c r="AP245" s="67">
        <f t="shared" si="77"/>
        <v>1</v>
      </c>
      <c r="AQ245" s="67">
        <f t="shared" si="78"/>
        <v>0</v>
      </c>
      <c r="AR245" s="67">
        <v>1</v>
      </c>
      <c r="AS245" s="29" t="s">
        <v>172</v>
      </c>
      <c r="AT245" s="67">
        <v>0</v>
      </c>
      <c r="AU245" s="67">
        <v>0</v>
      </c>
      <c r="AV245" s="67">
        <v>0</v>
      </c>
      <c r="AW245" s="67">
        <v>1</v>
      </c>
      <c r="AX245" s="67">
        <v>34.700000000000003</v>
      </c>
      <c r="AY245" s="67">
        <v>0</v>
      </c>
      <c r="AZ245" s="67">
        <v>0</v>
      </c>
      <c r="BA245" s="67">
        <v>0</v>
      </c>
      <c r="BB245" s="67">
        <v>0</v>
      </c>
      <c r="BC245" s="67">
        <v>0</v>
      </c>
      <c r="BD245" s="67">
        <v>1</v>
      </c>
      <c r="BE245" s="67">
        <v>1</v>
      </c>
    </row>
    <row r="246" spans="1:135" x14ac:dyDescent="0.25">
      <c r="A246" s="29" t="s">
        <v>226</v>
      </c>
      <c r="B246" s="29">
        <v>245</v>
      </c>
      <c r="C246" s="29">
        <v>1</v>
      </c>
      <c r="D246">
        <f>VLOOKUP(E246,Studies!$C$3:$F$40,4,FALSE)</f>
        <v>23</v>
      </c>
      <c r="E246" s="29" t="s">
        <v>225</v>
      </c>
      <c r="F246" s="29" t="s">
        <v>225</v>
      </c>
      <c r="G246">
        <f t="shared" si="66"/>
        <v>54</v>
      </c>
      <c r="H246" s="29">
        <v>2007</v>
      </c>
      <c r="I246" s="29">
        <f t="shared" si="79"/>
        <v>1.3424226808222062</v>
      </c>
      <c r="J246" s="76">
        <v>51.738082587096009</v>
      </c>
      <c r="K246" s="76">
        <v>2.9964075320602794</v>
      </c>
      <c r="L246" s="76">
        <f t="shared" si="67"/>
        <v>17.266704222813701</v>
      </c>
      <c r="M246" s="29" t="s">
        <v>132</v>
      </c>
      <c r="N246" s="46">
        <f t="shared" si="68"/>
        <v>0</v>
      </c>
      <c r="O246" s="46">
        <f t="shared" si="69"/>
        <v>0</v>
      </c>
      <c r="P246" s="46">
        <f t="shared" si="70"/>
        <v>1</v>
      </c>
      <c r="Q246" s="83">
        <f t="shared" si="71"/>
        <v>45.865123824257864</v>
      </c>
      <c r="R246" s="83">
        <f t="shared" si="72"/>
        <v>57.611041349934155</v>
      </c>
      <c r="S246" s="83">
        <f t="shared" si="73"/>
        <v>0.45865123824257864</v>
      </c>
      <c r="T246" s="83">
        <f t="shared" si="74"/>
        <v>0.57611041349934156</v>
      </c>
      <c r="U246" s="76">
        <f t="shared" si="81"/>
        <v>0.51738082587096013</v>
      </c>
      <c r="V246" s="76">
        <f t="shared" si="82"/>
        <v>2.9964075320602794E-2</v>
      </c>
      <c r="W246" s="76">
        <f t="shared" si="80"/>
        <v>17.266704222813704</v>
      </c>
      <c r="X246" s="97">
        <v>100</v>
      </c>
      <c r="Y246" s="46">
        <v>0</v>
      </c>
      <c r="Z246" s="46">
        <v>0</v>
      </c>
      <c r="AA246" s="46">
        <v>1</v>
      </c>
      <c r="AB246" s="46">
        <v>0</v>
      </c>
      <c r="AC246" s="97">
        <v>1</v>
      </c>
      <c r="AD246" s="29">
        <v>0</v>
      </c>
      <c r="AE246" s="29" t="s">
        <v>65</v>
      </c>
      <c r="AF246" s="46">
        <v>1</v>
      </c>
      <c r="AG246" s="46">
        <v>1</v>
      </c>
      <c r="AH246" s="46">
        <v>1</v>
      </c>
      <c r="AI246" s="46">
        <v>0</v>
      </c>
      <c r="AJ246" s="46">
        <f t="shared" si="75"/>
        <v>1</v>
      </c>
      <c r="AK246" s="46">
        <v>1</v>
      </c>
      <c r="AL246" s="46">
        <v>400000</v>
      </c>
      <c r="AM246" s="29">
        <v>15</v>
      </c>
      <c r="AN246" s="29" t="s">
        <v>324</v>
      </c>
      <c r="AO246" s="67">
        <f t="shared" si="76"/>
        <v>0</v>
      </c>
      <c r="AP246" s="67">
        <f t="shared" si="77"/>
        <v>1</v>
      </c>
      <c r="AQ246" s="67">
        <f t="shared" si="78"/>
        <v>0</v>
      </c>
      <c r="AR246" s="67">
        <v>1</v>
      </c>
      <c r="AS246" s="29" t="s">
        <v>190</v>
      </c>
      <c r="AT246" s="67">
        <v>0</v>
      </c>
      <c r="AU246" s="67">
        <v>0</v>
      </c>
      <c r="AV246" s="67">
        <v>0</v>
      </c>
      <c r="AW246" s="67">
        <v>1</v>
      </c>
      <c r="AX246" s="67">
        <v>23.2</v>
      </c>
      <c r="AY246" s="67">
        <v>0</v>
      </c>
      <c r="AZ246" s="67">
        <v>0</v>
      </c>
      <c r="BA246" s="67">
        <v>0</v>
      </c>
      <c r="BB246" s="67">
        <v>0</v>
      </c>
      <c r="BC246" s="67">
        <v>0</v>
      </c>
      <c r="BD246" s="67">
        <v>1</v>
      </c>
      <c r="BE246" s="67">
        <v>1</v>
      </c>
    </row>
    <row r="247" spans="1:135" x14ac:dyDescent="0.25">
      <c r="A247" s="29" t="s">
        <v>226</v>
      </c>
      <c r="B247" s="29">
        <v>246</v>
      </c>
      <c r="C247" s="29">
        <v>1</v>
      </c>
      <c r="D247">
        <f>VLOOKUP(E247,Studies!$C$3:$F$40,4,FALSE)</f>
        <v>23</v>
      </c>
      <c r="E247" s="29" t="s">
        <v>225</v>
      </c>
      <c r="F247" s="29" t="s">
        <v>225</v>
      </c>
      <c r="G247">
        <f t="shared" si="66"/>
        <v>54</v>
      </c>
      <c r="H247" s="29">
        <v>2007</v>
      </c>
      <c r="I247" s="29">
        <f t="shared" si="79"/>
        <v>1.3424226808222062</v>
      </c>
      <c r="J247" s="76">
        <v>13.82479620820221</v>
      </c>
      <c r="K247" s="76">
        <v>1.8221967090305109</v>
      </c>
      <c r="L247" s="76">
        <f t="shared" si="67"/>
        <v>7.5868846319877354</v>
      </c>
      <c r="M247" s="29" t="s">
        <v>132</v>
      </c>
      <c r="N247" s="46">
        <f t="shared" si="68"/>
        <v>0</v>
      </c>
      <c r="O247" s="46">
        <f t="shared" si="69"/>
        <v>0</v>
      </c>
      <c r="P247" s="46">
        <f t="shared" si="70"/>
        <v>1</v>
      </c>
      <c r="Q247" s="83">
        <f t="shared" si="71"/>
        <v>10.253290658502408</v>
      </c>
      <c r="R247" s="83">
        <f t="shared" si="72"/>
        <v>17.396301757902012</v>
      </c>
      <c r="S247" s="83">
        <f t="shared" si="73"/>
        <v>0.10253290658502409</v>
      </c>
      <c r="T247" s="83">
        <f t="shared" si="74"/>
        <v>0.17396301757902013</v>
      </c>
      <c r="U247" s="76">
        <f t="shared" si="81"/>
        <v>0.13824796208202211</v>
      </c>
      <c r="V247" s="76">
        <f t="shared" si="82"/>
        <v>1.8221967090305109E-2</v>
      </c>
      <c r="W247" s="76">
        <f t="shared" si="80"/>
        <v>7.5868846319877363</v>
      </c>
      <c r="X247" s="97">
        <v>100</v>
      </c>
      <c r="Y247" s="46">
        <v>0</v>
      </c>
      <c r="Z247" s="46">
        <v>0</v>
      </c>
      <c r="AA247" s="46">
        <v>1</v>
      </c>
      <c r="AB247" s="46">
        <v>0</v>
      </c>
      <c r="AC247" s="97">
        <v>1</v>
      </c>
      <c r="AD247" s="29">
        <v>0</v>
      </c>
      <c r="AE247" s="29" t="s">
        <v>65</v>
      </c>
      <c r="AF247" s="46">
        <v>1</v>
      </c>
      <c r="AG247" s="46">
        <v>1</v>
      </c>
      <c r="AH247" s="46">
        <v>1</v>
      </c>
      <c r="AI247" s="46">
        <v>0</v>
      </c>
      <c r="AJ247" s="46">
        <f t="shared" si="75"/>
        <v>1</v>
      </c>
      <c r="AK247" s="46">
        <v>1</v>
      </c>
      <c r="AL247" s="46">
        <v>400000</v>
      </c>
      <c r="AM247" s="29">
        <v>15</v>
      </c>
      <c r="AN247" s="29" t="s">
        <v>324</v>
      </c>
      <c r="AO247" s="67">
        <f t="shared" si="76"/>
        <v>0</v>
      </c>
      <c r="AP247" s="67">
        <f t="shared" si="77"/>
        <v>1</v>
      </c>
      <c r="AQ247" s="67">
        <f t="shared" si="78"/>
        <v>0</v>
      </c>
      <c r="AR247" s="67">
        <v>1</v>
      </c>
      <c r="AS247" s="29" t="s">
        <v>174</v>
      </c>
      <c r="AT247" s="67">
        <v>0</v>
      </c>
      <c r="AU247" s="67">
        <v>0</v>
      </c>
      <c r="AV247" s="67">
        <v>0</v>
      </c>
      <c r="AW247" s="67">
        <v>1</v>
      </c>
      <c r="AX247" s="67">
        <v>34.9</v>
      </c>
      <c r="AY247" s="67">
        <v>0</v>
      </c>
      <c r="AZ247" s="67">
        <v>0</v>
      </c>
      <c r="BA247" s="67">
        <v>0</v>
      </c>
      <c r="BB247" s="67">
        <v>0</v>
      </c>
      <c r="BC247" s="67">
        <v>0</v>
      </c>
      <c r="BD247" s="67">
        <v>1</v>
      </c>
      <c r="BE247" s="67">
        <v>1</v>
      </c>
    </row>
    <row r="248" spans="1:135" x14ac:dyDescent="0.25">
      <c r="A248" s="29" t="s">
        <v>226</v>
      </c>
      <c r="B248" s="29">
        <v>247</v>
      </c>
      <c r="C248" s="29">
        <v>1</v>
      </c>
      <c r="D248">
        <f>VLOOKUP(E248,Studies!$C$3:$F$40,4,FALSE)</f>
        <v>23</v>
      </c>
      <c r="E248" s="29" t="s">
        <v>225</v>
      </c>
      <c r="F248" s="29" t="s">
        <v>225</v>
      </c>
      <c r="G248">
        <f t="shared" si="66"/>
        <v>54</v>
      </c>
      <c r="H248" s="29">
        <v>2007</v>
      </c>
      <c r="I248" s="29">
        <f t="shared" si="79"/>
        <v>1.3424226808222062</v>
      </c>
      <c r="J248" s="76">
        <v>20.546973210371007</v>
      </c>
      <c r="K248" s="76">
        <v>7.3465026988282585</v>
      </c>
      <c r="L248" s="76">
        <f t="shared" si="67"/>
        <v>2.7968373595844698</v>
      </c>
      <c r="M248" s="29" t="s">
        <v>132</v>
      </c>
      <c r="N248" s="46">
        <f t="shared" si="68"/>
        <v>0</v>
      </c>
      <c r="O248" s="46">
        <f t="shared" si="69"/>
        <v>0</v>
      </c>
      <c r="P248" s="46">
        <f t="shared" si="70"/>
        <v>1</v>
      </c>
      <c r="Q248" s="83">
        <f t="shared" si="71"/>
        <v>6.1478279206676216</v>
      </c>
      <c r="R248" s="83">
        <f t="shared" si="72"/>
        <v>34.946118500074391</v>
      </c>
      <c r="S248" s="83">
        <f t="shared" si="73"/>
        <v>6.1478279206676228E-2</v>
      </c>
      <c r="T248" s="83">
        <f t="shared" si="74"/>
        <v>0.34946118500074397</v>
      </c>
      <c r="U248" s="76">
        <f t="shared" si="81"/>
        <v>0.20546973210371008</v>
      </c>
      <c r="V248" s="76">
        <f t="shared" si="82"/>
        <v>7.3465026988282583E-2</v>
      </c>
      <c r="W248" s="76">
        <f t="shared" si="80"/>
        <v>2.7968373595844698</v>
      </c>
      <c r="X248" s="97">
        <v>100</v>
      </c>
      <c r="Y248" s="46">
        <v>0</v>
      </c>
      <c r="Z248" s="46">
        <v>0</v>
      </c>
      <c r="AA248" s="46">
        <v>1</v>
      </c>
      <c r="AB248" s="46">
        <v>0</v>
      </c>
      <c r="AC248" s="97">
        <v>1</v>
      </c>
      <c r="AD248" s="29">
        <v>0</v>
      </c>
      <c r="AE248" s="29" t="s">
        <v>65</v>
      </c>
      <c r="AF248" s="46">
        <v>1</v>
      </c>
      <c r="AG248" s="46">
        <v>1</v>
      </c>
      <c r="AH248" s="46">
        <v>1</v>
      </c>
      <c r="AI248" s="46">
        <v>0</v>
      </c>
      <c r="AJ248" s="46">
        <f t="shared" si="75"/>
        <v>1</v>
      </c>
      <c r="AK248" s="46">
        <v>1</v>
      </c>
      <c r="AL248" s="46">
        <v>400000</v>
      </c>
      <c r="AM248" s="29">
        <v>15</v>
      </c>
      <c r="AN248" s="29" t="s">
        <v>324</v>
      </c>
      <c r="AO248" s="67">
        <f t="shared" si="76"/>
        <v>0</v>
      </c>
      <c r="AP248" s="67">
        <f t="shared" si="77"/>
        <v>1</v>
      </c>
      <c r="AQ248" s="67">
        <f t="shared" si="78"/>
        <v>0</v>
      </c>
      <c r="AR248" s="67">
        <v>1</v>
      </c>
      <c r="AS248" s="29" t="s">
        <v>175</v>
      </c>
      <c r="AT248" s="67">
        <v>0</v>
      </c>
      <c r="AU248" s="67">
        <v>0</v>
      </c>
      <c r="AV248" s="67">
        <v>0</v>
      </c>
      <c r="AW248" s="67">
        <v>1</v>
      </c>
      <c r="AX248" s="67">
        <v>28.9</v>
      </c>
      <c r="AY248" s="67">
        <v>0</v>
      </c>
      <c r="AZ248" s="67">
        <v>0</v>
      </c>
      <c r="BA248" s="67">
        <v>0</v>
      </c>
      <c r="BB248" s="67">
        <v>0</v>
      </c>
      <c r="BC248" s="67">
        <v>0</v>
      </c>
      <c r="BD248" s="67">
        <v>1</v>
      </c>
      <c r="BE248" s="67">
        <v>1</v>
      </c>
    </row>
    <row r="249" spans="1:135" x14ac:dyDescent="0.25">
      <c r="A249" s="29" t="s">
        <v>226</v>
      </c>
      <c r="B249" s="29">
        <v>248</v>
      </c>
      <c r="C249" s="29">
        <v>1</v>
      </c>
      <c r="D249">
        <f>VLOOKUP(E249,Studies!$C$3:$F$40,4,FALSE)</f>
        <v>23</v>
      </c>
      <c r="E249" s="29" t="s">
        <v>225</v>
      </c>
      <c r="F249" s="29" t="s">
        <v>225</v>
      </c>
      <c r="G249">
        <f t="shared" si="66"/>
        <v>54</v>
      </c>
      <c r="H249" s="29">
        <v>2007</v>
      </c>
      <c r="I249" s="29">
        <f t="shared" si="79"/>
        <v>1.3424226808222062</v>
      </c>
      <c r="J249" s="76">
        <v>30.919376909679539</v>
      </c>
      <c r="K249" s="76">
        <v>2.3833354334489192</v>
      </c>
      <c r="L249" s="76">
        <f t="shared" si="67"/>
        <v>12.973153705408635</v>
      </c>
      <c r="M249" s="29" t="s">
        <v>132</v>
      </c>
      <c r="N249" s="46">
        <f t="shared" si="68"/>
        <v>0</v>
      </c>
      <c r="O249" s="46">
        <f t="shared" si="69"/>
        <v>0</v>
      </c>
      <c r="P249" s="46">
        <f t="shared" si="70"/>
        <v>1</v>
      </c>
      <c r="Q249" s="83">
        <f t="shared" si="71"/>
        <v>26.248039460119656</v>
      </c>
      <c r="R249" s="83">
        <f t="shared" si="72"/>
        <v>35.590714359239421</v>
      </c>
      <c r="S249" s="83">
        <f t="shared" si="73"/>
        <v>0.2624803946011966</v>
      </c>
      <c r="T249" s="83">
        <f t="shared" si="74"/>
        <v>0.35590714359239423</v>
      </c>
      <c r="U249" s="76">
        <f t="shared" si="81"/>
        <v>0.30919376909679541</v>
      </c>
      <c r="V249" s="76">
        <f t="shared" si="82"/>
        <v>2.3833354334489191E-2</v>
      </c>
      <c r="W249" s="76">
        <f t="shared" si="80"/>
        <v>12.973153705408636</v>
      </c>
      <c r="X249" s="97">
        <v>100</v>
      </c>
      <c r="Y249" s="46">
        <v>0</v>
      </c>
      <c r="Z249" s="46">
        <v>0</v>
      </c>
      <c r="AA249" s="46">
        <v>1</v>
      </c>
      <c r="AB249" s="46">
        <v>0</v>
      </c>
      <c r="AC249" s="97">
        <v>1</v>
      </c>
      <c r="AD249" s="29">
        <v>0</v>
      </c>
      <c r="AE249" s="29" t="s">
        <v>65</v>
      </c>
      <c r="AF249" s="46">
        <v>1</v>
      </c>
      <c r="AG249" s="46">
        <v>1</v>
      </c>
      <c r="AH249" s="46">
        <v>1</v>
      </c>
      <c r="AI249" s="46">
        <v>0</v>
      </c>
      <c r="AJ249" s="46">
        <f t="shared" si="75"/>
        <v>1</v>
      </c>
      <c r="AK249" s="46">
        <v>1</v>
      </c>
      <c r="AL249" s="46">
        <v>400000</v>
      </c>
      <c r="AM249" s="29">
        <v>15</v>
      </c>
      <c r="AN249" s="29" t="s">
        <v>324</v>
      </c>
      <c r="AO249" s="67">
        <f t="shared" si="76"/>
        <v>0</v>
      </c>
      <c r="AP249" s="67">
        <f t="shared" si="77"/>
        <v>1</v>
      </c>
      <c r="AQ249" s="67">
        <f t="shared" si="78"/>
        <v>0</v>
      </c>
      <c r="AR249" s="67">
        <v>1</v>
      </c>
      <c r="AS249" s="29" t="s">
        <v>176</v>
      </c>
      <c r="AT249" s="67">
        <v>0</v>
      </c>
      <c r="AU249" s="67">
        <v>0</v>
      </c>
      <c r="AV249" s="67">
        <v>0</v>
      </c>
      <c r="AW249" s="67">
        <v>1</v>
      </c>
      <c r="AX249" s="67">
        <v>33.1</v>
      </c>
      <c r="AY249" s="67">
        <v>0</v>
      </c>
      <c r="AZ249" s="67">
        <v>0</v>
      </c>
      <c r="BA249" s="67">
        <v>0</v>
      </c>
      <c r="BB249" s="67">
        <v>0</v>
      </c>
      <c r="BC249" s="67">
        <v>0</v>
      </c>
      <c r="BD249" s="67">
        <v>1</v>
      </c>
      <c r="BE249" s="67">
        <v>1</v>
      </c>
    </row>
    <row r="250" spans="1:135" x14ac:dyDescent="0.25">
      <c r="A250" s="29" t="s">
        <v>226</v>
      </c>
      <c r="B250" s="29">
        <v>249</v>
      </c>
      <c r="C250" s="29">
        <v>1</v>
      </c>
      <c r="D250">
        <f>VLOOKUP(E250,Studies!$C$3:$F$40,4,FALSE)</f>
        <v>23</v>
      </c>
      <c r="E250" s="29" t="s">
        <v>225</v>
      </c>
      <c r="F250" s="29" t="s">
        <v>225</v>
      </c>
      <c r="G250">
        <f t="shared" si="66"/>
        <v>54</v>
      </c>
      <c r="H250" s="29">
        <v>2007</v>
      </c>
      <c r="I250" s="29">
        <f t="shared" si="79"/>
        <v>1.3424226808222062</v>
      </c>
      <c r="J250" s="76">
        <v>28.35954048566888</v>
      </c>
      <c r="K250" s="76">
        <v>2.0670607764371773</v>
      </c>
      <c r="L250" s="76">
        <f t="shared" si="67"/>
        <v>13.719741968375931</v>
      </c>
      <c r="M250" s="29" t="s">
        <v>132</v>
      </c>
      <c r="N250" s="46">
        <f t="shared" si="68"/>
        <v>0</v>
      </c>
      <c r="O250" s="46">
        <f t="shared" si="69"/>
        <v>0</v>
      </c>
      <c r="P250" s="46">
        <f t="shared" si="70"/>
        <v>1</v>
      </c>
      <c r="Q250" s="83">
        <f t="shared" si="71"/>
        <v>24.30810136385201</v>
      </c>
      <c r="R250" s="83">
        <f t="shared" si="72"/>
        <v>32.41097960748575</v>
      </c>
      <c r="S250" s="83">
        <f t="shared" si="73"/>
        <v>0.24308101363852014</v>
      </c>
      <c r="T250" s="83">
        <f t="shared" si="74"/>
        <v>0.32410979607485751</v>
      </c>
      <c r="U250" s="76">
        <f t="shared" si="81"/>
        <v>0.28359540485668883</v>
      </c>
      <c r="V250" s="76">
        <f t="shared" si="82"/>
        <v>2.0670607764371775E-2</v>
      </c>
      <c r="W250" s="76">
        <f t="shared" si="80"/>
        <v>13.719741968375931</v>
      </c>
      <c r="X250" s="97">
        <v>100</v>
      </c>
      <c r="Y250" s="46">
        <v>0</v>
      </c>
      <c r="Z250" s="46">
        <v>0</v>
      </c>
      <c r="AA250" s="46">
        <v>1</v>
      </c>
      <c r="AB250" s="46">
        <v>0</v>
      </c>
      <c r="AC250" s="97">
        <v>1</v>
      </c>
      <c r="AD250" s="29">
        <v>0</v>
      </c>
      <c r="AE250" s="29" t="s">
        <v>65</v>
      </c>
      <c r="AF250" s="46">
        <v>1</v>
      </c>
      <c r="AG250" s="46">
        <v>1</v>
      </c>
      <c r="AH250" s="46">
        <v>1</v>
      </c>
      <c r="AI250" s="46">
        <v>0</v>
      </c>
      <c r="AJ250" s="46">
        <f t="shared" si="75"/>
        <v>1</v>
      </c>
      <c r="AK250" s="46">
        <v>1</v>
      </c>
      <c r="AL250" s="46">
        <v>400000</v>
      </c>
      <c r="AM250" s="29">
        <v>15</v>
      </c>
      <c r="AN250" s="29" t="s">
        <v>324</v>
      </c>
      <c r="AO250" s="67">
        <f t="shared" si="76"/>
        <v>0</v>
      </c>
      <c r="AP250" s="67">
        <f t="shared" si="77"/>
        <v>1</v>
      </c>
      <c r="AQ250" s="67">
        <f t="shared" si="78"/>
        <v>0</v>
      </c>
      <c r="AR250" s="67">
        <v>1</v>
      </c>
      <c r="AS250" s="29" t="s">
        <v>191</v>
      </c>
      <c r="AT250" s="67">
        <v>0</v>
      </c>
      <c r="AU250" s="67">
        <v>0</v>
      </c>
      <c r="AV250" s="67">
        <v>0</v>
      </c>
      <c r="AW250" s="67">
        <v>0</v>
      </c>
      <c r="AX250" s="67">
        <v>41.9</v>
      </c>
      <c r="AY250" s="67">
        <v>0</v>
      </c>
      <c r="AZ250" s="67">
        <v>0</v>
      </c>
      <c r="BA250" s="67">
        <v>0</v>
      </c>
      <c r="BB250" s="67">
        <v>0</v>
      </c>
      <c r="BC250" s="67">
        <v>0</v>
      </c>
      <c r="BD250" s="67">
        <v>1</v>
      </c>
      <c r="BE250" s="67">
        <v>1</v>
      </c>
    </row>
    <row r="251" spans="1:135" x14ac:dyDescent="0.25">
      <c r="A251" s="29" t="s">
        <v>226</v>
      </c>
      <c r="B251" s="29">
        <v>250</v>
      </c>
      <c r="C251" s="29">
        <v>1</v>
      </c>
      <c r="D251">
        <f>VLOOKUP(E251,Studies!$C$3:$F$40,4,FALSE)</f>
        <v>23</v>
      </c>
      <c r="E251" s="29" t="s">
        <v>225</v>
      </c>
      <c r="F251" s="29" t="s">
        <v>225</v>
      </c>
      <c r="G251">
        <f t="shared" si="66"/>
        <v>54</v>
      </c>
      <c r="H251" s="29">
        <v>2007</v>
      </c>
      <c r="I251" s="29">
        <f t="shared" si="79"/>
        <v>1.3424226808222062</v>
      </c>
      <c r="J251" s="76">
        <v>29.252075129409242</v>
      </c>
      <c r="K251" s="76">
        <v>3.0894846377466649</v>
      </c>
      <c r="L251" s="76">
        <f t="shared" si="67"/>
        <v>9.4682701354179333</v>
      </c>
      <c r="M251" s="29" t="s">
        <v>132</v>
      </c>
      <c r="N251" s="46">
        <f t="shared" si="68"/>
        <v>0</v>
      </c>
      <c r="O251" s="46">
        <f t="shared" si="69"/>
        <v>0</v>
      </c>
      <c r="P251" s="46">
        <f t="shared" si="70"/>
        <v>1</v>
      </c>
      <c r="Q251" s="83">
        <f t="shared" si="71"/>
        <v>23.196685239425779</v>
      </c>
      <c r="R251" s="83">
        <f t="shared" si="72"/>
        <v>35.307465019392708</v>
      </c>
      <c r="S251" s="83">
        <f t="shared" si="73"/>
        <v>0.23196685239425779</v>
      </c>
      <c r="T251" s="83">
        <f t="shared" si="74"/>
        <v>0.35307465019392709</v>
      </c>
      <c r="U251" s="76">
        <f t="shared" si="81"/>
        <v>0.29252075129409244</v>
      </c>
      <c r="V251" s="76">
        <f t="shared" si="82"/>
        <v>3.0894846377466648E-2</v>
      </c>
      <c r="W251" s="76">
        <f t="shared" si="80"/>
        <v>9.4682701354179351</v>
      </c>
      <c r="X251" s="97">
        <v>100</v>
      </c>
      <c r="Y251" s="46">
        <v>0</v>
      </c>
      <c r="Z251" s="46">
        <v>0</v>
      </c>
      <c r="AA251" s="46">
        <v>1</v>
      </c>
      <c r="AB251" s="46">
        <v>0</v>
      </c>
      <c r="AC251" s="97">
        <v>1</v>
      </c>
      <c r="AD251" s="29">
        <v>0</v>
      </c>
      <c r="AE251" s="29" t="s">
        <v>65</v>
      </c>
      <c r="AF251" s="46">
        <v>1</v>
      </c>
      <c r="AG251" s="46">
        <v>1</v>
      </c>
      <c r="AH251" s="46">
        <v>1</v>
      </c>
      <c r="AI251" s="46">
        <v>0</v>
      </c>
      <c r="AJ251" s="46">
        <f t="shared" si="75"/>
        <v>1</v>
      </c>
      <c r="AK251" s="46">
        <v>1</v>
      </c>
      <c r="AL251" s="46">
        <v>400000</v>
      </c>
      <c r="AM251" s="29">
        <v>15</v>
      </c>
      <c r="AN251" s="29" t="s">
        <v>324</v>
      </c>
      <c r="AO251" s="67">
        <f t="shared" si="76"/>
        <v>0</v>
      </c>
      <c r="AP251" s="67">
        <f t="shared" si="77"/>
        <v>1</v>
      </c>
      <c r="AQ251" s="67">
        <f t="shared" si="78"/>
        <v>0</v>
      </c>
      <c r="AR251" s="67">
        <v>1</v>
      </c>
      <c r="AS251" s="29" t="s">
        <v>13</v>
      </c>
      <c r="AT251" s="67">
        <v>0</v>
      </c>
      <c r="AU251" s="67">
        <v>0</v>
      </c>
      <c r="AV251" s="67">
        <v>1</v>
      </c>
      <c r="AW251" s="67">
        <v>1</v>
      </c>
      <c r="AX251" s="67">
        <v>32.6</v>
      </c>
      <c r="AY251" s="67">
        <v>0</v>
      </c>
      <c r="AZ251" s="67">
        <v>0</v>
      </c>
      <c r="BA251" s="67">
        <v>0</v>
      </c>
      <c r="BB251" s="67">
        <v>0</v>
      </c>
      <c r="BC251" s="67">
        <v>0</v>
      </c>
      <c r="BD251" s="67">
        <v>1</v>
      </c>
      <c r="BE251" s="67">
        <v>1</v>
      </c>
    </row>
    <row r="252" spans="1:135" x14ac:dyDescent="0.25">
      <c r="A252" s="29" t="s">
        <v>226</v>
      </c>
      <c r="B252" s="29">
        <v>251</v>
      </c>
      <c r="C252" s="29">
        <v>1</v>
      </c>
      <c r="D252">
        <f>VLOOKUP(E252,Studies!$C$3:$F$40,4,FALSE)</f>
        <v>23</v>
      </c>
      <c r="E252" s="29" t="s">
        <v>225</v>
      </c>
      <c r="F252" s="29" t="s">
        <v>225</v>
      </c>
      <c r="G252">
        <f t="shared" si="66"/>
        <v>54</v>
      </c>
      <c r="H252" s="29">
        <v>2007</v>
      </c>
      <c r="I252" s="29">
        <f t="shared" si="79"/>
        <v>1.3424226808222062</v>
      </c>
      <c r="J252" s="76">
        <v>2.6194024849803776</v>
      </c>
      <c r="K252" s="76">
        <v>3.3511934144835975</v>
      </c>
      <c r="L252" s="76">
        <f t="shared" si="67"/>
        <v>0.78163273825363933</v>
      </c>
      <c r="M252" s="29" t="s">
        <v>132</v>
      </c>
      <c r="N252" s="46">
        <f t="shared" si="68"/>
        <v>0</v>
      </c>
      <c r="O252" s="46">
        <f t="shared" si="69"/>
        <v>0</v>
      </c>
      <c r="P252" s="46">
        <f t="shared" si="70"/>
        <v>1</v>
      </c>
      <c r="Q252" s="83">
        <f t="shared" si="71"/>
        <v>-3.9489366074074734</v>
      </c>
      <c r="R252" s="83">
        <f t="shared" si="72"/>
        <v>9.1877415773682287</v>
      </c>
      <c r="S252" s="83">
        <f t="shared" si="73"/>
        <v>-3.948936607407473E-2</v>
      </c>
      <c r="T252" s="83">
        <f t="shared" si="74"/>
        <v>9.1877415773682289E-2</v>
      </c>
      <c r="U252" s="76">
        <f t="shared" si="81"/>
        <v>2.6194024849803776E-2</v>
      </c>
      <c r="V252" s="76">
        <f t="shared" si="82"/>
        <v>3.3511934144835977E-2</v>
      </c>
      <c r="W252" s="76">
        <f t="shared" si="80"/>
        <v>0.78163273825363933</v>
      </c>
      <c r="X252" s="97">
        <v>100</v>
      </c>
      <c r="Y252" s="46">
        <v>0</v>
      </c>
      <c r="Z252" s="46">
        <v>0</v>
      </c>
      <c r="AA252" s="46">
        <v>1</v>
      </c>
      <c r="AB252" s="46">
        <v>0</v>
      </c>
      <c r="AC252" s="97">
        <v>1</v>
      </c>
      <c r="AD252" s="29">
        <v>0</v>
      </c>
      <c r="AE252" s="29" t="s">
        <v>65</v>
      </c>
      <c r="AF252" s="46">
        <v>1</v>
      </c>
      <c r="AG252" s="46">
        <v>1</v>
      </c>
      <c r="AH252" s="46">
        <v>1</v>
      </c>
      <c r="AI252" s="46">
        <v>0</v>
      </c>
      <c r="AJ252" s="46">
        <f t="shared" si="75"/>
        <v>1</v>
      </c>
      <c r="AK252" s="46">
        <v>1</v>
      </c>
      <c r="AL252" s="46">
        <v>400000</v>
      </c>
      <c r="AM252" s="29">
        <v>15</v>
      </c>
      <c r="AN252" s="29" t="s">
        <v>324</v>
      </c>
      <c r="AO252" s="67">
        <f t="shared" si="76"/>
        <v>0</v>
      </c>
      <c r="AP252" s="67">
        <f t="shared" si="77"/>
        <v>1</v>
      </c>
      <c r="AQ252" s="67">
        <f t="shared" si="78"/>
        <v>0</v>
      </c>
      <c r="AR252" s="67">
        <v>1</v>
      </c>
      <c r="AS252" s="29" t="s">
        <v>14</v>
      </c>
      <c r="AT252" s="67">
        <v>0</v>
      </c>
      <c r="AU252" s="67">
        <v>1</v>
      </c>
      <c r="AV252" s="67">
        <v>0</v>
      </c>
      <c r="AW252" s="67">
        <v>0</v>
      </c>
      <c r="AX252" s="67">
        <v>39.700000000000003</v>
      </c>
      <c r="AY252" s="67">
        <v>0</v>
      </c>
      <c r="AZ252" s="67">
        <v>0</v>
      </c>
      <c r="BA252" s="67">
        <v>0</v>
      </c>
      <c r="BB252" s="67">
        <v>0</v>
      </c>
      <c r="BC252" s="67">
        <v>0</v>
      </c>
      <c r="BD252" s="67">
        <v>1</v>
      </c>
      <c r="BE252" s="67">
        <v>1</v>
      </c>
    </row>
    <row r="253" spans="1:135" x14ac:dyDescent="0.25">
      <c r="A253" s="29" t="s">
        <v>226</v>
      </c>
      <c r="B253" s="29">
        <v>252</v>
      </c>
      <c r="C253" s="29">
        <v>1</v>
      </c>
      <c r="D253">
        <f>VLOOKUP(E253,Studies!$C$3:$F$40,4,FALSE)</f>
        <v>23</v>
      </c>
      <c r="E253" s="29" t="s">
        <v>225</v>
      </c>
      <c r="F253" s="29" t="s">
        <v>225</v>
      </c>
      <c r="G253">
        <f t="shared" si="66"/>
        <v>54</v>
      </c>
      <c r="H253" s="29">
        <v>2007</v>
      </c>
      <c r="I253" s="29">
        <f t="shared" si="79"/>
        <v>1.3424226808222062</v>
      </c>
      <c r="J253" s="76">
        <v>30.015414248204305</v>
      </c>
      <c r="K253" s="76">
        <v>2.5359290755089909</v>
      </c>
      <c r="L253" s="76">
        <f t="shared" si="67"/>
        <v>11.836062190414319</v>
      </c>
      <c r="M253" s="29" t="s">
        <v>132</v>
      </c>
      <c r="N253" s="46">
        <f t="shared" si="68"/>
        <v>0</v>
      </c>
      <c r="O253" s="46">
        <f t="shared" si="69"/>
        <v>0</v>
      </c>
      <c r="P253" s="46">
        <f t="shared" si="70"/>
        <v>1</v>
      </c>
      <c r="Q253" s="83">
        <f t="shared" si="71"/>
        <v>25.044993260206681</v>
      </c>
      <c r="R253" s="83">
        <f t="shared" si="72"/>
        <v>34.985835236201929</v>
      </c>
      <c r="S253" s="83">
        <f t="shared" si="73"/>
        <v>0.25044993260206683</v>
      </c>
      <c r="T253" s="83">
        <f t="shared" si="74"/>
        <v>0.34985835236201923</v>
      </c>
      <c r="U253" s="76">
        <f t="shared" si="81"/>
        <v>0.30015414248204303</v>
      </c>
      <c r="V253" s="76">
        <f t="shared" si="82"/>
        <v>2.535929075508991E-2</v>
      </c>
      <c r="W253" s="76">
        <f t="shared" si="80"/>
        <v>11.836062190414317</v>
      </c>
      <c r="X253" s="97">
        <v>100</v>
      </c>
      <c r="Y253" s="46">
        <v>0</v>
      </c>
      <c r="Z253" s="46">
        <v>0</v>
      </c>
      <c r="AA253" s="46">
        <v>1</v>
      </c>
      <c r="AB253" s="46">
        <v>0</v>
      </c>
      <c r="AC253" s="97">
        <v>1</v>
      </c>
      <c r="AD253" s="29">
        <v>0</v>
      </c>
      <c r="AE253" s="29" t="s">
        <v>65</v>
      </c>
      <c r="AF253" s="46">
        <v>1</v>
      </c>
      <c r="AG253" s="46">
        <v>1</v>
      </c>
      <c r="AH253" s="46">
        <v>1</v>
      </c>
      <c r="AI253" s="46">
        <v>0</v>
      </c>
      <c r="AJ253" s="46">
        <f t="shared" si="75"/>
        <v>1</v>
      </c>
      <c r="AK253" s="46">
        <v>1</v>
      </c>
      <c r="AL253" s="46">
        <v>400000</v>
      </c>
      <c r="AM253" s="29">
        <v>15</v>
      </c>
      <c r="AN253" s="29" t="s">
        <v>324</v>
      </c>
      <c r="AO253" s="67">
        <f t="shared" si="76"/>
        <v>0</v>
      </c>
      <c r="AP253" s="67">
        <f t="shared" si="77"/>
        <v>1</v>
      </c>
      <c r="AQ253" s="67">
        <f t="shared" si="78"/>
        <v>0</v>
      </c>
      <c r="AR253" s="67">
        <v>1</v>
      </c>
      <c r="AS253" s="29" t="s">
        <v>211</v>
      </c>
      <c r="AT253" s="67">
        <v>1</v>
      </c>
      <c r="AU253" s="67">
        <v>0</v>
      </c>
      <c r="AV253" s="67">
        <v>0</v>
      </c>
      <c r="AW253" s="67">
        <v>0</v>
      </c>
      <c r="AX253" s="67">
        <v>42</v>
      </c>
      <c r="AY253" s="67">
        <v>0</v>
      </c>
      <c r="AZ253" s="67">
        <v>0</v>
      </c>
      <c r="BA253" s="67">
        <v>0</v>
      </c>
      <c r="BB253" s="67">
        <v>0</v>
      </c>
      <c r="BC253" s="67">
        <v>0</v>
      </c>
      <c r="BD253" s="67">
        <v>1</v>
      </c>
      <c r="BE253" s="67">
        <v>1</v>
      </c>
    </row>
    <row r="254" spans="1:135" x14ac:dyDescent="0.25">
      <c r="A254" s="29" t="s">
        <v>226</v>
      </c>
      <c r="B254" s="29">
        <v>253</v>
      </c>
      <c r="C254" s="29">
        <v>1</v>
      </c>
      <c r="D254">
        <f>VLOOKUP(E254,Studies!$C$3:$F$40,4,FALSE)</f>
        <v>23</v>
      </c>
      <c r="E254" s="29" t="s">
        <v>225</v>
      </c>
      <c r="F254" s="29" t="s">
        <v>225</v>
      </c>
      <c r="G254">
        <f t="shared" si="66"/>
        <v>54</v>
      </c>
      <c r="H254" s="29">
        <v>2007</v>
      </c>
      <c r="I254" s="29">
        <f t="shared" si="79"/>
        <v>1.3424226808222062</v>
      </c>
      <c r="J254" s="76">
        <v>5.9865780819638648</v>
      </c>
      <c r="K254" s="76">
        <v>1.2974152399242322</v>
      </c>
      <c r="L254" s="76">
        <f t="shared" si="67"/>
        <v>4.6142344391711285</v>
      </c>
      <c r="M254" s="29" t="s">
        <v>132</v>
      </c>
      <c r="N254" s="46">
        <f t="shared" si="68"/>
        <v>0</v>
      </c>
      <c r="O254" s="46">
        <f t="shared" si="69"/>
        <v>0</v>
      </c>
      <c r="P254" s="46">
        <f t="shared" si="70"/>
        <v>1</v>
      </c>
      <c r="Q254" s="83">
        <f t="shared" si="71"/>
        <v>3.4436442117123698</v>
      </c>
      <c r="R254" s="83">
        <f t="shared" si="72"/>
        <v>8.5295119522153602</v>
      </c>
      <c r="S254" s="83">
        <f t="shared" si="73"/>
        <v>3.4436442117123697E-2</v>
      </c>
      <c r="T254" s="83">
        <f t="shared" si="74"/>
        <v>8.5295119522153601E-2</v>
      </c>
      <c r="U254" s="76">
        <f t="shared" si="81"/>
        <v>5.9865780819638649E-2</v>
      </c>
      <c r="V254" s="76">
        <f t="shared" si="82"/>
        <v>1.2974152399242322E-2</v>
      </c>
      <c r="W254" s="76">
        <f t="shared" si="80"/>
        <v>4.6142344391711285</v>
      </c>
      <c r="X254" s="97">
        <v>100</v>
      </c>
      <c r="Y254" s="46">
        <v>0</v>
      </c>
      <c r="Z254" s="46">
        <v>0</v>
      </c>
      <c r="AA254" s="46">
        <v>1</v>
      </c>
      <c r="AB254" s="46">
        <v>0</v>
      </c>
      <c r="AC254" s="97">
        <v>1</v>
      </c>
      <c r="AD254" s="29">
        <v>0</v>
      </c>
      <c r="AE254" s="29" t="s">
        <v>65</v>
      </c>
      <c r="AF254" s="46">
        <v>1</v>
      </c>
      <c r="AG254" s="46">
        <v>1</v>
      </c>
      <c r="AH254" s="46">
        <v>1</v>
      </c>
      <c r="AI254" s="46">
        <v>0</v>
      </c>
      <c r="AJ254" s="46">
        <f t="shared" si="75"/>
        <v>1</v>
      </c>
      <c r="AK254" s="46">
        <v>1</v>
      </c>
      <c r="AL254" s="46">
        <v>400000</v>
      </c>
      <c r="AM254" s="29">
        <v>15</v>
      </c>
      <c r="AN254" s="29" t="s">
        <v>324</v>
      </c>
      <c r="AO254" s="67">
        <f t="shared" si="76"/>
        <v>0</v>
      </c>
      <c r="AP254" s="67">
        <f t="shared" si="77"/>
        <v>1</v>
      </c>
      <c r="AQ254" s="67">
        <f t="shared" si="78"/>
        <v>0</v>
      </c>
      <c r="AR254" s="67">
        <v>1</v>
      </c>
      <c r="AS254" s="29" t="s">
        <v>212</v>
      </c>
      <c r="AT254" s="67">
        <v>0</v>
      </c>
      <c r="AU254" s="67">
        <v>1</v>
      </c>
      <c r="AV254" s="67">
        <v>0</v>
      </c>
      <c r="AW254" s="67">
        <v>0</v>
      </c>
      <c r="AX254" s="67">
        <v>26.6</v>
      </c>
      <c r="AY254" s="67">
        <v>0</v>
      </c>
      <c r="AZ254" s="67">
        <v>0</v>
      </c>
      <c r="BA254" s="67">
        <v>0</v>
      </c>
      <c r="BB254" s="67">
        <v>0</v>
      </c>
      <c r="BC254" s="67">
        <v>0</v>
      </c>
      <c r="BD254" s="67">
        <v>1</v>
      </c>
      <c r="BE254" s="67">
        <v>1</v>
      </c>
    </row>
    <row r="255" spans="1:135" x14ac:dyDescent="0.25">
      <c r="A255" s="29" t="s">
        <v>226</v>
      </c>
      <c r="B255" s="29">
        <v>254</v>
      </c>
      <c r="C255" s="29">
        <v>1</v>
      </c>
      <c r="D255">
        <f>VLOOKUP(E255,Studies!$C$3:$F$40,4,FALSE)</f>
        <v>23</v>
      </c>
      <c r="E255" s="29" t="s">
        <v>225</v>
      </c>
      <c r="F255" s="29" t="s">
        <v>225</v>
      </c>
      <c r="G255">
        <f t="shared" si="66"/>
        <v>54</v>
      </c>
      <c r="H255" s="29">
        <v>2007</v>
      </c>
      <c r="I255" s="29">
        <f t="shared" si="79"/>
        <v>1.3424226808222062</v>
      </c>
      <c r="J255" s="76">
        <v>37.062138124246609</v>
      </c>
      <c r="K255" s="76">
        <v>1.7411749956590814</v>
      </c>
      <c r="L255" s="76">
        <f t="shared" si="67"/>
        <v>21.285705467081783</v>
      </c>
      <c r="M255" s="29" t="s">
        <v>132</v>
      </c>
      <c r="N255" s="46">
        <f t="shared" si="68"/>
        <v>0</v>
      </c>
      <c r="O255" s="46">
        <f t="shared" si="69"/>
        <v>0</v>
      </c>
      <c r="P255" s="46">
        <f t="shared" si="70"/>
        <v>1</v>
      </c>
      <c r="Q255" s="83">
        <f t="shared" si="71"/>
        <v>33.64943513275481</v>
      </c>
      <c r="R255" s="83">
        <f t="shared" si="72"/>
        <v>40.474841115738407</v>
      </c>
      <c r="S255" s="83">
        <f t="shared" si="73"/>
        <v>0.33649435132754807</v>
      </c>
      <c r="T255" s="83">
        <f t="shared" si="74"/>
        <v>0.40474841115738408</v>
      </c>
      <c r="U255" s="76">
        <f t="shared" si="81"/>
        <v>0.37062138124246607</v>
      </c>
      <c r="V255" s="76">
        <f t="shared" si="82"/>
        <v>1.7411749956590814E-2</v>
      </c>
      <c r="W255" s="76">
        <f t="shared" si="80"/>
        <v>21.285705467081783</v>
      </c>
      <c r="X255" s="97">
        <v>100</v>
      </c>
      <c r="Y255" s="46">
        <v>0</v>
      </c>
      <c r="Z255" s="46">
        <v>0</v>
      </c>
      <c r="AA255" s="46">
        <v>1</v>
      </c>
      <c r="AB255" s="46">
        <v>0</v>
      </c>
      <c r="AC255" s="97">
        <v>1</v>
      </c>
      <c r="AD255" s="29">
        <v>0</v>
      </c>
      <c r="AE255" s="29" t="s">
        <v>65</v>
      </c>
      <c r="AF255" s="46">
        <v>1</v>
      </c>
      <c r="AG255" s="46">
        <v>1</v>
      </c>
      <c r="AH255" s="46">
        <v>1</v>
      </c>
      <c r="AI255" s="46">
        <v>0</v>
      </c>
      <c r="AJ255" s="46">
        <f t="shared" si="75"/>
        <v>1</v>
      </c>
      <c r="AK255" s="46">
        <v>1</v>
      </c>
      <c r="AL255" s="46">
        <v>400000</v>
      </c>
      <c r="AM255" s="29">
        <v>15</v>
      </c>
      <c r="AN255" s="29" t="s">
        <v>324</v>
      </c>
      <c r="AO255" s="67">
        <f t="shared" si="76"/>
        <v>0</v>
      </c>
      <c r="AP255" s="67">
        <f t="shared" si="77"/>
        <v>1</v>
      </c>
      <c r="AQ255" s="67">
        <f t="shared" si="78"/>
        <v>0</v>
      </c>
      <c r="AR255" s="67">
        <v>1</v>
      </c>
      <c r="AS255" s="29" t="s">
        <v>149</v>
      </c>
      <c r="AT255" s="67">
        <v>0</v>
      </c>
      <c r="AU255" s="67">
        <v>0</v>
      </c>
      <c r="AV255" s="67">
        <v>0</v>
      </c>
      <c r="AW255" s="67">
        <v>0</v>
      </c>
      <c r="AX255" s="67">
        <v>52.9</v>
      </c>
      <c r="AY255" s="67">
        <v>0</v>
      </c>
      <c r="AZ255" s="67">
        <v>0</v>
      </c>
      <c r="BA255" s="67">
        <v>0</v>
      </c>
      <c r="BB255" s="67">
        <v>0</v>
      </c>
      <c r="BC255" s="67">
        <v>0</v>
      </c>
      <c r="BD255" s="67">
        <v>1</v>
      </c>
      <c r="BE255" s="67">
        <v>1</v>
      </c>
    </row>
    <row r="256" spans="1:135" x14ac:dyDescent="0.25">
      <c r="A256" s="29" t="s">
        <v>226</v>
      </c>
      <c r="B256" s="29">
        <v>255</v>
      </c>
      <c r="C256" s="29">
        <v>1</v>
      </c>
      <c r="D256">
        <f>VLOOKUP(E256,Studies!$C$3:$F$40,4,FALSE)</f>
        <v>23</v>
      </c>
      <c r="E256" s="29" t="s">
        <v>225</v>
      </c>
      <c r="F256" s="29" t="s">
        <v>225</v>
      </c>
      <c r="G256">
        <f t="shared" si="66"/>
        <v>54</v>
      </c>
      <c r="H256" s="29">
        <v>2007</v>
      </c>
      <c r="I256" s="29">
        <f t="shared" si="79"/>
        <v>1.3424226808222062</v>
      </c>
      <c r="J256" s="76">
        <v>39.776572421625218</v>
      </c>
      <c r="K256" s="76">
        <v>6.8791198948528649</v>
      </c>
      <c r="L256" s="76">
        <f t="shared" si="67"/>
        <v>5.7822182240764661</v>
      </c>
      <c r="M256" s="29" t="s">
        <v>132</v>
      </c>
      <c r="N256" s="46">
        <f t="shared" si="68"/>
        <v>0</v>
      </c>
      <c r="O256" s="46">
        <f t="shared" si="69"/>
        <v>0</v>
      </c>
      <c r="P256" s="46">
        <f t="shared" si="70"/>
        <v>1</v>
      </c>
      <c r="Q256" s="83">
        <f t="shared" si="71"/>
        <v>26.293497427713604</v>
      </c>
      <c r="R256" s="83">
        <f t="shared" si="72"/>
        <v>53.259647415536833</v>
      </c>
      <c r="S256" s="83">
        <f t="shared" si="73"/>
        <v>0.26293497427713602</v>
      </c>
      <c r="T256" s="83">
        <f t="shared" si="74"/>
        <v>0.53259647415536837</v>
      </c>
      <c r="U256" s="76">
        <f t="shared" si="81"/>
        <v>0.39776572421625217</v>
      </c>
      <c r="V256" s="76">
        <f t="shared" si="82"/>
        <v>6.8791198948528642E-2</v>
      </c>
      <c r="W256" s="76">
        <f t="shared" si="80"/>
        <v>5.7822182240764661</v>
      </c>
      <c r="X256" s="97">
        <v>100</v>
      </c>
      <c r="Y256" s="46">
        <v>0</v>
      </c>
      <c r="Z256" s="46">
        <v>0</v>
      </c>
      <c r="AA256" s="46">
        <v>1</v>
      </c>
      <c r="AB256" s="46">
        <v>0</v>
      </c>
      <c r="AC256" s="97">
        <v>1</v>
      </c>
      <c r="AD256" s="29">
        <v>0</v>
      </c>
      <c r="AE256" s="29" t="s">
        <v>65</v>
      </c>
      <c r="AF256" s="46">
        <v>1</v>
      </c>
      <c r="AG256" s="46">
        <v>1</v>
      </c>
      <c r="AH256" s="46">
        <v>1</v>
      </c>
      <c r="AI256" s="46">
        <v>0</v>
      </c>
      <c r="AJ256" s="46">
        <f t="shared" si="75"/>
        <v>1</v>
      </c>
      <c r="AK256" s="46">
        <v>1</v>
      </c>
      <c r="AL256" s="46">
        <v>400000</v>
      </c>
      <c r="AM256" s="29">
        <v>15</v>
      </c>
      <c r="AN256" s="29" t="s">
        <v>324</v>
      </c>
      <c r="AO256" s="67">
        <f t="shared" si="76"/>
        <v>0</v>
      </c>
      <c r="AP256" s="67">
        <f t="shared" si="77"/>
        <v>1</v>
      </c>
      <c r="AQ256" s="67">
        <f t="shared" si="78"/>
        <v>0</v>
      </c>
      <c r="AR256" s="67">
        <v>1</v>
      </c>
      <c r="AS256" s="29" t="s">
        <v>206</v>
      </c>
      <c r="AT256" s="67">
        <v>0</v>
      </c>
      <c r="AU256" s="67">
        <v>1</v>
      </c>
      <c r="AV256" s="67">
        <v>0</v>
      </c>
      <c r="AW256" s="67">
        <v>1</v>
      </c>
      <c r="AX256" s="67">
        <v>40.5</v>
      </c>
      <c r="AY256" s="67">
        <v>0</v>
      </c>
      <c r="AZ256" s="67">
        <v>0</v>
      </c>
      <c r="BA256" s="67">
        <v>0</v>
      </c>
      <c r="BB256" s="67">
        <v>0</v>
      </c>
      <c r="BC256" s="67">
        <v>0</v>
      </c>
      <c r="BD256" s="67">
        <v>1</v>
      </c>
      <c r="BE256" s="67">
        <v>1</v>
      </c>
    </row>
    <row r="257" spans="1:57" x14ac:dyDescent="0.25">
      <c r="A257" s="29" t="s">
        <v>226</v>
      </c>
      <c r="B257" s="29">
        <v>256</v>
      </c>
      <c r="C257" s="29">
        <v>1</v>
      </c>
      <c r="D257">
        <f>VLOOKUP(E257,Studies!$C$3:$F$40,4,FALSE)</f>
        <v>23</v>
      </c>
      <c r="E257" s="29" t="s">
        <v>225</v>
      </c>
      <c r="F257" s="29" t="s">
        <v>225</v>
      </c>
      <c r="G257">
        <f t="shared" si="66"/>
        <v>54</v>
      </c>
      <c r="H257" s="29">
        <v>2007</v>
      </c>
      <c r="I257" s="29">
        <f t="shared" si="79"/>
        <v>1.3424226808222062</v>
      </c>
      <c r="J257" s="76">
        <v>26.834624490404231</v>
      </c>
      <c r="K257" s="76">
        <v>2.3984482689112996</v>
      </c>
      <c r="L257" s="76">
        <f t="shared" si="67"/>
        <v>11.188327402443818</v>
      </c>
      <c r="M257" s="29" t="s">
        <v>132</v>
      </c>
      <c r="N257" s="46">
        <f t="shared" si="68"/>
        <v>0</v>
      </c>
      <c r="O257" s="46">
        <f t="shared" si="69"/>
        <v>0</v>
      </c>
      <c r="P257" s="46">
        <f t="shared" si="70"/>
        <v>1</v>
      </c>
      <c r="Q257" s="83">
        <f t="shared" si="71"/>
        <v>22.133665883338082</v>
      </c>
      <c r="R257" s="83">
        <f t="shared" si="72"/>
        <v>31.535583097470379</v>
      </c>
      <c r="S257" s="83">
        <f t="shared" si="73"/>
        <v>0.22133665883338083</v>
      </c>
      <c r="T257" s="83">
        <f t="shared" si="74"/>
        <v>0.31535583097470377</v>
      </c>
      <c r="U257" s="76">
        <f t="shared" si="81"/>
        <v>0.2683462449040423</v>
      </c>
      <c r="V257" s="76">
        <f t="shared" si="82"/>
        <v>2.3984482689112997E-2</v>
      </c>
      <c r="W257" s="76">
        <f t="shared" si="80"/>
        <v>11.188327402443816</v>
      </c>
      <c r="X257" s="97">
        <v>100</v>
      </c>
      <c r="Y257" s="46">
        <v>0</v>
      </c>
      <c r="Z257" s="46">
        <v>0</v>
      </c>
      <c r="AA257" s="46">
        <v>1</v>
      </c>
      <c r="AB257" s="46">
        <v>0</v>
      </c>
      <c r="AC257" s="97">
        <v>1</v>
      </c>
      <c r="AD257" s="29">
        <v>0</v>
      </c>
      <c r="AE257" s="29" t="s">
        <v>65</v>
      </c>
      <c r="AF257" s="46">
        <v>1</v>
      </c>
      <c r="AG257" s="46">
        <v>1</v>
      </c>
      <c r="AH257" s="46">
        <v>1</v>
      </c>
      <c r="AI257" s="46">
        <v>0</v>
      </c>
      <c r="AJ257" s="46">
        <f t="shared" si="75"/>
        <v>1</v>
      </c>
      <c r="AK257" s="46">
        <v>1</v>
      </c>
      <c r="AL257" s="46">
        <v>400000</v>
      </c>
      <c r="AM257" s="29">
        <v>15</v>
      </c>
      <c r="AN257" s="29" t="s">
        <v>324</v>
      </c>
      <c r="AO257" s="67">
        <f t="shared" si="76"/>
        <v>0</v>
      </c>
      <c r="AP257" s="67">
        <f t="shared" si="77"/>
        <v>1</v>
      </c>
      <c r="AQ257" s="67">
        <f t="shared" si="78"/>
        <v>0</v>
      </c>
      <c r="AR257" s="67">
        <v>1</v>
      </c>
      <c r="AS257" s="29" t="s">
        <v>80</v>
      </c>
      <c r="AT257" s="67">
        <v>0</v>
      </c>
      <c r="AU257" s="67">
        <v>1</v>
      </c>
      <c r="AV257" s="67">
        <v>0</v>
      </c>
      <c r="AW257" s="67">
        <v>0</v>
      </c>
      <c r="AX257" s="67">
        <v>44.9</v>
      </c>
      <c r="AY257" s="67">
        <v>0</v>
      </c>
      <c r="AZ257" s="67">
        <v>0</v>
      </c>
      <c r="BA257" s="67">
        <v>0</v>
      </c>
      <c r="BB257" s="67">
        <v>0</v>
      </c>
      <c r="BC257" s="67">
        <v>0</v>
      </c>
      <c r="BD257" s="67">
        <v>1</v>
      </c>
      <c r="BE257" s="67">
        <v>1</v>
      </c>
    </row>
    <row r="258" spans="1:57" x14ac:dyDescent="0.25">
      <c r="A258" s="29" t="s">
        <v>226</v>
      </c>
      <c r="B258" s="29">
        <v>257</v>
      </c>
      <c r="C258" s="29">
        <v>1</v>
      </c>
      <c r="D258">
        <f>VLOOKUP(E258,Studies!$C$3:$F$40,4,FALSE)</f>
        <v>23</v>
      </c>
      <c r="E258" s="29" t="s">
        <v>225</v>
      </c>
      <c r="F258" s="29" t="s">
        <v>225</v>
      </c>
      <c r="G258">
        <f t="shared" ref="G258:G321" si="83">COUNTIF(E:E,E258)</f>
        <v>54</v>
      </c>
      <c r="H258" s="29">
        <v>2007</v>
      </c>
      <c r="I258" s="29">
        <f t="shared" si="79"/>
        <v>1.3424226808222062</v>
      </c>
      <c r="J258" s="76">
        <v>25.278766879992251</v>
      </c>
      <c r="K258" s="76">
        <v>2.7405986715415875</v>
      </c>
      <c r="L258" s="76">
        <f t="shared" ref="L258:L321" si="84">ABS(J258)/K258</f>
        <v>9.2238119876825806</v>
      </c>
      <c r="M258" s="29" t="s">
        <v>132</v>
      </c>
      <c r="N258" s="46">
        <f t="shared" ref="N258:N321" si="85">IF(M258="CML",1,0)</f>
        <v>0</v>
      </c>
      <c r="O258" s="46">
        <f t="shared" ref="O258:O321" si="86">IF(M258="OLS",1,0)</f>
        <v>0</v>
      </c>
      <c r="P258" s="46">
        <f t="shared" ref="P258:P321" si="87">IF(M258="HLM",1,0)</f>
        <v>1</v>
      </c>
      <c r="Q258" s="83">
        <f t="shared" ref="Q258:Q321" si="88">J258-1.96*K258</f>
        <v>19.90719348377074</v>
      </c>
      <c r="R258" s="83">
        <f t="shared" ref="R258:R321" si="89">J258+1.96*K258</f>
        <v>30.650340276213761</v>
      </c>
      <c r="S258" s="83">
        <f t="shared" ref="S258:S321" si="90">U258-1.96*V258</f>
        <v>0.19907193483770735</v>
      </c>
      <c r="T258" s="83">
        <f t="shared" ref="T258:T321" si="91">U258+1.96*V258</f>
        <v>0.30650340276213761</v>
      </c>
      <c r="U258" s="76">
        <f t="shared" si="81"/>
        <v>0.25278766879992248</v>
      </c>
      <c r="V258" s="76">
        <f t="shared" si="82"/>
        <v>2.7405986715415876E-2</v>
      </c>
      <c r="W258" s="76">
        <f t="shared" si="80"/>
        <v>9.2238119876825788</v>
      </c>
      <c r="X258" s="97">
        <v>100</v>
      </c>
      <c r="Y258" s="46">
        <v>0</v>
      </c>
      <c r="Z258" s="46">
        <v>0</v>
      </c>
      <c r="AA258" s="46">
        <v>1</v>
      </c>
      <c r="AB258" s="46">
        <v>0</v>
      </c>
      <c r="AC258" s="97">
        <v>1</v>
      </c>
      <c r="AD258" s="29">
        <v>0</v>
      </c>
      <c r="AE258" s="29" t="s">
        <v>65</v>
      </c>
      <c r="AF258" s="46">
        <v>1</v>
      </c>
      <c r="AG258" s="46">
        <v>1</v>
      </c>
      <c r="AH258" s="46">
        <v>1</v>
      </c>
      <c r="AI258" s="46">
        <v>0</v>
      </c>
      <c r="AJ258" s="46">
        <f t="shared" ref="AJ258:AJ321" si="92">IF(AE258="composite",1,0)</f>
        <v>1</v>
      </c>
      <c r="AK258" s="46">
        <v>1</v>
      </c>
      <c r="AL258" s="46">
        <v>400000</v>
      </c>
      <c r="AM258" s="29">
        <v>15</v>
      </c>
      <c r="AN258" s="29" t="s">
        <v>324</v>
      </c>
      <c r="AO258" s="67">
        <f t="shared" ref="AO258:AO321" si="93">IF(AN258="Econ",1,0)</f>
        <v>0</v>
      </c>
      <c r="AP258" s="67">
        <f t="shared" ref="AP258:AP321" si="94">IF(AN258="SS",1,0)</f>
        <v>1</v>
      </c>
      <c r="AQ258" s="67">
        <f t="shared" ref="AQ258:AQ321" si="95">IF(AN258="Psychology",1,0)</f>
        <v>0</v>
      </c>
      <c r="AR258" s="67">
        <v>1</v>
      </c>
      <c r="AS258" s="29" t="s">
        <v>213</v>
      </c>
      <c r="AT258" s="67">
        <v>0</v>
      </c>
      <c r="AU258" s="67">
        <v>0</v>
      </c>
      <c r="AV258" s="67">
        <v>0</v>
      </c>
      <c r="AW258" s="67">
        <v>0</v>
      </c>
      <c r="AX258" s="67">
        <v>51.5</v>
      </c>
      <c r="AY258" s="67">
        <v>0</v>
      </c>
      <c r="AZ258" s="67">
        <v>0</v>
      </c>
      <c r="BA258" s="67">
        <v>0</v>
      </c>
      <c r="BB258" s="67">
        <v>0</v>
      </c>
      <c r="BC258" s="67">
        <v>0</v>
      </c>
      <c r="BD258" s="67">
        <v>1</v>
      </c>
      <c r="BE258" s="67">
        <v>1</v>
      </c>
    </row>
    <row r="259" spans="1:57" x14ac:dyDescent="0.25">
      <c r="A259" s="29" t="s">
        <v>226</v>
      </c>
      <c r="B259" s="29">
        <v>258</v>
      </c>
      <c r="C259" s="29">
        <v>1</v>
      </c>
      <c r="D259">
        <f>VLOOKUP(E259,Studies!$C$3:$F$40,4,FALSE)</f>
        <v>23</v>
      </c>
      <c r="E259" s="29" t="s">
        <v>225</v>
      </c>
      <c r="F259" s="29" t="s">
        <v>225</v>
      </c>
      <c r="G259">
        <f t="shared" si="83"/>
        <v>54</v>
      </c>
      <c r="H259" s="29">
        <v>2007</v>
      </c>
      <c r="I259" s="29">
        <f t="shared" ref="I259:I322" si="96">LOG((H259-1986)+1)</f>
        <v>1.3424226808222062</v>
      </c>
      <c r="J259" s="76">
        <v>65.269474477338292</v>
      </c>
      <c r="K259" s="76">
        <v>4.6674689772401425</v>
      </c>
      <c r="L259" s="76">
        <f t="shared" si="84"/>
        <v>13.983911793653077</v>
      </c>
      <c r="M259" s="29" t="s">
        <v>132</v>
      </c>
      <c r="N259" s="46">
        <f t="shared" si="85"/>
        <v>0</v>
      </c>
      <c r="O259" s="46">
        <f t="shared" si="86"/>
        <v>0</v>
      </c>
      <c r="P259" s="46">
        <f t="shared" si="87"/>
        <v>1</v>
      </c>
      <c r="Q259" s="83">
        <f t="shared" si="88"/>
        <v>56.121235281947612</v>
      </c>
      <c r="R259" s="83">
        <f t="shared" si="89"/>
        <v>74.417713672728979</v>
      </c>
      <c r="S259" s="83">
        <f t="shared" si="90"/>
        <v>0.56121235281947612</v>
      </c>
      <c r="T259" s="83">
        <f t="shared" si="91"/>
        <v>0.7441771367272898</v>
      </c>
      <c r="U259" s="76">
        <f t="shared" si="81"/>
        <v>0.65269474477338296</v>
      </c>
      <c r="V259" s="76">
        <f t="shared" si="82"/>
        <v>4.6674689772401426E-2</v>
      </c>
      <c r="W259" s="76">
        <f t="shared" si="80"/>
        <v>13.983911793653077</v>
      </c>
      <c r="X259" s="97">
        <v>100</v>
      </c>
      <c r="Y259" s="46">
        <v>0</v>
      </c>
      <c r="Z259" s="46">
        <v>0</v>
      </c>
      <c r="AA259" s="46">
        <v>1</v>
      </c>
      <c r="AB259" s="46">
        <v>0</v>
      </c>
      <c r="AC259" s="97">
        <v>1</v>
      </c>
      <c r="AD259" s="29">
        <v>0</v>
      </c>
      <c r="AE259" s="29" t="s">
        <v>65</v>
      </c>
      <c r="AF259" s="46">
        <v>1</v>
      </c>
      <c r="AG259" s="46">
        <v>1</v>
      </c>
      <c r="AH259" s="46">
        <v>1</v>
      </c>
      <c r="AI259" s="46">
        <v>0</v>
      </c>
      <c r="AJ259" s="46">
        <f t="shared" si="92"/>
        <v>1</v>
      </c>
      <c r="AK259" s="46">
        <v>1</v>
      </c>
      <c r="AL259" s="46">
        <v>400000</v>
      </c>
      <c r="AM259" s="29">
        <v>15</v>
      </c>
      <c r="AN259" s="29" t="s">
        <v>324</v>
      </c>
      <c r="AO259" s="67">
        <f t="shared" si="93"/>
        <v>0</v>
      </c>
      <c r="AP259" s="67">
        <f t="shared" si="94"/>
        <v>1</v>
      </c>
      <c r="AQ259" s="67">
        <f t="shared" si="95"/>
        <v>0</v>
      </c>
      <c r="AR259" s="67">
        <v>1</v>
      </c>
      <c r="AS259" s="29" t="s">
        <v>214</v>
      </c>
      <c r="AT259" s="67">
        <v>0</v>
      </c>
      <c r="AU259" s="67">
        <v>0</v>
      </c>
      <c r="AV259" s="67">
        <v>0</v>
      </c>
      <c r="AW259" s="67">
        <v>1</v>
      </c>
      <c r="AX259" s="67">
        <v>29.5</v>
      </c>
      <c r="AY259" s="67">
        <v>0</v>
      </c>
      <c r="AZ259" s="67">
        <v>0</v>
      </c>
      <c r="BA259" s="67">
        <v>0</v>
      </c>
      <c r="BB259" s="67">
        <v>0</v>
      </c>
      <c r="BC259" s="67">
        <v>0</v>
      </c>
      <c r="BD259" s="67">
        <v>1</v>
      </c>
      <c r="BE259" s="67">
        <v>1</v>
      </c>
    </row>
    <row r="260" spans="1:57" x14ac:dyDescent="0.25">
      <c r="A260" s="29" t="s">
        <v>226</v>
      </c>
      <c r="B260" s="29">
        <v>259</v>
      </c>
      <c r="C260" s="29">
        <v>1</v>
      </c>
      <c r="D260">
        <f>VLOOKUP(E260,Studies!$C$3:$F$40,4,FALSE)</f>
        <v>23</v>
      </c>
      <c r="E260" s="29" t="s">
        <v>225</v>
      </c>
      <c r="F260" s="29" t="s">
        <v>225</v>
      </c>
      <c r="G260">
        <f t="shared" si="83"/>
        <v>54</v>
      </c>
      <c r="H260" s="29">
        <v>2007</v>
      </c>
      <c r="I260" s="29">
        <f t="shared" si="96"/>
        <v>1.3424226808222062</v>
      </c>
      <c r="J260" s="76">
        <v>35.387141447516498</v>
      </c>
      <c r="K260" s="76">
        <v>4.5055938753875981</v>
      </c>
      <c r="L260" s="76">
        <f t="shared" si="84"/>
        <v>7.8540459762304442</v>
      </c>
      <c r="M260" s="29" t="s">
        <v>132</v>
      </c>
      <c r="N260" s="46">
        <f t="shared" si="85"/>
        <v>0</v>
      </c>
      <c r="O260" s="46">
        <f t="shared" si="86"/>
        <v>0</v>
      </c>
      <c r="P260" s="46">
        <f t="shared" si="87"/>
        <v>1</v>
      </c>
      <c r="Q260" s="83">
        <f t="shared" si="88"/>
        <v>26.556177451756806</v>
      </c>
      <c r="R260" s="83">
        <f t="shared" si="89"/>
        <v>44.218105443276187</v>
      </c>
      <c r="S260" s="83">
        <f t="shared" si="90"/>
        <v>0.26556177451756802</v>
      </c>
      <c r="T260" s="83">
        <f t="shared" si="91"/>
        <v>0.4421810544327619</v>
      </c>
      <c r="U260" s="76">
        <f t="shared" si="81"/>
        <v>0.35387141447516496</v>
      </c>
      <c r="V260" s="76">
        <f t="shared" si="82"/>
        <v>4.5055938753875979E-2</v>
      </c>
      <c r="W260" s="76">
        <f t="shared" si="80"/>
        <v>7.8540459762304442</v>
      </c>
      <c r="X260" s="97">
        <v>100</v>
      </c>
      <c r="Y260" s="46">
        <v>0</v>
      </c>
      <c r="Z260" s="46">
        <v>0</v>
      </c>
      <c r="AA260" s="46">
        <v>1</v>
      </c>
      <c r="AB260" s="46">
        <v>0</v>
      </c>
      <c r="AC260" s="97">
        <v>1</v>
      </c>
      <c r="AD260" s="29">
        <v>0</v>
      </c>
      <c r="AE260" s="29" t="s">
        <v>65</v>
      </c>
      <c r="AF260" s="46">
        <v>1</v>
      </c>
      <c r="AG260" s="46">
        <v>1</v>
      </c>
      <c r="AH260" s="46">
        <v>1</v>
      </c>
      <c r="AI260" s="46">
        <v>0</v>
      </c>
      <c r="AJ260" s="46">
        <f t="shared" si="92"/>
        <v>1</v>
      </c>
      <c r="AK260" s="46">
        <v>1</v>
      </c>
      <c r="AL260" s="46">
        <v>400000</v>
      </c>
      <c r="AM260" s="29">
        <v>15</v>
      </c>
      <c r="AN260" s="29" t="s">
        <v>324</v>
      </c>
      <c r="AO260" s="67">
        <f t="shared" si="93"/>
        <v>0</v>
      </c>
      <c r="AP260" s="67">
        <f t="shared" si="94"/>
        <v>1</v>
      </c>
      <c r="AQ260" s="67">
        <f t="shared" si="95"/>
        <v>0</v>
      </c>
      <c r="AR260" s="67">
        <v>1</v>
      </c>
      <c r="AS260" s="29" t="s">
        <v>215</v>
      </c>
      <c r="AT260" s="67">
        <v>1</v>
      </c>
      <c r="AU260" s="67">
        <v>0</v>
      </c>
      <c r="AV260" s="67">
        <v>0</v>
      </c>
      <c r="AW260" s="67">
        <v>1</v>
      </c>
      <c r="AX260" s="67">
        <v>30.7</v>
      </c>
      <c r="AY260" s="67">
        <v>0</v>
      </c>
      <c r="AZ260" s="67">
        <v>0</v>
      </c>
      <c r="BA260" s="67">
        <v>0</v>
      </c>
      <c r="BB260" s="67">
        <v>0</v>
      </c>
      <c r="BC260" s="67">
        <v>0</v>
      </c>
      <c r="BD260" s="67">
        <v>1</v>
      </c>
      <c r="BE260" s="67">
        <v>1</v>
      </c>
    </row>
    <row r="261" spans="1:57" x14ac:dyDescent="0.25">
      <c r="A261" s="29" t="s">
        <v>226</v>
      </c>
      <c r="B261" s="29">
        <v>260</v>
      </c>
      <c r="C261" s="29">
        <v>1</v>
      </c>
      <c r="D261">
        <f>VLOOKUP(E261,Studies!$C$3:$F$40,4,FALSE)</f>
        <v>23</v>
      </c>
      <c r="E261" s="29" t="s">
        <v>225</v>
      </c>
      <c r="F261" s="29" t="s">
        <v>225</v>
      </c>
      <c r="G261">
        <f t="shared" si="83"/>
        <v>54</v>
      </c>
      <c r="H261" s="29">
        <v>2007</v>
      </c>
      <c r="I261" s="29">
        <f t="shared" si="96"/>
        <v>1.3424226808222062</v>
      </c>
      <c r="J261" s="76">
        <v>25.537391296520049</v>
      </c>
      <c r="K261" s="76">
        <v>3.0154215377130433</v>
      </c>
      <c r="L261" s="76">
        <f t="shared" si="84"/>
        <v>8.4689291288567645</v>
      </c>
      <c r="M261" s="29" t="s">
        <v>132</v>
      </c>
      <c r="N261" s="46">
        <f t="shared" si="85"/>
        <v>0</v>
      </c>
      <c r="O261" s="46">
        <f t="shared" si="86"/>
        <v>0</v>
      </c>
      <c r="P261" s="46">
        <f t="shared" si="87"/>
        <v>1</v>
      </c>
      <c r="Q261" s="83">
        <f t="shared" si="88"/>
        <v>19.627165082602485</v>
      </c>
      <c r="R261" s="83">
        <f t="shared" si="89"/>
        <v>31.447617510437613</v>
      </c>
      <c r="S261" s="83">
        <f t="shared" si="90"/>
        <v>0.19627165082602488</v>
      </c>
      <c r="T261" s="83">
        <f t="shared" si="91"/>
        <v>0.31447617510437614</v>
      </c>
      <c r="U261" s="76">
        <f t="shared" si="81"/>
        <v>0.25537391296520051</v>
      </c>
      <c r="V261" s="76">
        <f t="shared" si="82"/>
        <v>3.0154215377130433E-2</v>
      </c>
      <c r="W261" s="76">
        <f t="shared" si="80"/>
        <v>8.4689291288567645</v>
      </c>
      <c r="X261" s="97">
        <v>100</v>
      </c>
      <c r="Y261" s="46">
        <v>0</v>
      </c>
      <c r="Z261" s="46">
        <v>0</v>
      </c>
      <c r="AA261" s="46">
        <v>1</v>
      </c>
      <c r="AB261" s="46">
        <v>0</v>
      </c>
      <c r="AC261" s="97">
        <v>1</v>
      </c>
      <c r="AD261" s="29">
        <v>0</v>
      </c>
      <c r="AE261" s="29" t="s">
        <v>65</v>
      </c>
      <c r="AF261" s="46">
        <v>1</v>
      </c>
      <c r="AG261" s="46">
        <v>1</v>
      </c>
      <c r="AH261" s="46">
        <v>1</v>
      </c>
      <c r="AI261" s="46">
        <v>0</v>
      </c>
      <c r="AJ261" s="46">
        <f t="shared" si="92"/>
        <v>1</v>
      </c>
      <c r="AK261" s="46">
        <v>1</v>
      </c>
      <c r="AL261" s="46">
        <v>400000</v>
      </c>
      <c r="AM261" s="29">
        <v>15</v>
      </c>
      <c r="AN261" s="29" t="s">
        <v>324</v>
      </c>
      <c r="AO261" s="67">
        <f t="shared" si="93"/>
        <v>0</v>
      </c>
      <c r="AP261" s="67">
        <f t="shared" si="94"/>
        <v>1</v>
      </c>
      <c r="AQ261" s="67">
        <f t="shared" si="95"/>
        <v>0</v>
      </c>
      <c r="AR261" s="67">
        <v>1</v>
      </c>
      <c r="AS261" s="29" t="s">
        <v>192</v>
      </c>
      <c r="AT261" s="67">
        <v>0</v>
      </c>
      <c r="AU261" s="67">
        <v>0</v>
      </c>
      <c r="AV261" s="67">
        <v>0</v>
      </c>
      <c r="AW261" s="67">
        <v>0</v>
      </c>
      <c r="AX261" s="67">
        <v>38.200000000000003</v>
      </c>
      <c r="AY261" s="67">
        <v>0</v>
      </c>
      <c r="AZ261" s="67">
        <v>0</v>
      </c>
      <c r="BA261" s="67">
        <v>0</v>
      </c>
      <c r="BB261" s="67">
        <v>0</v>
      </c>
      <c r="BC261" s="67">
        <v>0</v>
      </c>
      <c r="BD261" s="67">
        <v>1</v>
      </c>
      <c r="BE261" s="67">
        <v>1</v>
      </c>
    </row>
    <row r="262" spans="1:57" x14ac:dyDescent="0.25">
      <c r="A262" s="29" t="s">
        <v>226</v>
      </c>
      <c r="B262" s="29">
        <v>261</v>
      </c>
      <c r="C262" s="29">
        <v>1</v>
      </c>
      <c r="D262">
        <f>VLOOKUP(E262,Studies!$C$3:$F$40,4,FALSE)</f>
        <v>23</v>
      </c>
      <c r="E262" s="29" t="s">
        <v>225</v>
      </c>
      <c r="F262" s="29" t="s">
        <v>225</v>
      </c>
      <c r="G262">
        <f t="shared" si="83"/>
        <v>54</v>
      </c>
      <c r="H262" s="29">
        <v>2007</v>
      </c>
      <c r="I262" s="29">
        <f t="shared" si="96"/>
        <v>1.3424226808222062</v>
      </c>
      <c r="J262" s="76">
        <v>30.405660571743933</v>
      </c>
      <c r="K262" s="76">
        <v>1.3521036999927736</v>
      </c>
      <c r="L262" s="76">
        <f t="shared" si="84"/>
        <v>22.487669083300666</v>
      </c>
      <c r="M262" s="29" t="s">
        <v>132</v>
      </c>
      <c r="N262" s="46">
        <f t="shared" si="85"/>
        <v>0</v>
      </c>
      <c r="O262" s="46">
        <f t="shared" si="86"/>
        <v>0</v>
      </c>
      <c r="P262" s="46">
        <f t="shared" si="87"/>
        <v>1</v>
      </c>
      <c r="Q262" s="83">
        <f t="shared" si="88"/>
        <v>27.755537319758098</v>
      </c>
      <c r="R262" s="83">
        <f t="shared" si="89"/>
        <v>33.055783823729769</v>
      </c>
      <c r="S262" s="83">
        <f t="shared" si="90"/>
        <v>0.27755537319758095</v>
      </c>
      <c r="T262" s="83">
        <f t="shared" si="91"/>
        <v>0.33055783823729767</v>
      </c>
      <c r="U262" s="76">
        <f t="shared" si="81"/>
        <v>0.30405660571743931</v>
      </c>
      <c r="V262" s="76">
        <f t="shared" si="82"/>
        <v>1.3521036999927736E-2</v>
      </c>
      <c r="W262" s="76">
        <f t="shared" si="80"/>
        <v>22.487669083300663</v>
      </c>
      <c r="X262" s="97">
        <v>100</v>
      </c>
      <c r="Y262" s="46">
        <v>0</v>
      </c>
      <c r="Z262" s="46">
        <v>0</v>
      </c>
      <c r="AA262" s="46">
        <v>1</v>
      </c>
      <c r="AB262" s="46">
        <v>0</v>
      </c>
      <c r="AC262" s="97">
        <v>1</v>
      </c>
      <c r="AD262" s="29">
        <v>0</v>
      </c>
      <c r="AE262" s="29" t="s">
        <v>65</v>
      </c>
      <c r="AF262" s="46">
        <v>1</v>
      </c>
      <c r="AG262" s="46">
        <v>1</v>
      </c>
      <c r="AH262" s="46">
        <v>1</v>
      </c>
      <c r="AI262" s="46">
        <v>0</v>
      </c>
      <c r="AJ262" s="46">
        <f t="shared" si="92"/>
        <v>1</v>
      </c>
      <c r="AK262" s="46">
        <v>1</v>
      </c>
      <c r="AL262" s="46">
        <v>400000</v>
      </c>
      <c r="AM262" s="29">
        <v>15</v>
      </c>
      <c r="AN262" s="29" t="s">
        <v>324</v>
      </c>
      <c r="AO262" s="67">
        <f t="shared" si="93"/>
        <v>0</v>
      </c>
      <c r="AP262" s="67">
        <f t="shared" si="94"/>
        <v>1</v>
      </c>
      <c r="AQ262" s="67">
        <f t="shared" si="95"/>
        <v>0</v>
      </c>
      <c r="AR262" s="67">
        <v>1</v>
      </c>
      <c r="AS262" s="29" t="s">
        <v>158</v>
      </c>
      <c r="AT262" s="67">
        <v>1</v>
      </c>
      <c r="AU262" s="67">
        <v>0</v>
      </c>
      <c r="AV262" s="67">
        <v>0</v>
      </c>
      <c r="AW262" s="67">
        <v>0</v>
      </c>
      <c r="AX262" s="67">
        <v>37.9</v>
      </c>
      <c r="AY262" s="67">
        <v>0</v>
      </c>
      <c r="AZ262" s="67">
        <v>0</v>
      </c>
      <c r="BA262" s="67">
        <v>0</v>
      </c>
      <c r="BB262" s="67">
        <v>0</v>
      </c>
      <c r="BC262" s="67">
        <v>0</v>
      </c>
      <c r="BD262" s="67">
        <v>1</v>
      </c>
      <c r="BE262" s="67">
        <v>1</v>
      </c>
    </row>
    <row r="263" spans="1:57" x14ac:dyDescent="0.25">
      <c r="A263" s="29" t="s">
        <v>226</v>
      </c>
      <c r="B263" s="29">
        <v>262</v>
      </c>
      <c r="C263" s="29">
        <v>1</v>
      </c>
      <c r="D263">
        <f>VLOOKUP(E263,Studies!$C$3:$F$40,4,FALSE)</f>
        <v>23</v>
      </c>
      <c r="E263" s="29" t="s">
        <v>225</v>
      </c>
      <c r="F263" s="29" t="s">
        <v>225</v>
      </c>
      <c r="G263">
        <f t="shared" si="83"/>
        <v>54</v>
      </c>
      <c r="H263" s="29">
        <v>2007</v>
      </c>
      <c r="I263" s="29">
        <f t="shared" si="96"/>
        <v>1.3424226808222062</v>
      </c>
      <c r="J263" s="76">
        <v>33.920903229270692</v>
      </c>
      <c r="K263" s="76">
        <v>4.14710970938056</v>
      </c>
      <c r="L263" s="76">
        <f t="shared" si="84"/>
        <v>8.1794082159300636</v>
      </c>
      <c r="M263" s="29" t="s">
        <v>132</v>
      </c>
      <c r="N263" s="46">
        <f t="shared" si="85"/>
        <v>0</v>
      </c>
      <c r="O263" s="46">
        <f t="shared" si="86"/>
        <v>0</v>
      </c>
      <c r="P263" s="46">
        <f t="shared" si="87"/>
        <v>1</v>
      </c>
      <c r="Q263" s="83">
        <f t="shared" si="88"/>
        <v>25.792568198884794</v>
      </c>
      <c r="R263" s="83">
        <f t="shared" si="89"/>
        <v>42.04923825965659</v>
      </c>
      <c r="S263" s="83">
        <f t="shared" si="90"/>
        <v>0.25792568198884797</v>
      </c>
      <c r="T263" s="83">
        <f t="shared" si="91"/>
        <v>0.42049238259656591</v>
      </c>
      <c r="U263" s="76">
        <f t="shared" si="81"/>
        <v>0.33920903229270694</v>
      </c>
      <c r="V263" s="76">
        <f t="shared" si="82"/>
        <v>4.1471097093805601E-2</v>
      </c>
      <c r="W263" s="76">
        <f t="shared" si="80"/>
        <v>8.1794082159300636</v>
      </c>
      <c r="X263" s="97">
        <v>100</v>
      </c>
      <c r="Y263" s="46">
        <v>0</v>
      </c>
      <c r="Z263" s="46">
        <v>0</v>
      </c>
      <c r="AA263" s="46">
        <v>1</v>
      </c>
      <c r="AB263" s="46">
        <v>0</v>
      </c>
      <c r="AC263" s="97">
        <v>1</v>
      </c>
      <c r="AD263" s="29">
        <v>0</v>
      </c>
      <c r="AE263" s="29" t="s">
        <v>65</v>
      </c>
      <c r="AF263" s="46">
        <v>1</v>
      </c>
      <c r="AG263" s="46">
        <v>1</v>
      </c>
      <c r="AH263" s="46">
        <v>1</v>
      </c>
      <c r="AI263" s="46">
        <v>0</v>
      </c>
      <c r="AJ263" s="46">
        <f t="shared" si="92"/>
        <v>1</v>
      </c>
      <c r="AK263" s="46">
        <v>1</v>
      </c>
      <c r="AL263" s="46">
        <v>400000</v>
      </c>
      <c r="AM263" s="29">
        <v>15</v>
      </c>
      <c r="AN263" s="29" t="s">
        <v>324</v>
      </c>
      <c r="AO263" s="67">
        <f t="shared" si="93"/>
        <v>0</v>
      </c>
      <c r="AP263" s="67">
        <f t="shared" si="94"/>
        <v>1</v>
      </c>
      <c r="AQ263" s="67">
        <f t="shared" si="95"/>
        <v>0</v>
      </c>
      <c r="AR263" s="67">
        <v>1</v>
      </c>
      <c r="AS263" s="29" t="s">
        <v>160</v>
      </c>
      <c r="AT263" s="67">
        <v>0</v>
      </c>
      <c r="AU263" s="67">
        <v>0</v>
      </c>
      <c r="AV263" s="67">
        <v>0</v>
      </c>
      <c r="AW263" s="67">
        <v>0</v>
      </c>
      <c r="AX263" s="67">
        <v>38.6</v>
      </c>
      <c r="AY263" s="67">
        <v>0</v>
      </c>
      <c r="AZ263" s="67">
        <v>0</v>
      </c>
      <c r="BA263" s="67">
        <v>0</v>
      </c>
      <c r="BB263" s="67">
        <v>0</v>
      </c>
      <c r="BC263" s="67">
        <v>0</v>
      </c>
      <c r="BD263" s="67">
        <v>1</v>
      </c>
      <c r="BE263" s="67">
        <v>1</v>
      </c>
    </row>
    <row r="264" spans="1:57" x14ac:dyDescent="0.25">
      <c r="A264" s="29" t="s">
        <v>226</v>
      </c>
      <c r="B264" s="29">
        <v>263</v>
      </c>
      <c r="C264" s="29">
        <v>1</v>
      </c>
      <c r="D264">
        <f>VLOOKUP(E264,Studies!$C$3:$F$40,4,FALSE)</f>
        <v>23</v>
      </c>
      <c r="E264" s="29" t="s">
        <v>225</v>
      </c>
      <c r="F264" s="29" t="s">
        <v>225</v>
      </c>
      <c r="G264">
        <f t="shared" si="83"/>
        <v>54</v>
      </c>
      <c r="H264" s="29">
        <v>2007</v>
      </c>
      <c r="I264" s="29">
        <f t="shared" si="96"/>
        <v>1.3424226808222062</v>
      </c>
      <c r="J264" s="76">
        <v>8.3456261215441963</v>
      </c>
      <c r="K264" s="76">
        <v>1.9725391960357996</v>
      </c>
      <c r="L264" s="76">
        <f t="shared" si="84"/>
        <v>4.2309050883837198</v>
      </c>
      <c r="M264" s="29" t="s">
        <v>132</v>
      </c>
      <c r="N264" s="46">
        <f t="shared" si="85"/>
        <v>0</v>
      </c>
      <c r="O264" s="46">
        <f t="shared" si="86"/>
        <v>0</v>
      </c>
      <c r="P264" s="46">
        <f t="shared" si="87"/>
        <v>1</v>
      </c>
      <c r="Q264" s="83">
        <f t="shared" si="88"/>
        <v>4.4794492973140292</v>
      </c>
      <c r="R264" s="83">
        <f t="shared" si="89"/>
        <v>12.211802945774362</v>
      </c>
      <c r="S264" s="83">
        <f t="shared" si="90"/>
        <v>4.4794492973140289E-2</v>
      </c>
      <c r="T264" s="83">
        <f t="shared" si="91"/>
        <v>0.12211802945774364</v>
      </c>
      <c r="U264" s="76">
        <f t="shared" si="81"/>
        <v>8.345626121544196E-2</v>
      </c>
      <c r="V264" s="76">
        <f t="shared" si="82"/>
        <v>1.9725391960357996E-2</v>
      </c>
      <c r="W264" s="76">
        <f t="shared" si="80"/>
        <v>4.2309050883837198</v>
      </c>
      <c r="X264" s="97">
        <v>100</v>
      </c>
      <c r="Y264" s="46">
        <v>0</v>
      </c>
      <c r="Z264" s="46">
        <v>0</v>
      </c>
      <c r="AA264" s="46">
        <v>1</v>
      </c>
      <c r="AB264" s="46">
        <v>0</v>
      </c>
      <c r="AC264" s="97">
        <v>1</v>
      </c>
      <c r="AD264" s="29">
        <v>0</v>
      </c>
      <c r="AE264" s="29" t="s">
        <v>65</v>
      </c>
      <c r="AF264" s="46">
        <v>1</v>
      </c>
      <c r="AG264" s="46">
        <v>1</v>
      </c>
      <c r="AH264" s="46">
        <v>1</v>
      </c>
      <c r="AI264" s="46">
        <v>0</v>
      </c>
      <c r="AJ264" s="46">
        <f t="shared" si="92"/>
        <v>1</v>
      </c>
      <c r="AK264" s="46">
        <v>1</v>
      </c>
      <c r="AL264" s="46">
        <v>400000</v>
      </c>
      <c r="AM264" s="29">
        <v>15</v>
      </c>
      <c r="AN264" s="29" t="s">
        <v>324</v>
      </c>
      <c r="AO264" s="67">
        <f t="shared" si="93"/>
        <v>0</v>
      </c>
      <c r="AP264" s="67">
        <f t="shared" si="94"/>
        <v>1</v>
      </c>
      <c r="AQ264" s="67">
        <f t="shared" si="95"/>
        <v>0</v>
      </c>
      <c r="AR264" s="67">
        <v>1</v>
      </c>
      <c r="AS264" s="29" t="s">
        <v>216</v>
      </c>
      <c r="AT264" s="67">
        <v>1</v>
      </c>
      <c r="AU264" s="67">
        <v>0</v>
      </c>
      <c r="AV264" s="67">
        <v>0</v>
      </c>
      <c r="AW264" s="67">
        <v>0</v>
      </c>
      <c r="AX264" s="67">
        <v>33.700000000000003</v>
      </c>
      <c r="AY264" s="67">
        <v>0</v>
      </c>
      <c r="AZ264" s="67">
        <v>0</v>
      </c>
      <c r="BA264" s="67">
        <v>0</v>
      </c>
      <c r="BB264" s="67">
        <v>0</v>
      </c>
      <c r="BC264" s="67">
        <v>0</v>
      </c>
      <c r="BD264" s="67">
        <v>1</v>
      </c>
      <c r="BE264" s="67">
        <v>1</v>
      </c>
    </row>
    <row r="265" spans="1:57" x14ac:dyDescent="0.25">
      <c r="A265" s="29" t="s">
        <v>226</v>
      </c>
      <c r="B265" s="29">
        <v>264</v>
      </c>
      <c r="C265" s="29">
        <v>1</v>
      </c>
      <c r="D265">
        <f>VLOOKUP(E265,Studies!$C$3:$F$40,4,FALSE)</f>
        <v>23</v>
      </c>
      <c r="E265" s="29" t="s">
        <v>225</v>
      </c>
      <c r="F265" s="29" t="s">
        <v>225</v>
      </c>
      <c r="G265">
        <f t="shared" si="83"/>
        <v>54</v>
      </c>
      <c r="H265" s="29">
        <v>2007</v>
      </c>
      <c r="I265" s="29">
        <f t="shared" si="96"/>
        <v>1.3424226808222062</v>
      </c>
      <c r="J265" s="76">
        <v>43.745122073260077</v>
      </c>
      <c r="K265" s="76">
        <v>3.1161207661270955</v>
      </c>
      <c r="L265" s="76">
        <f t="shared" si="84"/>
        <v>14.038326931606433</v>
      </c>
      <c r="M265" s="29" t="s">
        <v>132</v>
      </c>
      <c r="N265" s="46">
        <f t="shared" si="85"/>
        <v>0</v>
      </c>
      <c r="O265" s="46">
        <f t="shared" si="86"/>
        <v>0</v>
      </c>
      <c r="P265" s="46">
        <f t="shared" si="87"/>
        <v>1</v>
      </c>
      <c r="Q265" s="83">
        <f t="shared" si="88"/>
        <v>37.637525371650973</v>
      </c>
      <c r="R265" s="83">
        <f t="shared" si="89"/>
        <v>49.852718774869182</v>
      </c>
      <c r="S265" s="83">
        <f t="shared" si="90"/>
        <v>0.37637525371650971</v>
      </c>
      <c r="T265" s="83">
        <f t="shared" si="91"/>
        <v>0.49852718774869187</v>
      </c>
      <c r="U265" s="76">
        <f t="shared" si="81"/>
        <v>0.43745122073260079</v>
      </c>
      <c r="V265" s="76">
        <f t="shared" si="82"/>
        <v>3.1161207661270954E-2</v>
      </c>
      <c r="W265" s="76">
        <f t="shared" si="80"/>
        <v>14.038326931606434</v>
      </c>
      <c r="X265" s="97">
        <v>100</v>
      </c>
      <c r="Y265" s="46">
        <v>0</v>
      </c>
      <c r="Z265" s="46">
        <v>0</v>
      </c>
      <c r="AA265" s="46">
        <v>1</v>
      </c>
      <c r="AB265" s="46">
        <v>0</v>
      </c>
      <c r="AC265" s="97">
        <v>1</v>
      </c>
      <c r="AD265" s="29">
        <v>0</v>
      </c>
      <c r="AE265" s="29" t="s">
        <v>65</v>
      </c>
      <c r="AF265" s="46">
        <v>1</v>
      </c>
      <c r="AG265" s="46">
        <v>1</v>
      </c>
      <c r="AH265" s="46">
        <v>1</v>
      </c>
      <c r="AI265" s="46">
        <v>0</v>
      </c>
      <c r="AJ265" s="46">
        <f t="shared" si="92"/>
        <v>1</v>
      </c>
      <c r="AK265" s="46">
        <v>1</v>
      </c>
      <c r="AL265" s="46">
        <v>400000</v>
      </c>
      <c r="AM265" s="29">
        <v>15</v>
      </c>
      <c r="AN265" s="29" t="s">
        <v>324</v>
      </c>
      <c r="AO265" s="67">
        <f t="shared" si="93"/>
        <v>0</v>
      </c>
      <c r="AP265" s="67">
        <f t="shared" si="94"/>
        <v>1</v>
      </c>
      <c r="AQ265" s="67">
        <f t="shared" si="95"/>
        <v>0</v>
      </c>
      <c r="AR265" s="67">
        <v>1</v>
      </c>
      <c r="AS265" s="29" t="s">
        <v>217</v>
      </c>
      <c r="AT265" s="67">
        <v>0</v>
      </c>
      <c r="AU265" s="67">
        <v>0</v>
      </c>
      <c r="AV265" s="67">
        <v>0</v>
      </c>
      <c r="AW265" s="67">
        <v>0</v>
      </c>
      <c r="AX265" s="67">
        <v>29</v>
      </c>
      <c r="AY265" s="67">
        <v>0</v>
      </c>
      <c r="AZ265" s="67">
        <v>0</v>
      </c>
      <c r="BA265" s="67">
        <v>0</v>
      </c>
      <c r="BB265" s="67">
        <v>0</v>
      </c>
      <c r="BC265" s="67">
        <v>0</v>
      </c>
      <c r="BD265" s="67">
        <v>1</v>
      </c>
      <c r="BE265" s="67">
        <v>1</v>
      </c>
    </row>
    <row r="266" spans="1:57" x14ac:dyDescent="0.25">
      <c r="A266" s="29" t="s">
        <v>226</v>
      </c>
      <c r="B266" s="29">
        <v>265</v>
      </c>
      <c r="C266" s="29">
        <v>1</v>
      </c>
      <c r="D266">
        <f>VLOOKUP(E266,Studies!$C$3:$F$40,4,FALSE)</f>
        <v>23</v>
      </c>
      <c r="E266" s="29" t="s">
        <v>225</v>
      </c>
      <c r="F266" s="29" t="s">
        <v>225</v>
      </c>
      <c r="G266">
        <f t="shared" si="83"/>
        <v>54</v>
      </c>
      <c r="H266" s="29">
        <v>2007</v>
      </c>
      <c r="I266" s="29">
        <f t="shared" si="96"/>
        <v>1.3424226808222062</v>
      </c>
      <c r="J266" s="76">
        <v>19.488926692042043</v>
      </c>
      <c r="K266" s="76">
        <v>3.9558402715053922</v>
      </c>
      <c r="L266" s="76">
        <f t="shared" si="84"/>
        <v>4.9266212370666684</v>
      </c>
      <c r="M266" s="29" t="s">
        <v>132</v>
      </c>
      <c r="N266" s="46">
        <f t="shared" si="85"/>
        <v>0</v>
      </c>
      <c r="O266" s="46">
        <f t="shared" si="86"/>
        <v>0</v>
      </c>
      <c r="P266" s="46">
        <f t="shared" si="87"/>
        <v>1</v>
      </c>
      <c r="Q266" s="83">
        <f t="shared" si="88"/>
        <v>11.735479759891474</v>
      </c>
      <c r="R266" s="83">
        <f t="shared" si="89"/>
        <v>27.242373624192609</v>
      </c>
      <c r="S266" s="83">
        <f t="shared" si="90"/>
        <v>0.11735479759891472</v>
      </c>
      <c r="T266" s="83">
        <f t="shared" si="91"/>
        <v>0.27242373624192612</v>
      </c>
      <c r="U266" s="76">
        <f t="shared" si="81"/>
        <v>0.19488926692042041</v>
      </c>
      <c r="V266" s="76">
        <f t="shared" si="82"/>
        <v>3.9558402715053925E-2</v>
      </c>
      <c r="W266" s="76">
        <f t="shared" si="80"/>
        <v>4.9266212370666684</v>
      </c>
      <c r="X266" s="97">
        <v>100</v>
      </c>
      <c r="Y266" s="46">
        <v>0</v>
      </c>
      <c r="Z266" s="46">
        <v>0</v>
      </c>
      <c r="AA266" s="46">
        <v>1</v>
      </c>
      <c r="AB266" s="46">
        <v>0</v>
      </c>
      <c r="AC266" s="97">
        <v>1</v>
      </c>
      <c r="AD266" s="29">
        <v>0</v>
      </c>
      <c r="AE266" s="29" t="s">
        <v>65</v>
      </c>
      <c r="AF266" s="46">
        <v>1</v>
      </c>
      <c r="AG266" s="46">
        <v>1</v>
      </c>
      <c r="AH266" s="46">
        <v>1</v>
      </c>
      <c r="AI266" s="46">
        <v>0</v>
      </c>
      <c r="AJ266" s="46">
        <f t="shared" si="92"/>
        <v>1</v>
      </c>
      <c r="AK266" s="46">
        <v>1</v>
      </c>
      <c r="AL266" s="46">
        <v>400000</v>
      </c>
      <c r="AM266" s="29">
        <v>15</v>
      </c>
      <c r="AN266" s="29" t="s">
        <v>324</v>
      </c>
      <c r="AO266" s="67">
        <f t="shared" si="93"/>
        <v>0</v>
      </c>
      <c r="AP266" s="67">
        <f t="shared" si="94"/>
        <v>1</v>
      </c>
      <c r="AQ266" s="67">
        <f t="shared" si="95"/>
        <v>0</v>
      </c>
      <c r="AR266" s="67">
        <v>1</v>
      </c>
      <c r="AS266" s="29" t="s">
        <v>164</v>
      </c>
      <c r="AT266" s="67">
        <v>0</v>
      </c>
      <c r="AU266" s="67">
        <v>0</v>
      </c>
      <c r="AV266" s="67">
        <v>0</v>
      </c>
      <c r="AW266" s="67">
        <v>1</v>
      </c>
      <c r="AX266" s="67">
        <v>35.700000000000003</v>
      </c>
      <c r="AY266" s="67">
        <v>0</v>
      </c>
      <c r="AZ266" s="67">
        <v>0</v>
      </c>
      <c r="BA266" s="67">
        <v>0</v>
      </c>
      <c r="BB266" s="67">
        <v>0</v>
      </c>
      <c r="BC266" s="67">
        <v>0</v>
      </c>
      <c r="BD266" s="67">
        <v>1</v>
      </c>
      <c r="BE266" s="67">
        <v>1</v>
      </c>
    </row>
    <row r="267" spans="1:57" x14ac:dyDescent="0.25">
      <c r="A267" s="29" t="s">
        <v>226</v>
      </c>
      <c r="B267" s="29">
        <v>266</v>
      </c>
      <c r="C267" s="29">
        <v>1</v>
      </c>
      <c r="D267">
        <f>VLOOKUP(E267,Studies!$C$3:$F$40,4,FALSE)</f>
        <v>23</v>
      </c>
      <c r="E267" s="29" t="s">
        <v>225</v>
      </c>
      <c r="F267" s="29" t="s">
        <v>225</v>
      </c>
      <c r="G267">
        <f t="shared" si="83"/>
        <v>54</v>
      </c>
      <c r="H267" s="29">
        <v>2007</v>
      </c>
      <c r="I267" s="29">
        <f t="shared" si="96"/>
        <v>1.3424226808222062</v>
      </c>
      <c r="J267" s="76">
        <v>42.151001230742757</v>
      </c>
      <c r="K267" s="76">
        <v>4.0122145294262594</v>
      </c>
      <c r="L267" s="76">
        <f t="shared" si="84"/>
        <v>10.505669854291238</v>
      </c>
      <c r="M267" s="29" t="s">
        <v>132</v>
      </c>
      <c r="N267" s="46">
        <f t="shared" si="85"/>
        <v>0</v>
      </c>
      <c r="O267" s="46">
        <f t="shared" si="86"/>
        <v>0</v>
      </c>
      <c r="P267" s="46">
        <f t="shared" si="87"/>
        <v>1</v>
      </c>
      <c r="Q267" s="83">
        <f t="shared" si="88"/>
        <v>34.287060753067287</v>
      </c>
      <c r="R267" s="83">
        <f t="shared" si="89"/>
        <v>50.014941708418228</v>
      </c>
      <c r="S267" s="83">
        <f t="shared" si="90"/>
        <v>0.34287060753067289</v>
      </c>
      <c r="T267" s="83">
        <f t="shared" si="91"/>
        <v>0.50014941708418226</v>
      </c>
      <c r="U267" s="76">
        <f t="shared" si="81"/>
        <v>0.42151001230742757</v>
      </c>
      <c r="V267" s="76">
        <f t="shared" si="82"/>
        <v>4.0122145294262591E-2</v>
      </c>
      <c r="W267" s="76">
        <f t="shared" si="80"/>
        <v>10.505669854291238</v>
      </c>
      <c r="X267" s="97">
        <v>100</v>
      </c>
      <c r="Y267" s="46">
        <v>0</v>
      </c>
      <c r="Z267" s="46">
        <v>0</v>
      </c>
      <c r="AA267" s="46">
        <v>1</v>
      </c>
      <c r="AB267" s="46">
        <v>0</v>
      </c>
      <c r="AC267" s="97">
        <v>1</v>
      </c>
      <c r="AD267" s="29">
        <v>0</v>
      </c>
      <c r="AE267" s="29" t="s">
        <v>65</v>
      </c>
      <c r="AF267" s="46">
        <v>1</v>
      </c>
      <c r="AG267" s="46">
        <v>1</v>
      </c>
      <c r="AH267" s="46">
        <v>1</v>
      </c>
      <c r="AI267" s="46">
        <v>0</v>
      </c>
      <c r="AJ267" s="46">
        <f t="shared" si="92"/>
        <v>1</v>
      </c>
      <c r="AK267" s="46">
        <v>1</v>
      </c>
      <c r="AL267" s="46">
        <v>400000</v>
      </c>
      <c r="AM267" s="29">
        <v>15</v>
      </c>
      <c r="AN267" s="29" t="s">
        <v>324</v>
      </c>
      <c r="AO267" s="67">
        <f t="shared" si="93"/>
        <v>0</v>
      </c>
      <c r="AP267" s="67">
        <f t="shared" si="94"/>
        <v>1</v>
      </c>
      <c r="AQ267" s="67">
        <f t="shared" si="95"/>
        <v>0</v>
      </c>
      <c r="AR267" s="67">
        <v>1</v>
      </c>
      <c r="AS267" s="29" t="s">
        <v>218</v>
      </c>
      <c r="AT267" s="67">
        <v>1</v>
      </c>
      <c r="AU267" s="67">
        <v>0</v>
      </c>
      <c r="AV267" s="67">
        <v>0</v>
      </c>
      <c r="AW267" s="67">
        <v>1</v>
      </c>
      <c r="AX267" s="67">
        <v>36</v>
      </c>
      <c r="AY267" s="67">
        <v>0</v>
      </c>
      <c r="AZ267" s="67">
        <v>0</v>
      </c>
      <c r="BA267" s="67">
        <v>0</v>
      </c>
      <c r="BB267" s="67">
        <v>0</v>
      </c>
      <c r="BC267" s="67">
        <v>0</v>
      </c>
      <c r="BD267" s="67">
        <v>1</v>
      </c>
      <c r="BE267" s="67">
        <v>1</v>
      </c>
    </row>
    <row r="268" spans="1:57" x14ac:dyDescent="0.25">
      <c r="A268" s="29" t="s">
        <v>226</v>
      </c>
      <c r="B268" s="29">
        <v>267</v>
      </c>
      <c r="C268" s="29">
        <v>1</v>
      </c>
      <c r="D268">
        <f>VLOOKUP(E268,Studies!$C$3:$F$40,4,FALSE)</f>
        <v>23</v>
      </c>
      <c r="E268" s="29" t="s">
        <v>225</v>
      </c>
      <c r="F268" s="29" t="s">
        <v>225</v>
      </c>
      <c r="G268">
        <f t="shared" si="83"/>
        <v>54</v>
      </c>
      <c r="H268" s="29">
        <v>2007</v>
      </c>
      <c r="I268" s="29">
        <f t="shared" si="96"/>
        <v>1.3424226808222062</v>
      </c>
      <c r="J268" s="76">
        <v>15.482541878698102</v>
      </c>
      <c r="K268" s="76">
        <v>4.6065752829567641</v>
      </c>
      <c r="L268" s="76">
        <f t="shared" si="84"/>
        <v>3.360965777761157</v>
      </c>
      <c r="M268" s="29" t="s">
        <v>132</v>
      </c>
      <c r="N268" s="46">
        <f t="shared" si="85"/>
        <v>0</v>
      </c>
      <c r="O268" s="46">
        <f t="shared" si="86"/>
        <v>0</v>
      </c>
      <c r="P268" s="46">
        <f t="shared" si="87"/>
        <v>1</v>
      </c>
      <c r="Q268" s="83">
        <f t="shared" si="88"/>
        <v>6.4536543241028443</v>
      </c>
      <c r="R268" s="83">
        <f t="shared" si="89"/>
        <v>24.511429433293358</v>
      </c>
      <c r="S268" s="83">
        <f t="shared" si="90"/>
        <v>6.4536543241028463E-2</v>
      </c>
      <c r="T268" s="83">
        <f t="shared" si="91"/>
        <v>0.24511429433293358</v>
      </c>
      <c r="U268" s="76">
        <f t="shared" si="81"/>
        <v>0.15482541878698103</v>
      </c>
      <c r="V268" s="76">
        <f t="shared" si="82"/>
        <v>4.6065752829567638E-2</v>
      </c>
      <c r="W268" s="76">
        <f t="shared" si="80"/>
        <v>3.3609657777611575</v>
      </c>
      <c r="X268" s="97">
        <v>100</v>
      </c>
      <c r="Y268" s="46">
        <v>0</v>
      </c>
      <c r="Z268" s="46">
        <v>0</v>
      </c>
      <c r="AA268" s="46">
        <v>1</v>
      </c>
      <c r="AB268" s="46">
        <v>0</v>
      </c>
      <c r="AC268" s="97">
        <v>1</v>
      </c>
      <c r="AD268" s="29">
        <v>0</v>
      </c>
      <c r="AE268" s="29" t="s">
        <v>65</v>
      </c>
      <c r="AF268" s="46">
        <v>1</v>
      </c>
      <c r="AG268" s="46">
        <v>1</v>
      </c>
      <c r="AH268" s="46">
        <v>1</v>
      </c>
      <c r="AI268" s="46">
        <v>0</v>
      </c>
      <c r="AJ268" s="46">
        <f t="shared" si="92"/>
        <v>1</v>
      </c>
      <c r="AK268" s="46">
        <v>1</v>
      </c>
      <c r="AL268" s="46">
        <v>400000</v>
      </c>
      <c r="AM268" s="29">
        <v>15</v>
      </c>
      <c r="AN268" s="29" t="s">
        <v>324</v>
      </c>
      <c r="AO268" s="67">
        <f t="shared" si="93"/>
        <v>0</v>
      </c>
      <c r="AP268" s="67">
        <f t="shared" si="94"/>
        <v>1</v>
      </c>
      <c r="AQ268" s="67">
        <f t="shared" si="95"/>
        <v>0</v>
      </c>
      <c r="AR268" s="67">
        <v>1</v>
      </c>
      <c r="AS268" s="29" t="s">
        <v>219</v>
      </c>
      <c r="AT268" s="67">
        <v>0</v>
      </c>
      <c r="AU268" s="67">
        <v>0</v>
      </c>
      <c r="AV268" s="67">
        <v>0</v>
      </c>
      <c r="AW268" s="67">
        <v>0</v>
      </c>
      <c r="AX268" s="67">
        <v>38.200000000000003</v>
      </c>
      <c r="AY268" s="67">
        <v>0</v>
      </c>
      <c r="AZ268" s="67">
        <v>0</v>
      </c>
      <c r="BA268" s="67">
        <v>0</v>
      </c>
      <c r="BB268" s="67">
        <v>0</v>
      </c>
      <c r="BC268" s="67">
        <v>0</v>
      </c>
      <c r="BD268" s="67">
        <v>1</v>
      </c>
      <c r="BE268" s="67">
        <v>1</v>
      </c>
    </row>
    <row r="269" spans="1:57" x14ac:dyDescent="0.25">
      <c r="A269" s="29" t="s">
        <v>226</v>
      </c>
      <c r="B269" s="29">
        <v>268</v>
      </c>
      <c r="C269" s="29">
        <v>1</v>
      </c>
      <c r="D269">
        <f>VLOOKUP(E269,Studies!$C$3:$F$40,4,FALSE)</f>
        <v>23</v>
      </c>
      <c r="E269" s="29" t="s">
        <v>225</v>
      </c>
      <c r="F269" s="29" t="s">
        <v>225</v>
      </c>
      <c r="G269">
        <f t="shared" si="83"/>
        <v>54</v>
      </c>
      <c r="H269" s="29">
        <v>2007</v>
      </c>
      <c r="I269" s="29">
        <f t="shared" si="96"/>
        <v>1.3424226808222062</v>
      </c>
      <c r="J269" s="76">
        <v>35.401428827141039</v>
      </c>
      <c r="K269" s="76">
        <v>5.0118208012553174</v>
      </c>
      <c r="L269" s="76">
        <f t="shared" si="84"/>
        <v>7.0635863154313094</v>
      </c>
      <c r="M269" s="29" t="s">
        <v>132</v>
      </c>
      <c r="N269" s="46">
        <f t="shared" si="85"/>
        <v>0</v>
      </c>
      <c r="O269" s="46">
        <f t="shared" si="86"/>
        <v>0</v>
      </c>
      <c r="P269" s="46">
        <f t="shared" si="87"/>
        <v>1</v>
      </c>
      <c r="Q269" s="83">
        <f t="shared" si="88"/>
        <v>25.57826005668062</v>
      </c>
      <c r="R269" s="83">
        <f t="shared" si="89"/>
        <v>45.224597597601459</v>
      </c>
      <c r="S269" s="83">
        <f t="shared" si="90"/>
        <v>0.25578260056680618</v>
      </c>
      <c r="T269" s="83">
        <f t="shared" si="91"/>
        <v>0.45224597597601462</v>
      </c>
      <c r="U269" s="76">
        <f t="shared" si="81"/>
        <v>0.3540142882714104</v>
      </c>
      <c r="V269" s="76">
        <f t="shared" si="82"/>
        <v>5.0118208012553171E-2</v>
      </c>
      <c r="W269" s="76">
        <f t="shared" si="80"/>
        <v>7.0635863154313094</v>
      </c>
      <c r="X269" s="97">
        <v>100</v>
      </c>
      <c r="Y269" s="46">
        <v>0</v>
      </c>
      <c r="Z269" s="46">
        <v>0</v>
      </c>
      <c r="AA269" s="46">
        <v>1</v>
      </c>
      <c r="AB269" s="46">
        <v>0</v>
      </c>
      <c r="AC269" s="97">
        <v>1</v>
      </c>
      <c r="AD269" s="29">
        <v>0</v>
      </c>
      <c r="AE269" s="29" t="s">
        <v>65</v>
      </c>
      <c r="AF269" s="46">
        <v>1</v>
      </c>
      <c r="AG269" s="46">
        <v>1</v>
      </c>
      <c r="AH269" s="46">
        <v>1</v>
      </c>
      <c r="AI269" s="46">
        <v>0</v>
      </c>
      <c r="AJ269" s="46">
        <f t="shared" si="92"/>
        <v>1</v>
      </c>
      <c r="AK269" s="46">
        <v>1</v>
      </c>
      <c r="AL269" s="46">
        <v>400000</v>
      </c>
      <c r="AM269" s="29">
        <v>15</v>
      </c>
      <c r="AN269" s="29" t="s">
        <v>324</v>
      </c>
      <c r="AO269" s="67">
        <f t="shared" si="93"/>
        <v>0</v>
      </c>
      <c r="AP269" s="67">
        <f t="shared" si="94"/>
        <v>1</v>
      </c>
      <c r="AQ269" s="67">
        <f t="shared" si="95"/>
        <v>0</v>
      </c>
      <c r="AR269" s="67">
        <v>1</v>
      </c>
      <c r="AS269" s="29" t="s">
        <v>220</v>
      </c>
      <c r="AT269" s="67">
        <v>0</v>
      </c>
      <c r="AU269" s="67">
        <v>0</v>
      </c>
      <c r="AV269" s="67">
        <v>0</v>
      </c>
      <c r="AW269" s="67">
        <v>1</v>
      </c>
      <c r="AX269" s="67">
        <v>36.799999999999997</v>
      </c>
      <c r="AY269" s="67">
        <v>0</v>
      </c>
      <c r="AZ269" s="67">
        <v>0</v>
      </c>
      <c r="BA269" s="67">
        <v>0</v>
      </c>
      <c r="BB269" s="67">
        <v>0</v>
      </c>
      <c r="BC269" s="67">
        <v>0</v>
      </c>
      <c r="BD269" s="67">
        <v>1</v>
      </c>
      <c r="BE269" s="67">
        <v>1</v>
      </c>
    </row>
    <row r="270" spans="1:57" x14ac:dyDescent="0.25">
      <c r="A270" s="29" t="s">
        <v>226</v>
      </c>
      <c r="B270" s="29">
        <v>269</v>
      </c>
      <c r="C270" s="29">
        <v>1</v>
      </c>
      <c r="D270">
        <f>VLOOKUP(E270,Studies!$C$3:$F$40,4,FALSE)</f>
        <v>23</v>
      </c>
      <c r="E270" s="29" t="s">
        <v>225</v>
      </c>
      <c r="F270" s="29" t="s">
        <v>225</v>
      </c>
      <c r="G270">
        <f t="shared" si="83"/>
        <v>54</v>
      </c>
      <c r="H270" s="29">
        <v>2007</v>
      </c>
      <c r="I270" s="29">
        <f t="shared" si="96"/>
        <v>1.3424226808222062</v>
      </c>
      <c r="J270" s="76">
        <v>30.586769332453798</v>
      </c>
      <c r="K270" s="76">
        <v>3.5443892794496681</v>
      </c>
      <c r="L270" s="76">
        <f t="shared" si="84"/>
        <v>8.6296303596773551</v>
      </c>
      <c r="M270" s="29" t="s">
        <v>132</v>
      </c>
      <c r="N270" s="46">
        <f t="shared" si="85"/>
        <v>0</v>
      </c>
      <c r="O270" s="46">
        <f t="shared" si="86"/>
        <v>0</v>
      </c>
      <c r="P270" s="46">
        <f t="shared" si="87"/>
        <v>1</v>
      </c>
      <c r="Q270" s="83">
        <f t="shared" si="88"/>
        <v>23.63976634473245</v>
      </c>
      <c r="R270" s="83">
        <f t="shared" si="89"/>
        <v>37.533772320175146</v>
      </c>
      <c r="S270" s="83">
        <f t="shared" si="90"/>
        <v>0.23639766344732449</v>
      </c>
      <c r="T270" s="83">
        <f t="shared" si="91"/>
        <v>0.37533772320175152</v>
      </c>
      <c r="U270" s="76">
        <f t="shared" si="81"/>
        <v>0.305867693324538</v>
      </c>
      <c r="V270" s="76">
        <f t="shared" si="82"/>
        <v>3.5443892794496681E-2</v>
      </c>
      <c r="W270" s="76">
        <f t="shared" si="80"/>
        <v>8.6296303596773551</v>
      </c>
      <c r="X270" s="97">
        <v>100</v>
      </c>
      <c r="Y270" s="46">
        <v>0</v>
      </c>
      <c r="Z270" s="46">
        <v>0</v>
      </c>
      <c r="AA270" s="46">
        <v>1</v>
      </c>
      <c r="AB270" s="46">
        <v>0</v>
      </c>
      <c r="AC270" s="97">
        <v>1</v>
      </c>
      <c r="AD270" s="29">
        <v>0</v>
      </c>
      <c r="AE270" s="29" t="s">
        <v>65</v>
      </c>
      <c r="AF270" s="46">
        <v>1</v>
      </c>
      <c r="AG270" s="46">
        <v>1</v>
      </c>
      <c r="AH270" s="46">
        <v>1</v>
      </c>
      <c r="AI270" s="46">
        <v>0</v>
      </c>
      <c r="AJ270" s="46">
        <f t="shared" si="92"/>
        <v>1</v>
      </c>
      <c r="AK270" s="46">
        <v>1</v>
      </c>
      <c r="AL270" s="46">
        <v>400000</v>
      </c>
      <c r="AM270" s="29">
        <v>15</v>
      </c>
      <c r="AN270" s="29" t="s">
        <v>324</v>
      </c>
      <c r="AO270" s="67">
        <f t="shared" si="93"/>
        <v>0</v>
      </c>
      <c r="AP270" s="67">
        <f t="shared" si="94"/>
        <v>1</v>
      </c>
      <c r="AQ270" s="67">
        <f t="shared" si="95"/>
        <v>0</v>
      </c>
      <c r="AR270" s="67">
        <v>1</v>
      </c>
      <c r="AS270" s="29" t="s">
        <v>221</v>
      </c>
      <c r="AT270" s="67">
        <v>0</v>
      </c>
      <c r="AU270" s="67">
        <v>0</v>
      </c>
      <c r="AV270" s="67">
        <v>0</v>
      </c>
      <c r="AW270" s="67">
        <v>1</v>
      </c>
      <c r="AX270" s="67">
        <v>34.6</v>
      </c>
      <c r="AY270" s="67">
        <v>0</v>
      </c>
      <c r="AZ270" s="67">
        <v>0</v>
      </c>
      <c r="BA270" s="67">
        <v>0</v>
      </c>
      <c r="BB270" s="67">
        <v>0</v>
      </c>
      <c r="BC270" s="67">
        <v>0</v>
      </c>
      <c r="BD270" s="67">
        <v>1</v>
      </c>
      <c r="BE270" s="67">
        <v>1</v>
      </c>
    </row>
    <row r="271" spans="1:57" x14ac:dyDescent="0.25">
      <c r="A271" s="29" t="s">
        <v>226</v>
      </c>
      <c r="B271" s="29">
        <v>270</v>
      </c>
      <c r="C271" s="29">
        <v>1</v>
      </c>
      <c r="D271">
        <f>VLOOKUP(E271,Studies!$C$3:$F$40,4,FALSE)</f>
        <v>23</v>
      </c>
      <c r="E271" s="29" t="s">
        <v>225</v>
      </c>
      <c r="F271" s="29" t="s">
        <v>225</v>
      </c>
      <c r="G271">
        <f t="shared" si="83"/>
        <v>54</v>
      </c>
      <c r="H271" s="29">
        <v>2007</v>
      </c>
      <c r="I271" s="29">
        <f t="shared" si="96"/>
        <v>1.3424226808222062</v>
      </c>
      <c r="J271" s="76">
        <v>14.93859767287886</v>
      </c>
      <c r="K271" s="76">
        <v>4.2658196970167408</v>
      </c>
      <c r="L271" s="76">
        <f t="shared" si="84"/>
        <v>3.501928992293327</v>
      </c>
      <c r="M271" s="29" t="s">
        <v>132</v>
      </c>
      <c r="N271" s="46">
        <f t="shared" si="85"/>
        <v>0</v>
      </c>
      <c r="O271" s="46">
        <f t="shared" si="86"/>
        <v>0</v>
      </c>
      <c r="P271" s="46">
        <f t="shared" si="87"/>
        <v>1</v>
      </c>
      <c r="Q271" s="83">
        <f t="shared" si="88"/>
        <v>6.5775910667260487</v>
      </c>
      <c r="R271" s="83">
        <f t="shared" si="89"/>
        <v>23.299604279031669</v>
      </c>
      <c r="S271" s="83">
        <f t="shared" si="90"/>
        <v>6.5775910667260476E-2</v>
      </c>
      <c r="T271" s="83">
        <f t="shared" si="91"/>
        <v>0.23299604279031672</v>
      </c>
      <c r="U271" s="76">
        <f t="shared" si="81"/>
        <v>0.14938597672878859</v>
      </c>
      <c r="V271" s="76">
        <f t="shared" si="82"/>
        <v>4.2658196970167407E-2</v>
      </c>
      <c r="W271" s="76">
        <f t="shared" si="80"/>
        <v>3.5019289922933265</v>
      </c>
      <c r="X271" s="97">
        <v>100</v>
      </c>
      <c r="Y271" s="46">
        <v>0</v>
      </c>
      <c r="Z271" s="46">
        <v>0</v>
      </c>
      <c r="AA271" s="46">
        <v>1</v>
      </c>
      <c r="AB271" s="46">
        <v>0</v>
      </c>
      <c r="AC271" s="97">
        <v>1</v>
      </c>
      <c r="AD271" s="29">
        <v>0</v>
      </c>
      <c r="AE271" s="29" t="s">
        <v>65</v>
      </c>
      <c r="AF271" s="46">
        <v>1</v>
      </c>
      <c r="AG271" s="46">
        <v>1</v>
      </c>
      <c r="AH271" s="46">
        <v>1</v>
      </c>
      <c r="AI271" s="46">
        <v>0</v>
      </c>
      <c r="AJ271" s="46">
        <f t="shared" si="92"/>
        <v>1</v>
      </c>
      <c r="AK271" s="46">
        <v>1</v>
      </c>
      <c r="AL271" s="46">
        <v>400000</v>
      </c>
      <c r="AM271" s="29">
        <v>15</v>
      </c>
      <c r="AN271" s="29" t="s">
        <v>324</v>
      </c>
      <c r="AO271" s="67">
        <f t="shared" si="93"/>
        <v>0</v>
      </c>
      <c r="AP271" s="67">
        <f t="shared" si="94"/>
        <v>1</v>
      </c>
      <c r="AQ271" s="67">
        <f t="shared" si="95"/>
        <v>0</v>
      </c>
      <c r="AR271" s="67">
        <v>1</v>
      </c>
      <c r="AS271" s="29" t="s">
        <v>173</v>
      </c>
      <c r="AT271" s="67">
        <v>0</v>
      </c>
      <c r="AU271" s="67">
        <v>0</v>
      </c>
      <c r="AV271" s="67">
        <v>0</v>
      </c>
      <c r="AW271" s="67">
        <v>0</v>
      </c>
      <c r="AX271" s="67">
        <v>36</v>
      </c>
      <c r="AY271" s="67">
        <v>0</v>
      </c>
      <c r="AZ271" s="67">
        <v>0</v>
      </c>
      <c r="BA271" s="67">
        <v>0</v>
      </c>
      <c r="BB271" s="67">
        <v>0</v>
      </c>
      <c r="BC271" s="67">
        <v>0</v>
      </c>
      <c r="BD271" s="67">
        <v>1</v>
      </c>
      <c r="BE271" s="67">
        <v>1</v>
      </c>
    </row>
    <row r="272" spans="1:57" x14ac:dyDescent="0.25">
      <c r="A272" s="29" t="s">
        <v>226</v>
      </c>
      <c r="B272" s="29">
        <v>271</v>
      </c>
      <c r="C272" s="29">
        <v>1</v>
      </c>
      <c r="D272">
        <f>VLOOKUP(E272,Studies!$C$3:$F$40,4,FALSE)</f>
        <v>23</v>
      </c>
      <c r="E272" s="29" t="s">
        <v>225</v>
      </c>
      <c r="F272" s="29" t="s">
        <v>225</v>
      </c>
      <c r="G272">
        <f t="shared" si="83"/>
        <v>54</v>
      </c>
      <c r="H272" s="29">
        <v>2007</v>
      </c>
      <c r="I272" s="29">
        <f t="shared" si="96"/>
        <v>1.3424226808222062</v>
      </c>
      <c r="J272" s="76">
        <v>44.897351264781648</v>
      </c>
      <c r="K272" s="76">
        <v>2.7458388384170385</v>
      </c>
      <c r="L272" s="76">
        <f t="shared" si="84"/>
        <v>16.351051138407211</v>
      </c>
      <c r="M272" s="29" t="s">
        <v>132</v>
      </c>
      <c r="N272" s="46">
        <f t="shared" si="85"/>
        <v>0</v>
      </c>
      <c r="O272" s="46">
        <f t="shared" si="86"/>
        <v>0</v>
      </c>
      <c r="P272" s="46">
        <f t="shared" si="87"/>
        <v>1</v>
      </c>
      <c r="Q272" s="83">
        <f t="shared" si="88"/>
        <v>39.51550714148425</v>
      </c>
      <c r="R272" s="83">
        <f t="shared" si="89"/>
        <v>50.279195388079046</v>
      </c>
      <c r="S272" s="83">
        <f t="shared" si="90"/>
        <v>0.39515507141484252</v>
      </c>
      <c r="T272" s="83">
        <f t="shared" si="91"/>
        <v>0.50279195388079045</v>
      </c>
      <c r="U272" s="76">
        <f t="shared" si="81"/>
        <v>0.44897351264781649</v>
      </c>
      <c r="V272" s="76">
        <f t="shared" si="82"/>
        <v>2.7458388384170383E-2</v>
      </c>
      <c r="W272" s="76">
        <f t="shared" si="80"/>
        <v>16.351051138407211</v>
      </c>
      <c r="X272" s="97">
        <v>100</v>
      </c>
      <c r="Y272" s="46">
        <v>0</v>
      </c>
      <c r="Z272" s="46">
        <v>0</v>
      </c>
      <c r="AA272" s="46">
        <v>1</v>
      </c>
      <c r="AB272" s="46">
        <v>0</v>
      </c>
      <c r="AC272" s="97">
        <v>1</v>
      </c>
      <c r="AD272" s="29">
        <v>0</v>
      </c>
      <c r="AE272" s="29" t="s">
        <v>65</v>
      </c>
      <c r="AF272" s="46">
        <v>1</v>
      </c>
      <c r="AG272" s="46">
        <v>1</v>
      </c>
      <c r="AH272" s="46">
        <v>1</v>
      </c>
      <c r="AI272" s="46">
        <v>0</v>
      </c>
      <c r="AJ272" s="46">
        <f t="shared" si="92"/>
        <v>1</v>
      </c>
      <c r="AK272" s="46">
        <v>1</v>
      </c>
      <c r="AL272" s="46">
        <v>400000</v>
      </c>
      <c r="AM272" s="29">
        <v>15</v>
      </c>
      <c r="AN272" s="29" t="s">
        <v>324</v>
      </c>
      <c r="AO272" s="67">
        <f t="shared" si="93"/>
        <v>0</v>
      </c>
      <c r="AP272" s="67">
        <f t="shared" si="94"/>
        <v>1</v>
      </c>
      <c r="AQ272" s="67">
        <f t="shared" si="95"/>
        <v>0</v>
      </c>
      <c r="AR272" s="67">
        <v>1</v>
      </c>
      <c r="AS272" s="29" t="s">
        <v>193</v>
      </c>
      <c r="AT272" s="67">
        <v>0</v>
      </c>
      <c r="AU272" s="67">
        <v>0</v>
      </c>
      <c r="AV272" s="67">
        <v>0</v>
      </c>
      <c r="AW272" s="67">
        <v>1</v>
      </c>
      <c r="AX272" s="67">
        <v>35</v>
      </c>
      <c r="AY272" s="67">
        <v>0</v>
      </c>
      <c r="AZ272" s="67">
        <v>0</v>
      </c>
      <c r="BA272" s="67">
        <v>0</v>
      </c>
      <c r="BB272" s="67">
        <v>0</v>
      </c>
      <c r="BC272" s="67">
        <v>0</v>
      </c>
      <c r="BD272" s="67">
        <v>1</v>
      </c>
      <c r="BE272" s="67">
        <v>1</v>
      </c>
    </row>
    <row r="273" spans="1:57" x14ac:dyDescent="0.25">
      <c r="A273" s="29" t="s">
        <v>226</v>
      </c>
      <c r="B273" s="29">
        <v>272</v>
      </c>
      <c r="C273" s="29">
        <v>1</v>
      </c>
      <c r="D273">
        <f>VLOOKUP(E273,Studies!$C$3:$F$40,4,FALSE)</f>
        <v>23</v>
      </c>
      <c r="E273" s="29" t="s">
        <v>225</v>
      </c>
      <c r="F273" s="29" t="s">
        <v>225</v>
      </c>
      <c r="G273">
        <f t="shared" si="83"/>
        <v>54</v>
      </c>
      <c r="H273" s="29">
        <v>2007</v>
      </c>
      <c r="I273" s="29">
        <f t="shared" si="96"/>
        <v>1.3424226808222062</v>
      </c>
      <c r="J273" s="76">
        <v>68.412008249968551</v>
      </c>
      <c r="K273" s="76">
        <v>3.1738607052549015</v>
      </c>
      <c r="L273" s="76">
        <f t="shared" si="84"/>
        <v>21.554823794472163</v>
      </c>
      <c r="M273" s="29" t="s">
        <v>132</v>
      </c>
      <c r="N273" s="46">
        <f t="shared" si="85"/>
        <v>0</v>
      </c>
      <c r="O273" s="46">
        <f t="shared" si="86"/>
        <v>0</v>
      </c>
      <c r="P273" s="46">
        <f t="shared" si="87"/>
        <v>1</v>
      </c>
      <c r="Q273" s="83">
        <f t="shared" si="88"/>
        <v>62.191241267668943</v>
      </c>
      <c r="R273" s="83">
        <f t="shared" si="89"/>
        <v>74.632775232268159</v>
      </c>
      <c r="S273" s="83">
        <f t="shared" si="90"/>
        <v>0.6219124126766894</v>
      </c>
      <c r="T273" s="83">
        <f t="shared" si="91"/>
        <v>0.74632775232268156</v>
      </c>
      <c r="U273" s="76">
        <f t="shared" si="81"/>
        <v>0.68412008249968548</v>
      </c>
      <c r="V273" s="76">
        <f t="shared" si="82"/>
        <v>3.1738607052549016E-2</v>
      </c>
      <c r="W273" s="76">
        <f t="shared" si="80"/>
        <v>21.55482379447216</v>
      </c>
      <c r="X273" s="97">
        <v>100</v>
      </c>
      <c r="Y273" s="46">
        <v>0</v>
      </c>
      <c r="Z273" s="46">
        <v>0</v>
      </c>
      <c r="AA273" s="46">
        <v>1</v>
      </c>
      <c r="AB273" s="46">
        <v>0</v>
      </c>
      <c r="AC273" s="97">
        <v>1</v>
      </c>
      <c r="AD273" s="29">
        <v>0</v>
      </c>
      <c r="AE273" s="29" t="s">
        <v>65</v>
      </c>
      <c r="AF273" s="46">
        <v>1</v>
      </c>
      <c r="AG273" s="46">
        <v>1</v>
      </c>
      <c r="AH273" s="46">
        <v>1</v>
      </c>
      <c r="AI273" s="46">
        <v>0</v>
      </c>
      <c r="AJ273" s="46">
        <f t="shared" si="92"/>
        <v>1</v>
      </c>
      <c r="AK273" s="46">
        <v>1</v>
      </c>
      <c r="AL273" s="46">
        <v>400000</v>
      </c>
      <c r="AM273" s="29">
        <v>15</v>
      </c>
      <c r="AN273" s="29" t="s">
        <v>324</v>
      </c>
      <c r="AO273" s="67">
        <f t="shared" si="93"/>
        <v>0</v>
      </c>
      <c r="AP273" s="67">
        <f t="shared" si="94"/>
        <v>1</v>
      </c>
      <c r="AQ273" s="67">
        <f t="shared" si="95"/>
        <v>0</v>
      </c>
      <c r="AR273" s="67">
        <v>1</v>
      </c>
      <c r="AS273" s="29" t="s">
        <v>222</v>
      </c>
      <c r="AT273" s="67">
        <v>0</v>
      </c>
      <c r="AU273" s="67">
        <v>0</v>
      </c>
      <c r="AV273" s="67">
        <v>0</v>
      </c>
      <c r="AW273" s="67">
        <v>1</v>
      </c>
      <c r="AX273" s="67">
        <v>24</v>
      </c>
      <c r="AY273" s="67">
        <v>0</v>
      </c>
      <c r="AZ273" s="67">
        <v>0</v>
      </c>
      <c r="BA273" s="67">
        <v>0</v>
      </c>
      <c r="BB273" s="67">
        <v>0</v>
      </c>
      <c r="BC273" s="67">
        <v>0</v>
      </c>
      <c r="BD273" s="67">
        <v>1</v>
      </c>
      <c r="BE273" s="67">
        <v>1</v>
      </c>
    </row>
    <row r="274" spans="1:57" x14ac:dyDescent="0.25">
      <c r="A274" s="29" t="s">
        <v>226</v>
      </c>
      <c r="B274" s="29">
        <v>273</v>
      </c>
      <c r="C274" s="29">
        <v>1</v>
      </c>
      <c r="D274">
        <f>VLOOKUP(E274,Studies!$C$3:$F$40,4,FALSE)</f>
        <v>23</v>
      </c>
      <c r="E274" s="29" t="s">
        <v>225</v>
      </c>
      <c r="F274" s="29" t="s">
        <v>225</v>
      </c>
      <c r="G274">
        <f t="shared" si="83"/>
        <v>54</v>
      </c>
      <c r="H274" s="29">
        <v>2007</v>
      </c>
      <c r="I274" s="29">
        <f t="shared" si="96"/>
        <v>1.3424226808222062</v>
      </c>
      <c r="J274" s="76">
        <v>40.537708332221754</v>
      </c>
      <c r="K274" s="76">
        <v>2.0757020124015853</v>
      </c>
      <c r="L274" s="76">
        <f t="shared" si="84"/>
        <v>19.529637727392124</v>
      </c>
      <c r="M274" s="29" t="s">
        <v>132</v>
      </c>
      <c r="N274" s="46">
        <f t="shared" si="85"/>
        <v>0</v>
      </c>
      <c r="O274" s="46">
        <f t="shared" si="86"/>
        <v>0</v>
      </c>
      <c r="P274" s="46">
        <f t="shared" si="87"/>
        <v>1</v>
      </c>
      <c r="Q274" s="83">
        <f t="shared" si="88"/>
        <v>36.469332387914648</v>
      </c>
      <c r="R274" s="83">
        <f t="shared" si="89"/>
        <v>44.606084276528861</v>
      </c>
      <c r="S274" s="83">
        <f t="shared" si="90"/>
        <v>0.36469332387914649</v>
      </c>
      <c r="T274" s="83">
        <f t="shared" si="91"/>
        <v>0.44606084276528862</v>
      </c>
      <c r="U274" s="76">
        <f t="shared" si="81"/>
        <v>0.40537708332221756</v>
      </c>
      <c r="V274" s="76">
        <f t="shared" si="82"/>
        <v>2.0757020124015854E-2</v>
      </c>
      <c r="W274" s="76">
        <f t="shared" si="80"/>
        <v>19.529637727392124</v>
      </c>
      <c r="X274" s="97">
        <v>100</v>
      </c>
      <c r="Y274" s="46">
        <v>0</v>
      </c>
      <c r="Z274" s="46">
        <v>0</v>
      </c>
      <c r="AA274" s="46">
        <v>1</v>
      </c>
      <c r="AB274" s="46">
        <v>0</v>
      </c>
      <c r="AC274" s="97">
        <v>1</v>
      </c>
      <c r="AD274" s="29">
        <v>0</v>
      </c>
      <c r="AE274" s="29" t="s">
        <v>65</v>
      </c>
      <c r="AF274" s="46">
        <v>1</v>
      </c>
      <c r="AG274" s="46">
        <v>1</v>
      </c>
      <c r="AH274" s="46">
        <v>1</v>
      </c>
      <c r="AI274" s="46">
        <v>0</v>
      </c>
      <c r="AJ274" s="46">
        <f t="shared" si="92"/>
        <v>1</v>
      </c>
      <c r="AK274" s="46">
        <v>1</v>
      </c>
      <c r="AL274" s="46">
        <v>400000</v>
      </c>
      <c r="AM274" s="29">
        <v>15</v>
      </c>
      <c r="AN274" s="29" t="s">
        <v>324</v>
      </c>
      <c r="AO274" s="67">
        <f t="shared" si="93"/>
        <v>0</v>
      </c>
      <c r="AP274" s="67">
        <f t="shared" si="94"/>
        <v>1</v>
      </c>
      <c r="AQ274" s="67">
        <f t="shared" si="95"/>
        <v>0</v>
      </c>
      <c r="AR274" s="67">
        <v>1</v>
      </c>
      <c r="AS274" s="29" t="s">
        <v>223</v>
      </c>
      <c r="AT274" s="67">
        <v>0</v>
      </c>
      <c r="AU274" s="67">
        <v>0</v>
      </c>
      <c r="AV274" s="67">
        <v>0</v>
      </c>
      <c r="AW274" s="67">
        <v>0</v>
      </c>
      <c r="AX274" s="67">
        <v>38.200000000000003</v>
      </c>
      <c r="AY274" s="67">
        <v>0</v>
      </c>
      <c r="AZ274" s="67">
        <v>0</v>
      </c>
      <c r="BA274" s="67">
        <v>0</v>
      </c>
      <c r="BB274" s="67">
        <v>0</v>
      </c>
      <c r="BC274" s="67">
        <v>0</v>
      </c>
      <c r="BD274" s="67">
        <v>1</v>
      </c>
      <c r="BE274" s="67">
        <v>1</v>
      </c>
    </row>
    <row r="275" spans="1:57" x14ac:dyDescent="0.25">
      <c r="A275" s="29" t="s">
        <v>226</v>
      </c>
      <c r="B275" s="29">
        <v>274</v>
      </c>
      <c r="C275" s="29">
        <v>1</v>
      </c>
      <c r="D275">
        <f>VLOOKUP(E275,Studies!$C$3:$F$40,4,FALSE)</f>
        <v>23</v>
      </c>
      <c r="E275" s="29" t="s">
        <v>225</v>
      </c>
      <c r="F275" s="29" t="s">
        <v>225</v>
      </c>
      <c r="G275">
        <f t="shared" si="83"/>
        <v>54</v>
      </c>
      <c r="H275" s="29">
        <v>2007</v>
      </c>
      <c r="I275" s="29">
        <f t="shared" si="96"/>
        <v>1.3424226808222062</v>
      </c>
      <c r="J275" s="76">
        <v>37.852236563649122</v>
      </c>
      <c r="K275" s="76">
        <v>1.7701527236352723</v>
      </c>
      <c r="L275" s="76">
        <f t="shared" si="84"/>
        <v>21.383599312218617</v>
      </c>
      <c r="M275" s="29" t="s">
        <v>132</v>
      </c>
      <c r="N275" s="46">
        <f t="shared" si="85"/>
        <v>0</v>
      </c>
      <c r="O275" s="46">
        <f t="shared" si="86"/>
        <v>0</v>
      </c>
      <c r="P275" s="46">
        <f t="shared" si="87"/>
        <v>1</v>
      </c>
      <c r="Q275" s="83">
        <f t="shared" si="88"/>
        <v>34.382737225323986</v>
      </c>
      <c r="R275" s="83">
        <f t="shared" si="89"/>
        <v>41.321735901974257</v>
      </c>
      <c r="S275" s="83">
        <f t="shared" si="90"/>
        <v>0.34382737225323989</v>
      </c>
      <c r="T275" s="83">
        <f t="shared" si="91"/>
        <v>0.41321735901974255</v>
      </c>
      <c r="U275" s="76">
        <f t="shared" si="81"/>
        <v>0.37852236563649122</v>
      </c>
      <c r="V275" s="76">
        <f t="shared" si="82"/>
        <v>1.7701527236352724E-2</v>
      </c>
      <c r="W275" s="76">
        <f t="shared" si="80"/>
        <v>21.383599312218617</v>
      </c>
      <c r="X275" s="97">
        <v>100</v>
      </c>
      <c r="Y275" s="46">
        <v>0</v>
      </c>
      <c r="Z275" s="46">
        <v>0</v>
      </c>
      <c r="AA275" s="46">
        <v>1</v>
      </c>
      <c r="AB275" s="46">
        <v>0</v>
      </c>
      <c r="AC275" s="97">
        <v>1</v>
      </c>
      <c r="AD275" s="29">
        <v>0</v>
      </c>
      <c r="AE275" s="29" t="s">
        <v>65</v>
      </c>
      <c r="AF275" s="46">
        <v>1</v>
      </c>
      <c r="AG275" s="46">
        <v>1</v>
      </c>
      <c r="AH275" s="46">
        <v>1</v>
      </c>
      <c r="AI275" s="46">
        <v>0</v>
      </c>
      <c r="AJ275" s="46">
        <f t="shared" si="92"/>
        <v>1</v>
      </c>
      <c r="AK275" s="46">
        <v>1</v>
      </c>
      <c r="AL275" s="46">
        <v>400000</v>
      </c>
      <c r="AM275" s="29">
        <v>15</v>
      </c>
      <c r="AN275" s="29" t="s">
        <v>324</v>
      </c>
      <c r="AO275" s="67">
        <f t="shared" si="93"/>
        <v>0</v>
      </c>
      <c r="AP275" s="67">
        <f t="shared" si="94"/>
        <v>1</v>
      </c>
      <c r="AQ275" s="67">
        <f t="shared" si="95"/>
        <v>0</v>
      </c>
      <c r="AR275" s="67">
        <v>1</v>
      </c>
      <c r="AS275" s="29" t="s">
        <v>177</v>
      </c>
      <c r="AT275" s="67">
        <v>0</v>
      </c>
      <c r="AU275" s="67">
        <v>0</v>
      </c>
      <c r="AV275" s="67">
        <v>0</v>
      </c>
      <c r="AW275" s="67">
        <v>0</v>
      </c>
      <c r="AX275" s="67">
        <v>35.1</v>
      </c>
      <c r="AY275" s="67">
        <v>0</v>
      </c>
      <c r="AZ275" s="67">
        <v>0</v>
      </c>
      <c r="BA275" s="67">
        <v>0</v>
      </c>
      <c r="BB275" s="67">
        <v>0</v>
      </c>
      <c r="BC275" s="67">
        <v>0</v>
      </c>
      <c r="BD275" s="67">
        <v>1</v>
      </c>
      <c r="BE275" s="67">
        <v>1</v>
      </c>
    </row>
    <row r="276" spans="1:57" x14ac:dyDescent="0.25">
      <c r="A276" s="29" t="s">
        <v>226</v>
      </c>
      <c r="B276" s="29">
        <v>275</v>
      </c>
      <c r="C276" s="29">
        <v>1</v>
      </c>
      <c r="D276">
        <f>VLOOKUP(E276,Studies!$C$3:$F$40,4,FALSE)</f>
        <v>23</v>
      </c>
      <c r="E276" s="29" t="s">
        <v>225</v>
      </c>
      <c r="F276" s="29" t="s">
        <v>225</v>
      </c>
      <c r="G276">
        <f t="shared" si="83"/>
        <v>54</v>
      </c>
      <c r="H276" s="29">
        <v>2007</v>
      </c>
      <c r="I276" s="29">
        <f t="shared" si="96"/>
        <v>1.3424226808222062</v>
      </c>
      <c r="J276" s="76">
        <v>19.131600489846708</v>
      </c>
      <c r="K276" s="76">
        <v>1.6112139015953881</v>
      </c>
      <c r="L276" s="76">
        <f t="shared" si="84"/>
        <v>11.874028936135062</v>
      </c>
      <c r="M276" s="29" t="s">
        <v>132</v>
      </c>
      <c r="N276" s="46">
        <f t="shared" si="85"/>
        <v>0</v>
      </c>
      <c r="O276" s="46">
        <f t="shared" si="86"/>
        <v>0</v>
      </c>
      <c r="P276" s="46">
        <f t="shared" si="87"/>
        <v>1</v>
      </c>
      <c r="Q276" s="83">
        <f t="shared" si="88"/>
        <v>15.973621242719748</v>
      </c>
      <c r="R276" s="83">
        <f t="shared" si="89"/>
        <v>22.289579736973668</v>
      </c>
      <c r="S276" s="83">
        <f t="shared" si="90"/>
        <v>0.15973621242719749</v>
      </c>
      <c r="T276" s="83">
        <f t="shared" si="91"/>
        <v>0.22289579736973669</v>
      </c>
      <c r="U276" s="76">
        <f t="shared" si="81"/>
        <v>0.19131600489846709</v>
      </c>
      <c r="V276" s="76">
        <f t="shared" si="82"/>
        <v>1.6112139015953882E-2</v>
      </c>
      <c r="W276" s="76">
        <f t="shared" si="80"/>
        <v>11.874028936135062</v>
      </c>
      <c r="X276" s="97">
        <v>100</v>
      </c>
      <c r="Y276" s="46">
        <v>0</v>
      </c>
      <c r="Z276" s="46">
        <v>0</v>
      </c>
      <c r="AA276" s="46">
        <v>1</v>
      </c>
      <c r="AB276" s="46">
        <v>0</v>
      </c>
      <c r="AC276" s="97">
        <v>1</v>
      </c>
      <c r="AD276" s="29">
        <v>0</v>
      </c>
      <c r="AE276" s="29" t="s">
        <v>65</v>
      </c>
      <c r="AF276" s="46">
        <v>1</v>
      </c>
      <c r="AG276" s="46">
        <v>1</v>
      </c>
      <c r="AH276" s="46">
        <v>1</v>
      </c>
      <c r="AI276" s="46">
        <v>0</v>
      </c>
      <c r="AJ276" s="46">
        <f t="shared" si="92"/>
        <v>1</v>
      </c>
      <c r="AK276" s="46">
        <v>1</v>
      </c>
      <c r="AL276" s="46">
        <v>400000</v>
      </c>
      <c r="AM276" s="29">
        <v>15</v>
      </c>
      <c r="AN276" s="29" t="s">
        <v>324</v>
      </c>
      <c r="AO276" s="67">
        <f t="shared" si="93"/>
        <v>0</v>
      </c>
      <c r="AP276" s="67">
        <f t="shared" si="94"/>
        <v>1</v>
      </c>
      <c r="AQ276" s="67">
        <f t="shared" si="95"/>
        <v>0</v>
      </c>
      <c r="AR276" s="67">
        <v>1</v>
      </c>
      <c r="AS276" s="29" t="s">
        <v>194</v>
      </c>
      <c r="AT276" s="67">
        <v>0</v>
      </c>
      <c r="AU276" s="67">
        <v>0</v>
      </c>
      <c r="AV276" s="67">
        <v>0</v>
      </c>
      <c r="AW276" s="67">
        <v>0</v>
      </c>
      <c r="AX276" s="67">
        <v>32.799999999999997</v>
      </c>
      <c r="AY276" s="67">
        <v>0</v>
      </c>
      <c r="AZ276" s="67">
        <v>0</v>
      </c>
      <c r="BA276" s="67">
        <v>0</v>
      </c>
      <c r="BB276" s="67">
        <v>0</v>
      </c>
      <c r="BC276" s="67">
        <v>0</v>
      </c>
      <c r="BD276" s="67">
        <v>1</v>
      </c>
      <c r="BE276" s="67">
        <v>1</v>
      </c>
    </row>
    <row r="277" spans="1:57" x14ac:dyDescent="0.25">
      <c r="A277" s="29" t="s">
        <v>226</v>
      </c>
      <c r="B277" s="29">
        <v>276</v>
      </c>
      <c r="C277" s="29">
        <v>1</v>
      </c>
      <c r="D277">
        <f>VLOOKUP(E277,Studies!$C$3:$F$40,4,FALSE)</f>
        <v>23</v>
      </c>
      <c r="E277" s="29" t="s">
        <v>225</v>
      </c>
      <c r="F277" s="29" t="s">
        <v>225</v>
      </c>
      <c r="G277">
        <f t="shared" si="83"/>
        <v>54</v>
      </c>
      <c r="H277" s="29">
        <v>2007</v>
      </c>
      <c r="I277" s="29">
        <f t="shared" si="96"/>
        <v>1.3424226808222062</v>
      </c>
      <c r="J277" s="76">
        <v>38.917367386878865</v>
      </c>
      <c r="K277" s="76">
        <v>2.2342397743952001</v>
      </c>
      <c r="L277" s="76">
        <f t="shared" si="84"/>
        <v>17.418617210596228</v>
      </c>
      <c r="M277" s="29" t="s">
        <v>132</v>
      </c>
      <c r="N277" s="46">
        <f t="shared" si="85"/>
        <v>0</v>
      </c>
      <c r="O277" s="46">
        <f t="shared" si="86"/>
        <v>0</v>
      </c>
      <c r="P277" s="46">
        <f t="shared" si="87"/>
        <v>1</v>
      </c>
      <c r="Q277" s="83">
        <f t="shared" si="88"/>
        <v>34.538257429064274</v>
      </c>
      <c r="R277" s="83">
        <f t="shared" si="89"/>
        <v>43.296477344693457</v>
      </c>
      <c r="S277" s="83">
        <f t="shared" si="90"/>
        <v>0.34538257429064273</v>
      </c>
      <c r="T277" s="83">
        <f t="shared" si="91"/>
        <v>0.43296477344693457</v>
      </c>
      <c r="U277" s="76">
        <f t="shared" si="81"/>
        <v>0.38917367386878865</v>
      </c>
      <c r="V277" s="76">
        <f t="shared" si="82"/>
        <v>2.2342397743952001E-2</v>
      </c>
      <c r="W277" s="76">
        <f t="shared" si="80"/>
        <v>17.418617210596228</v>
      </c>
      <c r="X277" s="97">
        <v>100</v>
      </c>
      <c r="Y277" s="46">
        <v>0</v>
      </c>
      <c r="Z277" s="46">
        <v>0</v>
      </c>
      <c r="AA277" s="46">
        <v>1</v>
      </c>
      <c r="AB277" s="46">
        <v>0</v>
      </c>
      <c r="AC277" s="97">
        <v>1</v>
      </c>
      <c r="AD277" s="29">
        <v>0</v>
      </c>
      <c r="AE277" s="29" t="s">
        <v>65</v>
      </c>
      <c r="AF277" s="46">
        <v>1</v>
      </c>
      <c r="AG277" s="46">
        <v>1</v>
      </c>
      <c r="AH277" s="46">
        <v>1</v>
      </c>
      <c r="AI277" s="46">
        <v>0</v>
      </c>
      <c r="AJ277" s="46">
        <f t="shared" si="92"/>
        <v>1</v>
      </c>
      <c r="AK277" s="46">
        <v>1</v>
      </c>
      <c r="AL277" s="46">
        <v>400000</v>
      </c>
      <c r="AM277" s="29">
        <v>15</v>
      </c>
      <c r="AN277" s="29" t="s">
        <v>324</v>
      </c>
      <c r="AO277" s="67">
        <f t="shared" si="93"/>
        <v>0</v>
      </c>
      <c r="AP277" s="67">
        <f t="shared" si="94"/>
        <v>1</v>
      </c>
      <c r="AQ277" s="67">
        <f t="shared" si="95"/>
        <v>0</v>
      </c>
      <c r="AR277" s="67">
        <v>1</v>
      </c>
      <c r="AS277" s="29" t="s">
        <v>195</v>
      </c>
      <c r="AT277" s="67">
        <v>0</v>
      </c>
      <c r="AU277" s="67">
        <v>0</v>
      </c>
      <c r="AV277" s="67">
        <v>0</v>
      </c>
      <c r="AW277" s="67">
        <v>0</v>
      </c>
      <c r="AX277" s="67">
        <v>40.799999999999997</v>
      </c>
      <c r="AY277" s="67">
        <v>0</v>
      </c>
      <c r="AZ277" s="67">
        <v>0</v>
      </c>
      <c r="BA277" s="67">
        <v>0</v>
      </c>
      <c r="BB277" s="67">
        <v>0</v>
      </c>
      <c r="BC277" s="67">
        <v>0</v>
      </c>
      <c r="BD277" s="67">
        <v>1</v>
      </c>
      <c r="BE277" s="67">
        <v>1</v>
      </c>
    </row>
    <row r="278" spans="1:57" x14ac:dyDescent="0.25">
      <c r="A278" s="30" t="s">
        <v>238</v>
      </c>
      <c r="B278" s="30">
        <v>277</v>
      </c>
      <c r="C278" s="30">
        <v>1</v>
      </c>
      <c r="D278">
        <f>VLOOKUP(E278,Studies!$C$3:$F$40,4,FALSE)</f>
        <v>24</v>
      </c>
      <c r="E278" s="30" t="s">
        <v>236</v>
      </c>
      <c r="F278" s="30" t="s">
        <v>236</v>
      </c>
      <c r="G278">
        <f t="shared" si="83"/>
        <v>62</v>
      </c>
      <c r="H278" s="30">
        <v>2010</v>
      </c>
      <c r="I278" s="30">
        <f t="shared" si="96"/>
        <v>1.3979400086720377</v>
      </c>
      <c r="J278" s="76">
        <v>66.361634493197869</v>
      </c>
      <c r="K278" s="76">
        <v>1.8685934741568917</v>
      </c>
      <c r="L278" s="76">
        <f t="shared" si="84"/>
        <v>35.514217196514721</v>
      </c>
      <c r="M278" s="30" t="s">
        <v>132</v>
      </c>
      <c r="N278" s="50">
        <f t="shared" si="85"/>
        <v>0</v>
      </c>
      <c r="O278" s="50">
        <f t="shared" si="86"/>
        <v>0</v>
      </c>
      <c r="P278" s="50">
        <f t="shared" si="87"/>
        <v>1</v>
      </c>
      <c r="Q278" s="81">
        <f t="shared" si="88"/>
        <v>62.699191283850361</v>
      </c>
      <c r="R278" s="81">
        <f t="shared" si="89"/>
        <v>70.02407770254537</v>
      </c>
      <c r="S278" s="81">
        <f t="shared" si="90"/>
        <v>0.62699191283850364</v>
      </c>
      <c r="T278" s="81">
        <f t="shared" si="91"/>
        <v>0.70024077702545384</v>
      </c>
      <c r="U278" s="76">
        <f t="shared" si="81"/>
        <v>0.66361634493197874</v>
      </c>
      <c r="V278" s="76">
        <f t="shared" si="82"/>
        <v>1.8685934741568919E-2</v>
      </c>
      <c r="W278" s="76">
        <f t="shared" si="80"/>
        <v>35.514217196514721</v>
      </c>
      <c r="X278" s="95">
        <v>100</v>
      </c>
      <c r="Y278" s="50">
        <v>1</v>
      </c>
      <c r="Z278" s="50">
        <v>0</v>
      </c>
      <c r="AA278" s="50">
        <v>0</v>
      </c>
      <c r="AB278" s="50">
        <v>0</v>
      </c>
      <c r="AC278" s="95">
        <v>1</v>
      </c>
      <c r="AD278" s="30">
        <v>0</v>
      </c>
      <c r="AE278" s="30" t="s">
        <v>65</v>
      </c>
      <c r="AF278" s="50">
        <v>1</v>
      </c>
      <c r="AG278" s="50">
        <v>1</v>
      </c>
      <c r="AH278" s="50">
        <v>1</v>
      </c>
      <c r="AI278" s="50">
        <v>0</v>
      </c>
      <c r="AJ278" s="50">
        <f t="shared" si="92"/>
        <v>1</v>
      </c>
      <c r="AK278" s="50">
        <v>1</v>
      </c>
      <c r="AL278" s="50">
        <v>470000</v>
      </c>
      <c r="AM278" s="30">
        <v>15</v>
      </c>
      <c r="AN278" s="30" t="s">
        <v>324</v>
      </c>
      <c r="AO278" s="65">
        <f t="shared" si="93"/>
        <v>0</v>
      </c>
      <c r="AP278" s="65">
        <f t="shared" si="94"/>
        <v>1</v>
      </c>
      <c r="AQ278" s="65">
        <f t="shared" si="95"/>
        <v>0</v>
      </c>
      <c r="AR278" s="65">
        <v>1</v>
      </c>
      <c r="AS278" s="30" t="s">
        <v>185</v>
      </c>
      <c r="AT278" s="65">
        <v>0</v>
      </c>
      <c r="AU278" s="65">
        <v>0</v>
      </c>
      <c r="AV278" s="65">
        <v>0</v>
      </c>
      <c r="AW278" s="65">
        <v>0</v>
      </c>
      <c r="AX278" s="65">
        <v>34.299999999999997</v>
      </c>
      <c r="AY278" s="65">
        <v>0</v>
      </c>
      <c r="AZ278" s="65">
        <v>0</v>
      </c>
      <c r="BA278" s="65">
        <v>0</v>
      </c>
      <c r="BB278" s="65">
        <v>0</v>
      </c>
      <c r="BC278" s="65">
        <v>0</v>
      </c>
      <c r="BD278" s="65">
        <v>1</v>
      </c>
      <c r="BE278" s="65">
        <v>1</v>
      </c>
    </row>
    <row r="279" spans="1:57" x14ac:dyDescent="0.25">
      <c r="A279" s="30" t="s">
        <v>238</v>
      </c>
      <c r="B279" s="30">
        <v>278</v>
      </c>
      <c r="C279" s="30">
        <v>1</v>
      </c>
      <c r="D279">
        <f>VLOOKUP(E279,Studies!$C$3:$F$40,4,FALSE)</f>
        <v>24</v>
      </c>
      <c r="E279" s="30" t="s">
        <v>236</v>
      </c>
      <c r="F279" s="30" t="s">
        <v>236</v>
      </c>
      <c r="G279">
        <f t="shared" si="83"/>
        <v>62</v>
      </c>
      <c r="H279" s="30">
        <v>2010</v>
      </c>
      <c r="I279" s="30">
        <f t="shared" si="96"/>
        <v>1.3979400086720377</v>
      </c>
      <c r="J279" s="76">
        <v>89.701063543380059</v>
      </c>
      <c r="K279" s="76">
        <v>3.8593302722915128</v>
      </c>
      <c r="L279" s="76">
        <f t="shared" si="84"/>
        <v>23.242650204725606</v>
      </c>
      <c r="M279" s="30" t="s">
        <v>132</v>
      </c>
      <c r="N279" s="50">
        <f t="shared" si="85"/>
        <v>0</v>
      </c>
      <c r="O279" s="50">
        <f t="shared" si="86"/>
        <v>0</v>
      </c>
      <c r="P279" s="50">
        <f t="shared" si="87"/>
        <v>1</v>
      </c>
      <c r="Q279" s="57">
        <f t="shared" si="88"/>
        <v>82.136776209688691</v>
      </c>
      <c r="R279" s="57">
        <f t="shared" si="89"/>
        <v>97.265350877071427</v>
      </c>
      <c r="S279" s="81">
        <f t="shared" si="90"/>
        <v>0.82136776209688689</v>
      </c>
      <c r="T279" s="81">
        <f t="shared" si="91"/>
        <v>0.97265350877071421</v>
      </c>
      <c r="U279" s="76">
        <f t="shared" si="81"/>
        <v>0.89701063543380055</v>
      </c>
      <c r="V279" s="76">
        <f t="shared" si="82"/>
        <v>3.8593302722915127E-2</v>
      </c>
      <c r="W279" s="76">
        <f t="shared" si="80"/>
        <v>23.242650204725606</v>
      </c>
      <c r="X279" s="95">
        <v>100</v>
      </c>
      <c r="Y279" s="50">
        <v>1</v>
      </c>
      <c r="Z279" s="50">
        <v>0</v>
      </c>
      <c r="AA279" s="50">
        <v>0</v>
      </c>
      <c r="AB279" s="50">
        <v>0</v>
      </c>
      <c r="AC279" s="95">
        <v>1</v>
      </c>
      <c r="AD279" s="30">
        <v>0</v>
      </c>
      <c r="AE279" s="30" t="s">
        <v>65</v>
      </c>
      <c r="AF279" s="50">
        <v>1</v>
      </c>
      <c r="AG279" s="50">
        <v>1</v>
      </c>
      <c r="AH279" s="50">
        <v>1</v>
      </c>
      <c r="AI279" s="50">
        <v>0</v>
      </c>
      <c r="AJ279" s="50">
        <f t="shared" si="92"/>
        <v>1</v>
      </c>
      <c r="AK279" s="50">
        <v>1</v>
      </c>
      <c r="AL279" s="50">
        <v>470000</v>
      </c>
      <c r="AM279" s="30">
        <v>15</v>
      </c>
      <c r="AN279" s="30" t="s">
        <v>324</v>
      </c>
      <c r="AO279" s="65">
        <f t="shared" si="93"/>
        <v>0</v>
      </c>
      <c r="AP279" s="65">
        <f t="shared" si="94"/>
        <v>1</v>
      </c>
      <c r="AQ279" s="65">
        <f t="shared" si="95"/>
        <v>0</v>
      </c>
      <c r="AR279" s="65">
        <v>1</v>
      </c>
      <c r="AS279" s="30" t="s">
        <v>123</v>
      </c>
      <c r="AT279" s="65">
        <v>0</v>
      </c>
      <c r="AU279" s="65">
        <v>0</v>
      </c>
      <c r="AV279" s="65">
        <v>0</v>
      </c>
      <c r="AW279" s="65">
        <v>1</v>
      </c>
      <c r="AX279" s="65">
        <v>29.8</v>
      </c>
      <c r="AY279" s="65">
        <v>0</v>
      </c>
      <c r="AZ279" s="65">
        <v>0</v>
      </c>
      <c r="BA279" s="65">
        <v>0</v>
      </c>
      <c r="BB279" s="65">
        <v>0</v>
      </c>
      <c r="BC279" s="65">
        <v>0</v>
      </c>
      <c r="BD279" s="65">
        <v>1</v>
      </c>
      <c r="BE279" s="65">
        <v>1</v>
      </c>
    </row>
    <row r="280" spans="1:57" x14ac:dyDescent="0.25">
      <c r="A280" s="30" t="s">
        <v>238</v>
      </c>
      <c r="B280" s="30">
        <v>279</v>
      </c>
      <c r="C280" s="30">
        <v>1</v>
      </c>
      <c r="D280">
        <f>VLOOKUP(E280,Studies!$C$3:$F$40,4,FALSE)</f>
        <v>24</v>
      </c>
      <c r="E280" s="30" t="s">
        <v>236</v>
      </c>
      <c r="F280" s="30" t="s">
        <v>236</v>
      </c>
      <c r="G280">
        <f t="shared" si="83"/>
        <v>62</v>
      </c>
      <c r="H280" s="30">
        <v>2010</v>
      </c>
      <c r="I280" s="30">
        <f t="shared" si="96"/>
        <v>1.3979400086720377</v>
      </c>
      <c r="J280" s="76">
        <v>79.92870409157095</v>
      </c>
      <c r="K280" s="76">
        <v>1.7310152211037755</v>
      </c>
      <c r="L280" s="76">
        <f t="shared" si="84"/>
        <v>46.174466357727752</v>
      </c>
      <c r="M280" s="30" t="s">
        <v>132</v>
      </c>
      <c r="N280" s="50">
        <f t="shared" si="85"/>
        <v>0</v>
      </c>
      <c r="O280" s="50">
        <f t="shared" si="86"/>
        <v>0</v>
      </c>
      <c r="P280" s="50">
        <f t="shared" si="87"/>
        <v>1</v>
      </c>
      <c r="Q280" s="57">
        <f t="shared" si="88"/>
        <v>76.535914258207555</v>
      </c>
      <c r="R280" s="57">
        <f t="shared" si="89"/>
        <v>83.321493924934344</v>
      </c>
      <c r="S280" s="81">
        <f t="shared" si="90"/>
        <v>0.76535914258207549</v>
      </c>
      <c r="T280" s="81">
        <f t="shared" si="91"/>
        <v>0.83321493924934342</v>
      </c>
      <c r="U280" s="76">
        <f t="shared" si="81"/>
        <v>0.79928704091570946</v>
      </c>
      <c r="V280" s="76">
        <f t="shared" si="82"/>
        <v>1.7310152211037756E-2</v>
      </c>
      <c r="W280" s="76">
        <f t="shared" si="80"/>
        <v>46.174466357727752</v>
      </c>
      <c r="X280" s="95">
        <v>100</v>
      </c>
      <c r="Y280" s="50">
        <v>1</v>
      </c>
      <c r="Z280" s="50">
        <v>0</v>
      </c>
      <c r="AA280" s="50">
        <v>0</v>
      </c>
      <c r="AB280" s="50">
        <v>0</v>
      </c>
      <c r="AC280" s="95">
        <v>1</v>
      </c>
      <c r="AD280" s="30">
        <v>0</v>
      </c>
      <c r="AE280" s="30" t="s">
        <v>65</v>
      </c>
      <c r="AF280" s="50">
        <v>1</v>
      </c>
      <c r="AG280" s="50">
        <v>1</v>
      </c>
      <c r="AH280" s="50">
        <v>1</v>
      </c>
      <c r="AI280" s="50">
        <v>0</v>
      </c>
      <c r="AJ280" s="50">
        <f t="shared" si="92"/>
        <v>1</v>
      </c>
      <c r="AK280" s="50">
        <v>1</v>
      </c>
      <c r="AL280" s="50">
        <v>470000</v>
      </c>
      <c r="AM280" s="30">
        <v>15</v>
      </c>
      <c r="AN280" s="30" t="s">
        <v>324</v>
      </c>
      <c r="AO280" s="65">
        <f t="shared" si="93"/>
        <v>0</v>
      </c>
      <c r="AP280" s="65">
        <f t="shared" si="94"/>
        <v>1</v>
      </c>
      <c r="AQ280" s="65">
        <f t="shared" si="95"/>
        <v>0</v>
      </c>
      <c r="AR280" s="65">
        <v>1</v>
      </c>
      <c r="AS280" s="30" t="s">
        <v>103</v>
      </c>
      <c r="AT280" s="65">
        <v>0</v>
      </c>
      <c r="AU280" s="65">
        <v>0</v>
      </c>
      <c r="AV280" s="65">
        <v>1</v>
      </c>
      <c r="AW280" s="65">
        <v>1</v>
      </c>
      <c r="AX280" s="65">
        <v>26</v>
      </c>
      <c r="AY280" s="65">
        <v>0</v>
      </c>
      <c r="AZ280" s="65">
        <v>0</v>
      </c>
      <c r="BA280" s="65">
        <v>0</v>
      </c>
      <c r="BB280" s="65">
        <v>0</v>
      </c>
      <c r="BC280" s="65">
        <v>0</v>
      </c>
      <c r="BD280" s="65">
        <v>1</v>
      </c>
      <c r="BE280" s="65">
        <v>1</v>
      </c>
    </row>
    <row r="281" spans="1:57" x14ac:dyDescent="0.25">
      <c r="A281" s="30" t="s">
        <v>238</v>
      </c>
      <c r="B281" s="30">
        <v>280</v>
      </c>
      <c r="C281" s="30">
        <v>1</v>
      </c>
      <c r="D281">
        <f>VLOOKUP(E281,Studies!$C$3:$F$40,4,FALSE)</f>
        <v>24</v>
      </c>
      <c r="E281" s="30" t="s">
        <v>236</v>
      </c>
      <c r="F281" s="30" t="s">
        <v>236</v>
      </c>
      <c r="G281">
        <f t="shared" si="83"/>
        <v>62</v>
      </c>
      <c r="H281" s="30">
        <v>2010</v>
      </c>
      <c r="I281" s="30">
        <f t="shared" si="96"/>
        <v>1.3979400086720377</v>
      </c>
      <c r="J281" s="76">
        <v>33.867328603083607</v>
      </c>
      <c r="K281" s="76">
        <v>2.2840865918676694</v>
      </c>
      <c r="L281" s="76">
        <f t="shared" si="84"/>
        <v>14.827515175504232</v>
      </c>
      <c r="M281" s="30" t="s">
        <v>132</v>
      </c>
      <c r="N281" s="50">
        <f t="shared" si="85"/>
        <v>0</v>
      </c>
      <c r="O281" s="50">
        <f t="shared" si="86"/>
        <v>0</v>
      </c>
      <c r="P281" s="50">
        <f t="shared" si="87"/>
        <v>1</v>
      </c>
      <c r="Q281" s="57">
        <f t="shared" si="88"/>
        <v>29.390518883022974</v>
      </c>
      <c r="R281" s="57">
        <f t="shared" si="89"/>
        <v>38.344138323144236</v>
      </c>
      <c r="S281" s="81">
        <f t="shared" si="90"/>
        <v>0.29390518883022976</v>
      </c>
      <c r="T281" s="81">
        <f t="shared" si="91"/>
        <v>0.38344138323144239</v>
      </c>
      <c r="U281" s="76">
        <f t="shared" si="81"/>
        <v>0.33867328603083607</v>
      </c>
      <c r="V281" s="76">
        <f t="shared" si="82"/>
        <v>2.2840865918676692E-2</v>
      </c>
      <c r="W281" s="76">
        <f t="shared" si="80"/>
        <v>14.827515175504232</v>
      </c>
      <c r="X281" s="95">
        <v>100</v>
      </c>
      <c r="Y281" s="50">
        <v>1</v>
      </c>
      <c r="Z281" s="50">
        <v>0</v>
      </c>
      <c r="AA281" s="50">
        <v>0</v>
      </c>
      <c r="AB281" s="50">
        <v>0</v>
      </c>
      <c r="AC281" s="95">
        <v>1</v>
      </c>
      <c r="AD281" s="30">
        <v>0</v>
      </c>
      <c r="AE281" s="30" t="s">
        <v>65</v>
      </c>
      <c r="AF281" s="50">
        <v>1</v>
      </c>
      <c r="AG281" s="50">
        <v>1</v>
      </c>
      <c r="AH281" s="50">
        <v>1</v>
      </c>
      <c r="AI281" s="50">
        <v>0</v>
      </c>
      <c r="AJ281" s="50">
        <f t="shared" si="92"/>
        <v>1</v>
      </c>
      <c r="AK281" s="50">
        <v>1</v>
      </c>
      <c r="AL281" s="50">
        <v>470000</v>
      </c>
      <c r="AM281" s="30">
        <v>15</v>
      </c>
      <c r="AN281" s="30" t="s">
        <v>324</v>
      </c>
      <c r="AO281" s="65">
        <f t="shared" si="93"/>
        <v>0</v>
      </c>
      <c r="AP281" s="65">
        <f t="shared" si="94"/>
        <v>1</v>
      </c>
      <c r="AQ281" s="65">
        <f t="shared" si="95"/>
        <v>0</v>
      </c>
      <c r="AR281" s="65">
        <v>1</v>
      </c>
      <c r="AS281" s="30" t="s">
        <v>106</v>
      </c>
      <c r="AT281" s="65">
        <v>0</v>
      </c>
      <c r="AU281" s="65">
        <v>0</v>
      </c>
      <c r="AV281" s="65">
        <v>0</v>
      </c>
      <c r="AW281" s="65">
        <v>0</v>
      </c>
      <c r="AX281" s="65">
        <v>32.5</v>
      </c>
      <c r="AY281" s="65">
        <v>0</v>
      </c>
      <c r="AZ281" s="65">
        <v>0</v>
      </c>
      <c r="BA281" s="65">
        <v>0</v>
      </c>
      <c r="BB281" s="65">
        <v>0</v>
      </c>
      <c r="BC281" s="65">
        <v>0</v>
      </c>
      <c r="BD281" s="65">
        <v>1</v>
      </c>
      <c r="BE281" s="65">
        <v>1</v>
      </c>
    </row>
    <row r="282" spans="1:57" x14ac:dyDescent="0.25">
      <c r="A282" s="30" t="s">
        <v>238</v>
      </c>
      <c r="B282" s="30">
        <v>281</v>
      </c>
      <c r="C282" s="30">
        <v>1</v>
      </c>
      <c r="D282">
        <f>VLOOKUP(E282,Studies!$C$3:$F$40,4,FALSE)</f>
        <v>24</v>
      </c>
      <c r="E282" s="30" t="s">
        <v>236</v>
      </c>
      <c r="F282" s="30" t="s">
        <v>236</v>
      </c>
      <c r="G282">
        <f t="shared" si="83"/>
        <v>62</v>
      </c>
      <c r="H282" s="30">
        <v>2010</v>
      </c>
      <c r="I282" s="30">
        <f t="shared" si="96"/>
        <v>1.3979400086720377</v>
      </c>
      <c r="J282" s="76">
        <v>37.411366104085218</v>
      </c>
      <c r="K282" s="76">
        <v>1.6122079666836613</v>
      </c>
      <c r="L282" s="76">
        <f t="shared" si="84"/>
        <v>23.205049768511579</v>
      </c>
      <c r="M282" s="30" t="s">
        <v>132</v>
      </c>
      <c r="N282" s="50">
        <f t="shared" si="85"/>
        <v>0</v>
      </c>
      <c r="O282" s="50">
        <f t="shared" si="86"/>
        <v>0</v>
      </c>
      <c r="P282" s="50">
        <f t="shared" si="87"/>
        <v>1</v>
      </c>
      <c r="Q282" s="57">
        <f t="shared" si="88"/>
        <v>34.251438489385244</v>
      </c>
      <c r="R282" s="57">
        <f t="shared" si="89"/>
        <v>40.571293718785192</v>
      </c>
      <c r="S282" s="81">
        <f t="shared" si="90"/>
        <v>0.34251438489385244</v>
      </c>
      <c r="T282" s="81">
        <f t="shared" si="91"/>
        <v>0.40571293718785195</v>
      </c>
      <c r="U282" s="76">
        <f t="shared" si="81"/>
        <v>0.3741136610408522</v>
      </c>
      <c r="V282" s="76">
        <f t="shared" si="82"/>
        <v>1.6122079666836611E-2</v>
      </c>
      <c r="W282" s="76">
        <f t="shared" si="80"/>
        <v>23.205049768511582</v>
      </c>
      <c r="X282" s="95">
        <v>100</v>
      </c>
      <c r="Y282" s="50">
        <v>1</v>
      </c>
      <c r="Z282" s="50">
        <v>0</v>
      </c>
      <c r="AA282" s="50">
        <v>0</v>
      </c>
      <c r="AB282" s="50">
        <v>0</v>
      </c>
      <c r="AC282" s="95">
        <v>1</v>
      </c>
      <c r="AD282" s="30">
        <v>0</v>
      </c>
      <c r="AE282" s="30" t="s">
        <v>65</v>
      </c>
      <c r="AF282" s="50">
        <v>1</v>
      </c>
      <c r="AG282" s="50">
        <v>1</v>
      </c>
      <c r="AH282" s="50">
        <v>1</v>
      </c>
      <c r="AI282" s="50">
        <v>0</v>
      </c>
      <c r="AJ282" s="50">
        <f t="shared" si="92"/>
        <v>1</v>
      </c>
      <c r="AK282" s="50">
        <v>1</v>
      </c>
      <c r="AL282" s="50">
        <v>470000</v>
      </c>
      <c r="AM282" s="30">
        <v>15</v>
      </c>
      <c r="AN282" s="30" t="s">
        <v>324</v>
      </c>
      <c r="AO282" s="65">
        <f t="shared" si="93"/>
        <v>0</v>
      </c>
      <c r="AP282" s="65">
        <f t="shared" si="94"/>
        <v>1</v>
      </c>
      <c r="AQ282" s="65">
        <f t="shared" si="95"/>
        <v>0</v>
      </c>
      <c r="AR282" s="65">
        <v>1</v>
      </c>
      <c r="AS282" s="30" t="s">
        <v>80</v>
      </c>
      <c r="AT282" s="65">
        <v>0</v>
      </c>
      <c r="AU282" s="65">
        <v>0</v>
      </c>
      <c r="AV282" s="65">
        <v>0</v>
      </c>
      <c r="AW282" s="65">
        <v>0</v>
      </c>
      <c r="AX282" s="65">
        <v>44.9</v>
      </c>
      <c r="AY282" s="65">
        <v>0</v>
      </c>
      <c r="AZ282" s="65">
        <v>0</v>
      </c>
      <c r="BA282" s="65">
        <v>0</v>
      </c>
      <c r="BB282" s="65">
        <v>0</v>
      </c>
      <c r="BC282" s="65">
        <v>0</v>
      </c>
      <c r="BD282" s="65">
        <v>1</v>
      </c>
      <c r="BE282" s="65">
        <v>1</v>
      </c>
    </row>
    <row r="283" spans="1:57" x14ac:dyDescent="0.25">
      <c r="A283" s="30" t="s">
        <v>238</v>
      </c>
      <c r="B283" s="30">
        <v>282</v>
      </c>
      <c r="C283" s="30">
        <v>1</v>
      </c>
      <c r="D283">
        <f>VLOOKUP(E283,Studies!$C$3:$F$40,4,FALSE)</f>
        <v>24</v>
      </c>
      <c r="E283" s="30" t="s">
        <v>236</v>
      </c>
      <c r="F283" s="30" t="s">
        <v>236</v>
      </c>
      <c r="G283">
        <f t="shared" si="83"/>
        <v>62</v>
      </c>
      <c r="H283" s="30">
        <v>2010</v>
      </c>
      <c r="I283" s="30">
        <f t="shared" si="96"/>
        <v>1.3979400086720377</v>
      </c>
      <c r="J283" s="76">
        <v>111.52193603893672</v>
      </c>
      <c r="K283" s="76">
        <v>3.1178272513299481</v>
      </c>
      <c r="L283" s="76">
        <f t="shared" si="84"/>
        <v>35.769119662215296</v>
      </c>
      <c r="M283" s="30" t="s">
        <v>132</v>
      </c>
      <c r="N283" s="50">
        <f t="shared" si="85"/>
        <v>0</v>
      </c>
      <c r="O283" s="50">
        <f t="shared" si="86"/>
        <v>0</v>
      </c>
      <c r="P283" s="50">
        <f t="shared" si="87"/>
        <v>1</v>
      </c>
      <c r="Q283" s="57">
        <f t="shared" si="88"/>
        <v>105.41099462633002</v>
      </c>
      <c r="R283" s="57">
        <f t="shared" si="89"/>
        <v>117.63287745154341</v>
      </c>
      <c r="S283" s="81">
        <f t="shared" si="90"/>
        <v>1.0541099462633001</v>
      </c>
      <c r="T283" s="81">
        <f t="shared" si="91"/>
        <v>1.1763287745154343</v>
      </c>
      <c r="U283" s="76">
        <f t="shared" si="81"/>
        <v>1.1152193603893672</v>
      </c>
      <c r="V283" s="76">
        <f t="shared" si="82"/>
        <v>3.1178272513299479E-2</v>
      </c>
      <c r="W283" s="76">
        <f t="shared" si="80"/>
        <v>35.769119662215296</v>
      </c>
      <c r="X283" s="95">
        <v>100</v>
      </c>
      <c r="Y283" s="50">
        <v>1</v>
      </c>
      <c r="Z283" s="50">
        <v>0</v>
      </c>
      <c r="AA283" s="50">
        <v>0</v>
      </c>
      <c r="AB283" s="50">
        <v>0</v>
      </c>
      <c r="AC283" s="95">
        <v>1</v>
      </c>
      <c r="AD283" s="30">
        <v>0</v>
      </c>
      <c r="AE283" s="30" t="s">
        <v>65</v>
      </c>
      <c r="AF283" s="50">
        <v>1</v>
      </c>
      <c r="AG283" s="50">
        <v>1</v>
      </c>
      <c r="AH283" s="50">
        <v>1</v>
      </c>
      <c r="AI283" s="50">
        <v>0</v>
      </c>
      <c r="AJ283" s="50">
        <f t="shared" si="92"/>
        <v>1</v>
      </c>
      <c r="AK283" s="50">
        <v>1</v>
      </c>
      <c r="AL283" s="50">
        <v>470000</v>
      </c>
      <c r="AM283" s="30">
        <v>15</v>
      </c>
      <c r="AN283" s="30" t="s">
        <v>324</v>
      </c>
      <c r="AO283" s="65">
        <f t="shared" si="93"/>
        <v>0</v>
      </c>
      <c r="AP283" s="65">
        <f t="shared" si="94"/>
        <v>1</v>
      </c>
      <c r="AQ283" s="65">
        <f t="shared" si="95"/>
        <v>0</v>
      </c>
      <c r="AR283" s="65">
        <v>1</v>
      </c>
      <c r="AS283" s="30" t="s">
        <v>186</v>
      </c>
      <c r="AT283" s="65">
        <v>0</v>
      </c>
      <c r="AU283" s="65">
        <v>0</v>
      </c>
      <c r="AV283" s="65">
        <v>0</v>
      </c>
      <c r="AW283" s="65">
        <v>1</v>
      </c>
      <c r="AX283" s="65">
        <v>26.2</v>
      </c>
      <c r="AY283" s="65">
        <v>0</v>
      </c>
      <c r="AZ283" s="65">
        <v>0</v>
      </c>
      <c r="BA283" s="65">
        <v>0</v>
      </c>
      <c r="BB283" s="65">
        <v>0</v>
      </c>
      <c r="BC283" s="65">
        <v>0</v>
      </c>
      <c r="BD283" s="65">
        <v>1</v>
      </c>
      <c r="BE283" s="65">
        <v>1</v>
      </c>
    </row>
    <row r="284" spans="1:57" x14ac:dyDescent="0.25">
      <c r="A284" s="30" t="s">
        <v>238</v>
      </c>
      <c r="B284" s="30">
        <v>283</v>
      </c>
      <c r="C284" s="30">
        <v>1</v>
      </c>
      <c r="D284">
        <f>VLOOKUP(E284,Studies!$C$3:$F$40,4,FALSE)</f>
        <v>24</v>
      </c>
      <c r="E284" s="30" t="s">
        <v>236</v>
      </c>
      <c r="F284" s="30" t="s">
        <v>236</v>
      </c>
      <c r="G284">
        <f t="shared" si="83"/>
        <v>62</v>
      </c>
      <c r="H284" s="30">
        <v>2010</v>
      </c>
      <c r="I284" s="30">
        <f t="shared" si="96"/>
        <v>1.3979400086720377</v>
      </c>
      <c r="J284" s="76">
        <v>35.13990684591338</v>
      </c>
      <c r="K284" s="76">
        <v>2.9104955400781649</v>
      </c>
      <c r="L284" s="76">
        <f t="shared" si="84"/>
        <v>12.073513380120025</v>
      </c>
      <c r="M284" s="30" t="s">
        <v>132</v>
      </c>
      <c r="N284" s="50">
        <f t="shared" si="85"/>
        <v>0</v>
      </c>
      <c r="O284" s="50">
        <f t="shared" si="86"/>
        <v>0</v>
      </c>
      <c r="P284" s="50">
        <f t="shared" si="87"/>
        <v>1</v>
      </c>
      <c r="Q284" s="57">
        <f t="shared" si="88"/>
        <v>29.435335587360179</v>
      </c>
      <c r="R284" s="57">
        <f t="shared" si="89"/>
        <v>40.844478104466582</v>
      </c>
      <c r="S284" s="81">
        <f t="shared" si="90"/>
        <v>0.29435335587360179</v>
      </c>
      <c r="T284" s="81">
        <f t="shared" si="91"/>
        <v>0.40844478104466586</v>
      </c>
      <c r="U284" s="76">
        <f t="shared" si="81"/>
        <v>0.35139906845913382</v>
      </c>
      <c r="V284" s="76">
        <f t="shared" si="82"/>
        <v>2.9104955400781649E-2</v>
      </c>
      <c r="W284" s="76">
        <f t="shared" si="80"/>
        <v>12.073513380120025</v>
      </c>
      <c r="X284" s="95">
        <v>100</v>
      </c>
      <c r="Y284" s="50">
        <v>1</v>
      </c>
      <c r="Z284" s="50">
        <v>0</v>
      </c>
      <c r="AA284" s="50">
        <v>0</v>
      </c>
      <c r="AB284" s="50">
        <v>0</v>
      </c>
      <c r="AC284" s="95">
        <v>1</v>
      </c>
      <c r="AD284" s="30">
        <v>0</v>
      </c>
      <c r="AE284" s="30" t="s">
        <v>65</v>
      </c>
      <c r="AF284" s="50">
        <v>1</v>
      </c>
      <c r="AG284" s="50">
        <v>1</v>
      </c>
      <c r="AH284" s="50">
        <v>1</v>
      </c>
      <c r="AI284" s="50">
        <v>0</v>
      </c>
      <c r="AJ284" s="50">
        <f t="shared" si="92"/>
        <v>1</v>
      </c>
      <c r="AK284" s="50">
        <v>1</v>
      </c>
      <c r="AL284" s="50">
        <v>470000</v>
      </c>
      <c r="AM284" s="30">
        <v>15</v>
      </c>
      <c r="AN284" s="30" t="s">
        <v>324</v>
      </c>
      <c r="AO284" s="65">
        <f t="shared" si="93"/>
        <v>0</v>
      </c>
      <c r="AP284" s="65">
        <f t="shared" si="94"/>
        <v>1</v>
      </c>
      <c r="AQ284" s="65">
        <f t="shared" si="95"/>
        <v>0</v>
      </c>
      <c r="AR284" s="65">
        <v>1</v>
      </c>
      <c r="AS284" s="30" t="s">
        <v>34</v>
      </c>
      <c r="AT284" s="65">
        <v>0</v>
      </c>
      <c r="AU284" s="65">
        <v>0</v>
      </c>
      <c r="AV284" s="65">
        <v>0</v>
      </c>
      <c r="AW284" s="65">
        <v>1</v>
      </c>
      <c r="AX284" s="65">
        <v>27.5</v>
      </c>
      <c r="AY284" s="65">
        <v>0</v>
      </c>
      <c r="AZ284" s="65">
        <v>0</v>
      </c>
      <c r="BA284" s="65">
        <v>0</v>
      </c>
      <c r="BB284" s="65">
        <v>0</v>
      </c>
      <c r="BC284" s="65">
        <v>0</v>
      </c>
      <c r="BD284" s="65">
        <v>1</v>
      </c>
      <c r="BE284" s="65">
        <v>1</v>
      </c>
    </row>
    <row r="285" spans="1:57" x14ac:dyDescent="0.25">
      <c r="A285" s="30" t="s">
        <v>238</v>
      </c>
      <c r="B285" s="30">
        <v>284</v>
      </c>
      <c r="C285" s="30">
        <v>1</v>
      </c>
      <c r="D285">
        <f>VLOOKUP(E285,Studies!$C$3:$F$40,4,FALSE)</f>
        <v>24</v>
      </c>
      <c r="E285" s="30" t="s">
        <v>236</v>
      </c>
      <c r="F285" s="30" t="s">
        <v>236</v>
      </c>
      <c r="G285">
        <f t="shared" si="83"/>
        <v>62</v>
      </c>
      <c r="H285" s="30">
        <v>2010</v>
      </c>
      <c r="I285" s="30">
        <f t="shared" si="96"/>
        <v>1.3979400086720377</v>
      </c>
      <c r="J285" s="76">
        <v>52.080526325379893</v>
      </c>
      <c r="K285" s="76">
        <v>4.5179158205613943</v>
      </c>
      <c r="L285" s="76">
        <f t="shared" si="84"/>
        <v>11.527555712383412</v>
      </c>
      <c r="M285" s="30" t="s">
        <v>132</v>
      </c>
      <c r="N285" s="50">
        <f t="shared" si="85"/>
        <v>0</v>
      </c>
      <c r="O285" s="50">
        <f t="shared" si="86"/>
        <v>0</v>
      </c>
      <c r="P285" s="50">
        <f t="shared" si="87"/>
        <v>1</v>
      </c>
      <c r="Q285" s="57">
        <f t="shared" si="88"/>
        <v>43.225411317079562</v>
      </c>
      <c r="R285" s="57">
        <f t="shared" si="89"/>
        <v>60.935641333680223</v>
      </c>
      <c r="S285" s="81">
        <f t="shared" si="90"/>
        <v>0.43225411317079565</v>
      </c>
      <c r="T285" s="81">
        <f t="shared" si="91"/>
        <v>0.60935641333680224</v>
      </c>
      <c r="U285" s="76">
        <f t="shared" si="81"/>
        <v>0.52080526325379894</v>
      </c>
      <c r="V285" s="76">
        <f t="shared" si="82"/>
        <v>4.517915820561394E-2</v>
      </c>
      <c r="W285" s="76">
        <f t="shared" si="80"/>
        <v>11.527555712383414</v>
      </c>
      <c r="X285" s="95">
        <v>100</v>
      </c>
      <c r="Y285" s="50">
        <v>1</v>
      </c>
      <c r="Z285" s="50">
        <v>0</v>
      </c>
      <c r="AA285" s="50">
        <v>0</v>
      </c>
      <c r="AB285" s="50">
        <v>0</v>
      </c>
      <c r="AC285" s="95">
        <v>1</v>
      </c>
      <c r="AD285" s="30">
        <v>0</v>
      </c>
      <c r="AE285" s="30" t="s">
        <v>65</v>
      </c>
      <c r="AF285" s="50">
        <v>1</v>
      </c>
      <c r="AG285" s="50">
        <v>1</v>
      </c>
      <c r="AH285" s="50">
        <v>1</v>
      </c>
      <c r="AI285" s="50">
        <v>0</v>
      </c>
      <c r="AJ285" s="50">
        <f t="shared" si="92"/>
        <v>1</v>
      </c>
      <c r="AK285" s="50">
        <v>1</v>
      </c>
      <c r="AL285" s="50">
        <v>470000</v>
      </c>
      <c r="AM285" s="30">
        <v>15</v>
      </c>
      <c r="AN285" s="30" t="s">
        <v>324</v>
      </c>
      <c r="AO285" s="65">
        <f t="shared" si="93"/>
        <v>0</v>
      </c>
      <c r="AP285" s="65">
        <f t="shared" si="94"/>
        <v>1</v>
      </c>
      <c r="AQ285" s="65">
        <f t="shared" si="95"/>
        <v>0</v>
      </c>
      <c r="AR285" s="65">
        <v>1</v>
      </c>
      <c r="AS285" s="30" t="s">
        <v>215</v>
      </c>
      <c r="AT285" s="65">
        <v>0</v>
      </c>
      <c r="AU285" s="65">
        <v>0</v>
      </c>
      <c r="AV285" s="65">
        <v>0</v>
      </c>
      <c r="AW285" s="65">
        <v>1</v>
      </c>
      <c r="AX285" s="65">
        <v>30.7</v>
      </c>
      <c r="AY285" s="65">
        <v>0</v>
      </c>
      <c r="AZ285" s="65">
        <v>0</v>
      </c>
      <c r="BA285" s="65">
        <v>0</v>
      </c>
      <c r="BB285" s="65">
        <v>0</v>
      </c>
      <c r="BC285" s="65">
        <v>0</v>
      </c>
      <c r="BD285" s="65">
        <v>1</v>
      </c>
      <c r="BE285" s="65">
        <v>1</v>
      </c>
    </row>
    <row r="286" spans="1:57" x14ac:dyDescent="0.25">
      <c r="A286" s="30" t="s">
        <v>238</v>
      </c>
      <c r="B286" s="30">
        <v>285</v>
      </c>
      <c r="C286" s="30">
        <v>1</v>
      </c>
      <c r="D286">
        <f>VLOOKUP(E286,Studies!$C$3:$F$40,4,FALSE)</f>
        <v>24</v>
      </c>
      <c r="E286" s="30" t="s">
        <v>236</v>
      </c>
      <c r="F286" s="30" t="s">
        <v>236</v>
      </c>
      <c r="G286">
        <f t="shared" si="83"/>
        <v>62</v>
      </c>
      <c r="H286" s="30">
        <v>2010</v>
      </c>
      <c r="I286" s="30">
        <f t="shared" si="96"/>
        <v>1.3979400086720377</v>
      </c>
      <c r="J286" s="76">
        <v>10.383295192474881</v>
      </c>
      <c r="K286" s="76">
        <v>3.2782823840479045</v>
      </c>
      <c r="L286" s="76">
        <f t="shared" si="84"/>
        <v>3.1672973759063314</v>
      </c>
      <c r="M286" s="30" t="s">
        <v>132</v>
      </c>
      <c r="N286" s="50">
        <f t="shared" si="85"/>
        <v>0</v>
      </c>
      <c r="O286" s="50">
        <f t="shared" si="86"/>
        <v>0</v>
      </c>
      <c r="P286" s="50">
        <f t="shared" si="87"/>
        <v>1</v>
      </c>
      <c r="Q286" s="57">
        <f t="shared" si="88"/>
        <v>3.957861719740988</v>
      </c>
      <c r="R286" s="57">
        <f t="shared" si="89"/>
        <v>16.808728665208776</v>
      </c>
      <c r="S286" s="81">
        <f t="shared" si="90"/>
        <v>3.957861719740989E-2</v>
      </c>
      <c r="T286" s="81">
        <f t="shared" si="91"/>
        <v>0.16808728665208772</v>
      </c>
      <c r="U286" s="76">
        <f t="shared" si="81"/>
        <v>0.10383295192474881</v>
      </c>
      <c r="V286" s="76">
        <f t="shared" si="82"/>
        <v>3.2782823840479043E-2</v>
      </c>
      <c r="W286" s="76">
        <f t="shared" si="80"/>
        <v>3.1672973759063319</v>
      </c>
      <c r="X286" s="95">
        <v>100</v>
      </c>
      <c r="Y286" s="50">
        <v>1</v>
      </c>
      <c r="Z286" s="50">
        <v>0</v>
      </c>
      <c r="AA286" s="50">
        <v>0</v>
      </c>
      <c r="AB286" s="50">
        <v>0</v>
      </c>
      <c r="AC286" s="95">
        <v>1</v>
      </c>
      <c r="AD286" s="30">
        <v>0</v>
      </c>
      <c r="AE286" s="30" t="s">
        <v>65</v>
      </c>
      <c r="AF286" s="50">
        <v>1</v>
      </c>
      <c r="AG286" s="50">
        <v>1</v>
      </c>
      <c r="AH286" s="50">
        <v>1</v>
      </c>
      <c r="AI286" s="50">
        <v>0</v>
      </c>
      <c r="AJ286" s="50">
        <f t="shared" si="92"/>
        <v>1</v>
      </c>
      <c r="AK286" s="50">
        <v>1</v>
      </c>
      <c r="AL286" s="50">
        <v>470000</v>
      </c>
      <c r="AM286" s="30">
        <v>15</v>
      </c>
      <c r="AN286" s="30" t="s">
        <v>324</v>
      </c>
      <c r="AO286" s="65">
        <f t="shared" si="93"/>
        <v>0</v>
      </c>
      <c r="AP286" s="65">
        <f t="shared" si="94"/>
        <v>1</v>
      </c>
      <c r="AQ286" s="65">
        <f t="shared" si="95"/>
        <v>0</v>
      </c>
      <c r="AR286" s="65">
        <v>1</v>
      </c>
      <c r="AS286" s="30" t="s">
        <v>152</v>
      </c>
      <c r="AT286" s="65">
        <v>0</v>
      </c>
      <c r="AU286" s="65">
        <v>0</v>
      </c>
      <c r="AV286" s="65">
        <v>0</v>
      </c>
      <c r="AW286" s="65">
        <v>1</v>
      </c>
      <c r="AX286" s="65">
        <v>27.1</v>
      </c>
      <c r="AY286" s="65">
        <v>0</v>
      </c>
      <c r="AZ286" s="65">
        <v>0</v>
      </c>
      <c r="BA286" s="65">
        <v>0</v>
      </c>
      <c r="BB286" s="65">
        <v>0</v>
      </c>
      <c r="BC286" s="65">
        <v>0</v>
      </c>
      <c r="BD286" s="65">
        <v>1</v>
      </c>
      <c r="BE286" s="65">
        <v>1</v>
      </c>
    </row>
    <row r="287" spans="1:57" x14ac:dyDescent="0.25">
      <c r="A287" s="30" t="s">
        <v>238</v>
      </c>
      <c r="B287" s="30">
        <v>286</v>
      </c>
      <c r="C287" s="30">
        <v>1</v>
      </c>
      <c r="D287">
        <f>VLOOKUP(E287,Studies!$C$3:$F$40,4,FALSE)</f>
        <v>24</v>
      </c>
      <c r="E287" s="30" t="s">
        <v>236</v>
      </c>
      <c r="F287" s="30" t="s">
        <v>236</v>
      </c>
      <c r="G287">
        <f t="shared" si="83"/>
        <v>62</v>
      </c>
      <c r="H287" s="30">
        <v>2010</v>
      </c>
      <c r="I287" s="30">
        <f t="shared" si="96"/>
        <v>1.3979400086720377</v>
      </c>
      <c r="J287" s="76">
        <v>81.603601124620198</v>
      </c>
      <c r="K287" s="76">
        <v>4.0400168228362023</v>
      </c>
      <c r="L287" s="76">
        <f t="shared" si="84"/>
        <v>20.198827060163634</v>
      </c>
      <c r="M287" s="30" t="s">
        <v>132</v>
      </c>
      <c r="N287" s="50">
        <f t="shared" si="85"/>
        <v>0</v>
      </c>
      <c r="O287" s="50">
        <f t="shared" si="86"/>
        <v>0</v>
      </c>
      <c r="P287" s="50">
        <f t="shared" si="87"/>
        <v>1</v>
      </c>
      <c r="Q287" s="57">
        <f t="shared" si="88"/>
        <v>73.685168151861248</v>
      </c>
      <c r="R287" s="57">
        <f t="shared" si="89"/>
        <v>89.522034097379148</v>
      </c>
      <c r="S287" s="81">
        <f t="shared" si="90"/>
        <v>0.73685168151861236</v>
      </c>
      <c r="T287" s="81">
        <f t="shared" si="91"/>
        <v>0.89522034097379155</v>
      </c>
      <c r="U287" s="76">
        <f t="shared" si="81"/>
        <v>0.81603601124620195</v>
      </c>
      <c r="V287" s="76">
        <f t="shared" si="82"/>
        <v>4.0400168228362024E-2</v>
      </c>
      <c r="W287" s="76">
        <f t="shared" si="80"/>
        <v>20.198827060163634</v>
      </c>
      <c r="X287" s="95">
        <v>100</v>
      </c>
      <c r="Y287" s="50">
        <v>1</v>
      </c>
      <c r="Z287" s="50">
        <v>0</v>
      </c>
      <c r="AA287" s="50">
        <v>0</v>
      </c>
      <c r="AB287" s="50">
        <v>0</v>
      </c>
      <c r="AC287" s="95">
        <v>1</v>
      </c>
      <c r="AD287" s="30">
        <v>0</v>
      </c>
      <c r="AE287" s="30" t="s">
        <v>65</v>
      </c>
      <c r="AF287" s="50">
        <v>1</v>
      </c>
      <c r="AG287" s="50">
        <v>1</v>
      </c>
      <c r="AH287" s="50">
        <v>1</v>
      </c>
      <c r="AI287" s="50">
        <v>0</v>
      </c>
      <c r="AJ287" s="50">
        <f t="shared" si="92"/>
        <v>1</v>
      </c>
      <c r="AK287" s="50">
        <v>1</v>
      </c>
      <c r="AL287" s="50">
        <v>470000</v>
      </c>
      <c r="AM287" s="30">
        <v>15</v>
      </c>
      <c r="AN287" s="30" t="s">
        <v>324</v>
      </c>
      <c r="AO287" s="65">
        <f t="shared" si="93"/>
        <v>0</v>
      </c>
      <c r="AP287" s="65">
        <f t="shared" si="94"/>
        <v>1</v>
      </c>
      <c r="AQ287" s="65">
        <f t="shared" si="95"/>
        <v>0</v>
      </c>
      <c r="AR287" s="65">
        <v>1</v>
      </c>
      <c r="AS287" s="30" t="s">
        <v>153</v>
      </c>
      <c r="AT287" s="65">
        <v>0</v>
      </c>
      <c r="AU287" s="65">
        <v>0</v>
      </c>
      <c r="AV287" s="65">
        <v>0</v>
      </c>
      <c r="AW287" s="65">
        <v>1</v>
      </c>
      <c r="AX287" s="65">
        <v>30.7</v>
      </c>
      <c r="AY287" s="65">
        <v>0</v>
      </c>
      <c r="AZ287" s="65">
        <v>0</v>
      </c>
      <c r="BA287" s="65">
        <v>0</v>
      </c>
      <c r="BB287" s="65">
        <v>0</v>
      </c>
      <c r="BC287" s="65">
        <v>0</v>
      </c>
      <c r="BD287" s="65">
        <v>1</v>
      </c>
      <c r="BE287" s="65">
        <v>1</v>
      </c>
    </row>
    <row r="288" spans="1:57" x14ac:dyDescent="0.25">
      <c r="A288" s="30" t="s">
        <v>238</v>
      </c>
      <c r="B288" s="30">
        <v>287</v>
      </c>
      <c r="C288" s="30">
        <v>1</v>
      </c>
      <c r="D288">
        <f>VLOOKUP(E288,Studies!$C$3:$F$40,4,FALSE)</f>
        <v>24</v>
      </c>
      <c r="E288" s="30" t="s">
        <v>236</v>
      </c>
      <c r="F288" s="30" t="s">
        <v>236</v>
      </c>
      <c r="G288">
        <f t="shared" si="83"/>
        <v>62</v>
      </c>
      <c r="H288" s="30">
        <v>2010</v>
      </c>
      <c r="I288" s="30">
        <f t="shared" si="96"/>
        <v>1.3979400086720377</v>
      </c>
      <c r="J288" s="76">
        <v>109.10302582702899</v>
      </c>
      <c r="K288" s="76">
        <v>2.1633717071337522</v>
      </c>
      <c r="L288" s="76">
        <f t="shared" si="84"/>
        <v>50.431937085642772</v>
      </c>
      <c r="M288" s="30" t="s">
        <v>132</v>
      </c>
      <c r="N288" s="50">
        <f t="shared" si="85"/>
        <v>0</v>
      </c>
      <c r="O288" s="50">
        <f t="shared" si="86"/>
        <v>0</v>
      </c>
      <c r="P288" s="50">
        <f t="shared" si="87"/>
        <v>1</v>
      </c>
      <c r="Q288" s="57">
        <f t="shared" si="88"/>
        <v>104.86281728104683</v>
      </c>
      <c r="R288" s="57">
        <f t="shared" si="89"/>
        <v>113.34323437301114</v>
      </c>
      <c r="S288" s="81">
        <f t="shared" si="90"/>
        <v>1.0486281728104683</v>
      </c>
      <c r="T288" s="81">
        <f t="shared" si="91"/>
        <v>1.1334323437301113</v>
      </c>
      <c r="U288" s="76">
        <f t="shared" si="81"/>
        <v>1.0910302582702898</v>
      </c>
      <c r="V288" s="76">
        <f t="shared" si="82"/>
        <v>2.1633717071337523E-2</v>
      </c>
      <c r="W288" s="76">
        <f t="shared" si="80"/>
        <v>50.431937085642765</v>
      </c>
      <c r="X288" s="95">
        <v>100</v>
      </c>
      <c r="Y288" s="50">
        <v>1</v>
      </c>
      <c r="Z288" s="50">
        <v>0</v>
      </c>
      <c r="AA288" s="50">
        <v>0</v>
      </c>
      <c r="AB288" s="50">
        <v>0</v>
      </c>
      <c r="AC288" s="95">
        <v>1</v>
      </c>
      <c r="AD288" s="30">
        <v>0</v>
      </c>
      <c r="AE288" s="30" t="s">
        <v>65</v>
      </c>
      <c r="AF288" s="50">
        <v>1</v>
      </c>
      <c r="AG288" s="50">
        <v>1</v>
      </c>
      <c r="AH288" s="50">
        <v>1</v>
      </c>
      <c r="AI288" s="50">
        <v>0</v>
      </c>
      <c r="AJ288" s="50">
        <f t="shared" si="92"/>
        <v>1</v>
      </c>
      <c r="AK288" s="50">
        <v>1</v>
      </c>
      <c r="AL288" s="50">
        <v>470000</v>
      </c>
      <c r="AM288" s="30">
        <v>15</v>
      </c>
      <c r="AN288" s="30" t="s">
        <v>324</v>
      </c>
      <c r="AO288" s="65">
        <f t="shared" si="93"/>
        <v>0</v>
      </c>
      <c r="AP288" s="65">
        <f t="shared" si="94"/>
        <v>1</v>
      </c>
      <c r="AQ288" s="65">
        <f t="shared" si="95"/>
        <v>0</v>
      </c>
      <c r="AR288" s="65">
        <v>1</v>
      </c>
      <c r="AS288" s="30" t="s">
        <v>154</v>
      </c>
      <c r="AT288" s="65">
        <v>0</v>
      </c>
      <c r="AU288" s="65">
        <v>0</v>
      </c>
      <c r="AV288" s="65">
        <v>0</v>
      </c>
      <c r="AW288" s="65">
        <v>1</v>
      </c>
      <c r="AX288" s="65">
        <v>31.7</v>
      </c>
      <c r="AY288" s="65">
        <v>0</v>
      </c>
      <c r="AZ288" s="65">
        <v>0</v>
      </c>
      <c r="BA288" s="65">
        <v>0</v>
      </c>
      <c r="BB288" s="65">
        <v>0</v>
      </c>
      <c r="BC288" s="65">
        <v>0</v>
      </c>
      <c r="BD288" s="65">
        <v>1</v>
      </c>
      <c r="BE288" s="65">
        <v>1</v>
      </c>
    </row>
    <row r="289" spans="1:57" x14ac:dyDescent="0.25">
      <c r="A289" s="30" t="s">
        <v>238</v>
      </c>
      <c r="B289" s="30">
        <v>288</v>
      </c>
      <c r="C289" s="30">
        <v>1</v>
      </c>
      <c r="D289">
        <f>VLOOKUP(E289,Studies!$C$3:$F$40,4,FALSE)</f>
        <v>24</v>
      </c>
      <c r="E289" s="30" t="s">
        <v>236</v>
      </c>
      <c r="F289" s="30" t="s">
        <v>236</v>
      </c>
      <c r="G289">
        <f t="shared" si="83"/>
        <v>62</v>
      </c>
      <c r="H289" s="30">
        <v>2010</v>
      </c>
      <c r="I289" s="30">
        <f t="shared" si="96"/>
        <v>1.3979400086720377</v>
      </c>
      <c r="J289" s="76">
        <v>41.219434247429383</v>
      </c>
      <c r="K289" s="76">
        <v>2.8437963260428814</v>
      </c>
      <c r="L289" s="76">
        <f t="shared" si="84"/>
        <v>14.494509986510138</v>
      </c>
      <c r="M289" s="30" t="s">
        <v>132</v>
      </c>
      <c r="N289" s="50">
        <f t="shared" si="85"/>
        <v>0</v>
      </c>
      <c r="O289" s="50">
        <f t="shared" si="86"/>
        <v>0</v>
      </c>
      <c r="P289" s="50">
        <f t="shared" si="87"/>
        <v>1</v>
      </c>
      <c r="Q289" s="57">
        <f t="shared" si="88"/>
        <v>35.645593448385334</v>
      </c>
      <c r="R289" s="57">
        <f t="shared" si="89"/>
        <v>46.793275046473433</v>
      </c>
      <c r="S289" s="81">
        <f t="shared" si="90"/>
        <v>0.35645593448385332</v>
      </c>
      <c r="T289" s="81">
        <f t="shared" si="91"/>
        <v>0.46793275046473431</v>
      </c>
      <c r="U289" s="76">
        <f t="shared" si="81"/>
        <v>0.41219434247429382</v>
      </c>
      <c r="V289" s="76">
        <f t="shared" si="82"/>
        <v>2.8437963260428814E-2</v>
      </c>
      <c r="W289" s="76">
        <f t="shared" ref="W289:W352" si="97">ABS(U289)/V289</f>
        <v>14.494509986510137</v>
      </c>
      <c r="X289" s="95">
        <v>100</v>
      </c>
      <c r="Y289" s="50">
        <v>1</v>
      </c>
      <c r="Z289" s="50">
        <v>0</v>
      </c>
      <c r="AA289" s="50">
        <v>0</v>
      </c>
      <c r="AB289" s="50">
        <v>0</v>
      </c>
      <c r="AC289" s="95">
        <v>1</v>
      </c>
      <c r="AD289" s="30">
        <v>0</v>
      </c>
      <c r="AE289" s="30" t="s">
        <v>65</v>
      </c>
      <c r="AF289" s="50">
        <v>1</v>
      </c>
      <c r="AG289" s="50">
        <v>1</v>
      </c>
      <c r="AH289" s="50">
        <v>1</v>
      </c>
      <c r="AI289" s="50">
        <v>0</v>
      </c>
      <c r="AJ289" s="50">
        <f t="shared" si="92"/>
        <v>1</v>
      </c>
      <c r="AK289" s="50">
        <v>1</v>
      </c>
      <c r="AL289" s="50">
        <v>470000</v>
      </c>
      <c r="AM289" s="30">
        <v>15</v>
      </c>
      <c r="AN289" s="30" t="s">
        <v>324</v>
      </c>
      <c r="AO289" s="65">
        <f t="shared" si="93"/>
        <v>0</v>
      </c>
      <c r="AP289" s="65">
        <f t="shared" si="94"/>
        <v>1</v>
      </c>
      <c r="AQ289" s="65">
        <f t="shared" si="95"/>
        <v>0</v>
      </c>
      <c r="AR289" s="65">
        <v>1</v>
      </c>
      <c r="AS289" s="30" t="s">
        <v>155</v>
      </c>
      <c r="AT289" s="65">
        <v>0</v>
      </c>
      <c r="AU289" s="65">
        <v>0</v>
      </c>
      <c r="AV289" s="65">
        <v>0</v>
      </c>
      <c r="AW289" s="65">
        <v>1</v>
      </c>
      <c r="AX289" s="65">
        <v>33.6</v>
      </c>
      <c r="AY289" s="65">
        <v>0</v>
      </c>
      <c r="AZ289" s="65">
        <v>0</v>
      </c>
      <c r="BA289" s="65">
        <v>0</v>
      </c>
      <c r="BB289" s="65">
        <v>0</v>
      </c>
      <c r="BC289" s="65">
        <v>0</v>
      </c>
      <c r="BD289" s="65">
        <v>1</v>
      </c>
      <c r="BE289" s="65">
        <v>1</v>
      </c>
    </row>
    <row r="290" spans="1:57" x14ac:dyDescent="0.25">
      <c r="A290" s="30" t="s">
        <v>238</v>
      </c>
      <c r="B290" s="30">
        <v>289</v>
      </c>
      <c r="C290" s="30">
        <v>1</v>
      </c>
      <c r="D290">
        <f>VLOOKUP(E290,Studies!$C$3:$F$40,4,FALSE)</f>
        <v>24</v>
      </c>
      <c r="E290" s="30" t="s">
        <v>236</v>
      </c>
      <c r="F290" s="30" t="s">
        <v>236</v>
      </c>
      <c r="G290">
        <f t="shared" si="83"/>
        <v>62</v>
      </c>
      <c r="H290" s="30">
        <v>2010</v>
      </c>
      <c r="I290" s="30">
        <f t="shared" si="96"/>
        <v>1.3979400086720377</v>
      </c>
      <c r="J290" s="76">
        <v>74.763520486697843</v>
      </c>
      <c r="K290" s="76">
        <v>2.0861416879498003</v>
      </c>
      <c r="L290" s="76">
        <f t="shared" si="84"/>
        <v>35.838179601392881</v>
      </c>
      <c r="M290" s="30" t="s">
        <v>132</v>
      </c>
      <c r="N290" s="50">
        <f t="shared" si="85"/>
        <v>0</v>
      </c>
      <c r="O290" s="50">
        <f t="shared" si="86"/>
        <v>0</v>
      </c>
      <c r="P290" s="50">
        <f t="shared" si="87"/>
        <v>1</v>
      </c>
      <c r="Q290" s="57">
        <f t="shared" si="88"/>
        <v>70.674682778316239</v>
      </c>
      <c r="R290" s="57">
        <f t="shared" si="89"/>
        <v>78.852358195079447</v>
      </c>
      <c r="S290" s="81">
        <f t="shared" si="90"/>
        <v>0.70674682778316233</v>
      </c>
      <c r="T290" s="81">
        <f t="shared" si="91"/>
        <v>0.78852358195079453</v>
      </c>
      <c r="U290" s="76">
        <f t="shared" si="81"/>
        <v>0.74763520486697843</v>
      </c>
      <c r="V290" s="76">
        <f t="shared" si="82"/>
        <v>2.0861416879498003E-2</v>
      </c>
      <c r="W290" s="76">
        <f t="shared" si="97"/>
        <v>35.838179601392881</v>
      </c>
      <c r="X290" s="95">
        <v>100</v>
      </c>
      <c r="Y290" s="50">
        <v>1</v>
      </c>
      <c r="Z290" s="50">
        <v>0</v>
      </c>
      <c r="AA290" s="50">
        <v>0</v>
      </c>
      <c r="AB290" s="50">
        <v>0</v>
      </c>
      <c r="AC290" s="95">
        <v>1</v>
      </c>
      <c r="AD290" s="30">
        <v>0</v>
      </c>
      <c r="AE290" s="30" t="s">
        <v>65</v>
      </c>
      <c r="AF290" s="50">
        <v>1</v>
      </c>
      <c r="AG290" s="50">
        <v>1</v>
      </c>
      <c r="AH290" s="50">
        <v>1</v>
      </c>
      <c r="AI290" s="50">
        <v>0</v>
      </c>
      <c r="AJ290" s="50">
        <f t="shared" si="92"/>
        <v>1</v>
      </c>
      <c r="AK290" s="50">
        <v>1</v>
      </c>
      <c r="AL290" s="50">
        <v>470000</v>
      </c>
      <c r="AM290" s="30">
        <v>15</v>
      </c>
      <c r="AN290" s="30" t="s">
        <v>324</v>
      </c>
      <c r="AO290" s="65">
        <f t="shared" si="93"/>
        <v>0</v>
      </c>
      <c r="AP290" s="65">
        <f t="shared" si="94"/>
        <v>1</v>
      </c>
      <c r="AQ290" s="65">
        <f t="shared" si="95"/>
        <v>0</v>
      </c>
      <c r="AR290" s="65">
        <v>1</v>
      </c>
      <c r="AS290" s="30" t="s">
        <v>156</v>
      </c>
      <c r="AT290" s="65">
        <v>0</v>
      </c>
      <c r="AU290" s="65">
        <v>0</v>
      </c>
      <c r="AV290" s="65">
        <v>0</v>
      </c>
      <c r="AW290" s="65">
        <v>1</v>
      </c>
      <c r="AX290" s="65">
        <v>29.7</v>
      </c>
      <c r="AY290" s="65">
        <v>0</v>
      </c>
      <c r="AZ290" s="65">
        <v>0</v>
      </c>
      <c r="BA290" s="65">
        <v>0</v>
      </c>
      <c r="BB290" s="65">
        <v>0</v>
      </c>
      <c r="BC290" s="65">
        <v>0</v>
      </c>
      <c r="BD290" s="65">
        <v>1</v>
      </c>
      <c r="BE290" s="65">
        <v>1</v>
      </c>
    </row>
    <row r="291" spans="1:57" x14ac:dyDescent="0.25">
      <c r="A291" s="30" t="s">
        <v>238</v>
      </c>
      <c r="B291" s="30">
        <v>290</v>
      </c>
      <c r="C291" s="30">
        <v>1</v>
      </c>
      <c r="D291">
        <f>VLOOKUP(E291,Studies!$C$3:$F$40,4,FALSE)</f>
        <v>24</v>
      </c>
      <c r="E291" s="30" t="s">
        <v>236</v>
      </c>
      <c r="F291" s="30" t="s">
        <v>236</v>
      </c>
      <c r="G291">
        <f t="shared" si="83"/>
        <v>62</v>
      </c>
      <c r="H291" s="30">
        <v>2010</v>
      </c>
      <c r="I291" s="30">
        <f t="shared" si="96"/>
        <v>1.3979400086720377</v>
      </c>
      <c r="J291" s="76">
        <v>-3.8115399963353038</v>
      </c>
      <c r="K291" s="76">
        <v>5.121952942587261</v>
      </c>
      <c r="L291" s="76">
        <f t="shared" si="84"/>
        <v>0.74415755846635601</v>
      </c>
      <c r="M291" s="30" t="s">
        <v>132</v>
      </c>
      <c r="N291" s="50">
        <f t="shared" si="85"/>
        <v>0</v>
      </c>
      <c r="O291" s="50">
        <f t="shared" si="86"/>
        <v>0</v>
      </c>
      <c r="P291" s="50">
        <f t="shared" si="87"/>
        <v>1</v>
      </c>
      <c r="Q291" s="57">
        <f t="shared" si="88"/>
        <v>-13.850567763806335</v>
      </c>
      <c r="R291" s="57">
        <f t="shared" si="89"/>
        <v>6.2274877711357277</v>
      </c>
      <c r="S291" s="81">
        <f t="shared" si="90"/>
        <v>-0.13850567763806335</v>
      </c>
      <c r="T291" s="81">
        <f t="shared" si="91"/>
        <v>6.2274877711357278E-2</v>
      </c>
      <c r="U291" s="76">
        <f t="shared" si="81"/>
        <v>-3.8115399963353037E-2</v>
      </c>
      <c r="V291" s="76">
        <f t="shared" si="82"/>
        <v>5.1219529425872608E-2</v>
      </c>
      <c r="W291" s="76">
        <f t="shared" si="97"/>
        <v>0.74415755846635601</v>
      </c>
      <c r="X291" s="95">
        <v>100</v>
      </c>
      <c r="Y291" s="50">
        <v>1</v>
      </c>
      <c r="Z291" s="50">
        <v>0</v>
      </c>
      <c r="AA291" s="50">
        <v>0</v>
      </c>
      <c r="AB291" s="50">
        <v>0</v>
      </c>
      <c r="AC291" s="95">
        <v>1</v>
      </c>
      <c r="AD291" s="30">
        <v>0</v>
      </c>
      <c r="AE291" s="30" t="s">
        <v>65</v>
      </c>
      <c r="AF291" s="50">
        <v>1</v>
      </c>
      <c r="AG291" s="50">
        <v>1</v>
      </c>
      <c r="AH291" s="50">
        <v>1</v>
      </c>
      <c r="AI291" s="50">
        <v>0</v>
      </c>
      <c r="AJ291" s="50">
        <f t="shared" si="92"/>
        <v>1</v>
      </c>
      <c r="AK291" s="50">
        <v>1</v>
      </c>
      <c r="AL291" s="50">
        <v>470000</v>
      </c>
      <c r="AM291" s="30">
        <v>15</v>
      </c>
      <c r="AN291" s="30" t="s">
        <v>324</v>
      </c>
      <c r="AO291" s="65">
        <f t="shared" si="93"/>
        <v>0</v>
      </c>
      <c r="AP291" s="65">
        <f t="shared" si="94"/>
        <v>1</v>
      </c>
      <c r="AQ291" s="65">
        <f t="shared" si="95"/>
        <v>0</v>
      </c>
      <c r="AR291" s="65">
        <v>1</v>
      </c>
      <c r="AS291" s="30" t="s">
        <v>157</v>
      </c>
      <c r="AT291" s="65">
        <v>0</v>
      </c>
      <c r="AU291" s="65">
        <v>0</v>
      </c>
      <c r="AV291" s="65">
        <v>0</v>
      </c>
      <c r="AW291" s="65">
        <v>1</v>
      </c>
      <c r="AX291" s="65">
        <v>26.1</v>
      </c>
      <c r="AY291" s="65">
        <v>0</v>
      </c>
      <c r="AZ291" s="65">
        <v>0</v>
      </c>
      <c r="BA291" s="65">
        <v>0</v>
      </c>
      <c r="BB291" s="65">
        <v>0</v>
      </c>
      <c r="BC291" s="65">
        <v>0</v>
      </c>
      <c r="BD291" s="65">
        <v>1</v>
      </c>
      <c r="BE291" s="65">
        <v>1</v>
      </c>
    </row>
    <row r="292" spans="1:57" x14ac:dyDescent="0.25">
      <c r="A292" s="30" t="s">
        <v>238</v>
      </c>
      <c r="B292" s="30">
        <v>291</v>
      </c>
      <c r="C292" s="30">
        <v>1</v>
      </c>
      <c r="D292">
        <f>VLOOKUP(E292,Studies!$C$3:$F$40,4,FALSE)</f>
        <v>24</v>
      </c>
      <c r="E292" s="30" t="s">
        <v>236</v>
      </c>
      <c r="F292" s="30" t="s">
        <v>236</v>
      </c>
      <c r="G292">
        <f t="shared" si="83"/>
        <v>62</v>
      </c>
      <c r="H292" s="30">
        <v>2010</v>
      </c>
      <c r="I292" s="30">
        <f t="shared" si="96"/>
        <v>1.3979400086720377</v>
      </c>
      <c r="J292" s="76">
        <v>43.608258484717567</v>
      </c>
      <c r="K292" s="76">
        <v>2.6826870299371133</v>
      </c>
      <c r="L292" s="76">
        <f t="shared" si="84"/>
        <v>16.255440160584001</v>
      </c>
      <c r="M292" s="30" t="s">
        <v>132</v>
      </c>
      <c r="N292" s="50">
        <f t="shared" si="85"/>
        <v>0</v>
      </c>
      <c r="O292" s="50">
        <f t="shared" si="86"/>
        <v>0</v>
      </c>
      <c r="P292" s="50">
        <f t="shared" si="87"/>
        <v>1</v>
      </c>
      <c r="Q292" s="57">
        <f t="shared" si="88"/>
        <v>38.350191906040827</v>
      </c>
      <c r="R292" s="57">
        <f t="shared" si="89"/>
        <v>48.866325063394306</v>
      </c>
      <c r="S292" s="81">
        <f t="shared" si="90"/>
        <v>0.38350191906040826</v>
      </c>
      <c r="T292" s="81">
        <f t="shared" si="91"/>
        <v>0.48866325063394306</v>
      </c>
      <c r="U292" s="76">
        <f t="shared" si="81"/>
        <v>0.43608258484717566</v>
      </c>
      <c r="V292" s="76">
        <f t="shared" si="82"/>
        <v>2.6826870299371131E-2</v>
      </c>
      <c r="W292" s="76">
        <f t="shared" si="97"/>
        <v>16.255440160584001</v>
      </c>
      <c r="X292" s="95">
        <v>100</v>
      </c>
      <c r="Y292" s="50">
        <v>1</v>
      </c>
      <c r="Z292" s="50">
        <v>0</v>
      </c>
      <c r="AA292" s="50">
        <v>0</v>
      </c>
      <c r="AB292" s="50">
        <v>0</v>
      </c>
      <c r="AC292" s="95">
        <v>1</v>
      </c>
      <c r="AD292" s="30">
        <v>0</v>
      </c>
      <c r="AE292" s="30" t="s">
        <v>65</v>
      </c>
      <c r="AF292" s="50">
        <v>1</v>
      </c>
      <c r="AG292" s="50">
        <v>1</v>
      </c>
      <c r="AH292" s="50">
        <v>1</v>
      </c>
      <c r="AI292" s="50">
        <v>0</v>
      </c>
      <c r="AJ292" s="50">
        <f t="shared" si="92"/>
        <v>1</v>
      </c>
      <c r="AK292" s="50">
        <v>1</v>
      </c>
      <c r="AL292" s="50">
        <v>470000</v>
      </c>
      <c r="AM292" s="30">
        <v>15</v>
      </c>
      <c r="AN292" s="30" t="s">
        <v>324</v>
      </c>
      <c r="AO292" s="65">
        <f t="shared" si="93"/>
        <v>0</v>
      </c>
      <c r="AP292" s="65">
        <f t="shared" si="94"/>
        <v>1</v>
      </c>
      <c r="AQ292" s="65">
        <f t="shared" si="95"/>
        <v>0</v>
      </c>
      <c r="AR292" s="65">
        <v>1</v>
      </c>
      <c r="AS292" s="30" t="s">
        <v>159</v>
      </c>
      <c r="AT292" s="65">
        <v>0</v>
      </c>
      <c r="AU292" s="65">
        <v>0</v>
      </c>
      <c r="AV292" s="65">
        <v>0</v>
      </c>
      <c r="AW292" s="65">
        <v>1</v>
      </c>
      <c r="AX292" s="65">
        <v>29.2</v>
      </c>
      <c r="AY292" s="65">
        <v>0</v>
      </c>
      <c r="AZ292" s="65">
        <v>0</v>
      </c>
      <c r="BA292" s="65">
        <v>0</v>
      </c>
      <c r="BB292" s="65">
        <v>0</v>
      </c>
      <c r="BC292" s="65">
        <v>0</v>
      </c>
      <c r="BD292" s="65">
        <v>1</v>
      </c>
      <c r="BE292" s="65">
        <v>1</v>
      </c>
    </row>
    <row r="293" spans="1:57" x14ac:dyDescent="0.25">
      <c r="A293" s="30" t="s">
        <v>238</v>
      </c>
      <c r="B293" s="30">
        <v>292</v>
      </c>
      <c r="C293" s="30">
        <v>1</v>
      </c>
      <c r="D293">
        <f>VLOOKUP(E293,Studies!$C$3:$F$40,4,FALSE)</f>
        <v>24</v>
      </c>
      <c r="E293" s="30" t="s">
        <v>236</v>
      </c>
      <c r="F293" s="30" t="s">
        <v>236</v>
      </c>
      <c r="G293">
        <f t="shared" si="83"/>
        <v>62</v>
      </c>
      <c r="H293" s="30">
        <v>2010</v>
      </c>
      <c r="I293" s="30">
        <f t="shared" si="96"/>
        <v>1.3979400086720377</v>
      </c>
      <c r="J293" s="76">
        <v>104.65554241197763</v>
      </c>
      <c r="K293" s="76">
        <v>2.0999770345820012</v>
      </c>
      <c r="L293" s="76">
        <f t="shared" si="84"/>
        <v>49.836517584969322</v>
      </c>
      <c r="M293" s="30" t="s">
        <v>132</v>
      </c>
      <c r="N293" s="50">
        <f t="shared" si="85"/>
        <v>0</v>
      </c>
      <c r="O293" s="50">
        <f t="shared" si="86"/>
        <v>0</v>
      </c>
      <c r="P293" s="50">
        <f t="shared" si="87"/>
        <v>1</v>
      </c>
      <c r="Q293" s="57">
        <f t="shared" si="88"/>
        <v>100.53958742419691</v>
      </c>
      <c r="R293" s="57">
        <f t="shared" si="89"/>
        <v>108.77149739975836</v>
      </c>
      <c r="S293" s="81">
        <f t="shared" si="90"/>
        <v>1.0053958742419691</v>
      </c>
      <c r="T293" s="81">
        <f t="shared" si="91"/>
        <v>1.0877149739975835</v>
      </c>
      <c r="U293" s="76">
        <f t="shared" si="81"/>
        <v>1.0465554241197763</v>
      </c>
      <c r="V293" s="76">
        <f t="shared" si="82"/>
        <v>2.0999770345820012E-2</v>
      </c>
      <c r="W293" s="76">
        <f t="shared" si="97"/>
        <v>49.836517584969322</v>
      </c>
      <c r="X293" s="95">
        <v>100</v>
      </c>
      <c r="Y293" s="50">
        <v>1</v>
      </c>
      <c r="Z293" s="50">
        <v>0</v>
      </c>
      <c r="AA293" s="50">
        <v>0</v>
      </c>
      <c r="AB293" s="50">
        <v>0</v>
      </c>
      <c r="AC293" s="95">
        <v>1</v>
      </c>
      <c r="AD293" s="30">
        <v>0</v>
      </c>
      <c r="AE293" s="30" t="s">
        <v>65</v>
      </c>
      <c r="AF293" s="50">
        <v>1</v>
      </c>
      <c r="AG293" s="50">
        <v>1</v>
      </c>
      <c r="AH293" s="50">
        <v>1</v>
      </c>
      <c r="AI293" s="50">
        <v>0</v>
      </c>
      <c r="AJ293" s="50">
        <f t="shared" si="92"/>
        <v>1</v>
      </c>
      <c r="AK293" s="50">
        <v>1</v>
      </c>
      <c r="AL293" s="50">
        <v>470000</v>
      </c>
      <c r="AM293" s="30">
        <v>15</v>
      </c>
      <c r="AN293" s="30" t="s">
        <v>324</v>
      </c>
      <c r="AO293" s="65">
        <f t="shared" si="93"/>
        <v>0</v>
      </c>
      <c r="AP293" s="65">
        <f t="shared" si="94"/>
        <v>1</v>
      </c>
      <c r="AQ293" s="65">
        <f t="shared" si="95"/>
        <v>0</v>
      </c>
      <c r="AR293" s="65">
        <v>1</v>
      </c>
      <c r="AS293" s="30" t="s">
        <v>160</v>
      </c>
      <c r="AT293" s="65">
        <v>0</v>
      </c>
      <c r="AU293" s="65">
        <v>0</v>
      </c>
      <c r="AV293" s="65">
        <v>0</v>
      </c>
      <c r="AW293" s="65">
        <v>1</v>
      </c>
      <c r="AX293" s="65">
        <v>38.6</v>
      </c>
      <c r="AY293" s="65">
        <v>0</v>
      </c>
      <c r="AZ293" s="65">
        <v>0</v>
      </c>
      <c r="BA293" s="65">
        <v>0</v>
      </c>
      <c r="BB293" s="65">
        <v>0</v>
      </c>
      <c r="BC293" s="65">
        <v>0</v>
      </c>
      <c r="BD293" s="65">
        <v>1</v>
      </c>
      <c r="BE293" s="65">
        <v>1</v>
      </c>
    </row>
    <row r="294" spans="1:57" x14ac:dyDescent="0.25">
      <c r="A294" s="30" t="s">
        <v>238</v>
      </c>
      <c r="B294" s="30">
        <v>293</v>
      </c>
      <c r="C294" s="30">
        <v>1</v>
      </c>
      <c r="D294">
        <f>VLOOKUP(E294,Studies!$C$3:$F$40,4,FALSE)</f>
        <v>24</v>
      </c>
      <c r="E294" s="30" t="s">
        <v>236</v>
      </c>
      <c r="F294" s="30" t="s">
        <v>236</v>
      </c>
      <c r="G294">
        <f t="shared" si="83"/>
        <v>62</v>
      </c>
      <c r="H294" s="30">
        <v>2010</v>
      </c>
      <c r="I294" s="30">
        <f t="shared" si="96"/>
        <v>1.3979400086720377</v>
      </c>
      <c r="J294" s="76">
        <v>76.446126364371153</v>
      </c>
      <c r="K294" s="76">
        <v>1.0678367438137373</v>
      </c>
      <c r="L294" s="76">
        <f t="shared" si="84"/>
        <v>71.589713322044716</v>
      </c>
      <c r="M294" s="30" t="s">
        <v>132</v>
      </c>
      <c r="N294" s="50">
        <f t="shared" si="85"/>
        <v>0</v>
      </c>
      <c r="O294" s="50">
        <f t="shared" si="86"/>
        <v>0</v>
      </c>
      <c r="P294" s="50">
        <f t="shared" si="87"/>
        <v>1</v>
      </c>
      <c r="Q294" s="57">
        <f t="shared" si="88"/>
        <v>74.353166346496224</v>
      </c>
      <c r="R294" s="57">
        <f t="shared" si="89"/>
        <v>78.539086382246083</v>
      </c>
      <c r="S294" s="81">
        <f t="shared" si="90"/>
        <v>0.74353166346496236</v>
      </c>
      <c r="T294" s="81">
        <f t="shared" si="91"/>
        <v>0.78539086382246082</v>
      </c>
      <c r="U294" s="76">
        <f t="shared" si="81"/>
        <v>0.76446126364371159</v>
      </c>
      <c r="V294" s="76">
        <f t="shared" si="82"/>
        <v>1.0678367438137373E-2</v>
      </c>
      <c r="W294" s="76">
        <f t="shared" si="97"/>
        <v>71.589713322044716</v>
      </c>
      <c r="X294" s="95">
        <v>100</v>
      </c>
      <c r="Y294" s="50">
        <v>1</v>
      </c>
      <c r="Z294" s="50">
        <v>0</v>
      </c>
      <c r="AA294" s="50">
        <v>0</v>
      </c>
      <c r="AB294" s="50">
        <v>0</v>
      </c>
      <c r="AC294" s="95">
        <v>1</v>
      </c>
      <c r="AD294" s="30">
        <v>0</v>
      </c>
      <c r="AE294" s="30" t="s">
        <v>65</v>
      </c>
      <c r="AF294" s="50">
        <v>1</v>
      </c>
      <c r="AG294" s="50">
        <v>1</v>
      </c>
      <c r="AH294" s="50">
        <v>1</v>
      </c>
      <c r="AI294" s="50">
        <v>0</v>
      </c>
      <c r="AJ294" s="50">
        <f t="shared" si="92"/>
        <v>1</v>
      </c>
      <c r="AK294" s="50">
        <v>1</v>
      </c>
      <c r="AL294" s="50">
        <v>470000</v>
      </c>
      <c r="AM294" s="30">
        <v>15</v>
      </c>
      <c r="AN294" s="30" t="s">
        <v>324</v>
      </c>
      <c r="AO294" s="65">
        <f t="shared" si="93"/>
        <v>0</v>
      </c>
      <c r="AP294" s="65">
        <f t="shared" si="94"/>
        <v>1</v>
      </c>
      <c r="AQ294" s="65">
        <f t="shared" si="95"/>
        <v>0</v>
      </c>
      <c r="AR294" s="65">
        <v>1</v>
      </c>
      <c r="AS294" s="30" t="s">
        <v>161</v>
      </c>
      <c r="AT294" s="65">
        <v>0</v>
      </c>
      <c r="AU294" s="65">
        <v>0</v>
      </c>
      <c r="AV294" s="65">
        <v>0</v>
      </c>
      <c r="AW294" s="65">
        <v>1</v>
      </c>
      <c r="AX294" s="65">
        <v>35.200000000000003</v>
      </c>
      <c r="AY294" s="65">
        <v>0</v>
      </c>
      <c r="AZ294" s="65">
        <v>0</v>
      </c>
      <c r="BA294" s="65">
        <v>0</v>
      </c>
      <c r="BB294" s="65">
        <v>0</v>
      </c>
      <c r="BC294" s="65">
        <v>0</v>
      </c>
      <c r="BD294" s="65">
        <v>1</v>
      </c>
      <c r="BE294" s="65">
        <v>1</v>
      </c>
    </row>
    <row r="295" spans="1:57" x14ac:dyDescent="0.25">
      <c r="A295" s="30" t="s">
        <v>238</v>
      </c>
      <c r="B295" s="30">
        <v>294</v>
      </c>
      <c r="C295" s="30">
        <v>1</v>
      </c>
      <c r="D295">
        <f>VLOOKUP(E295,Studies!$C$3:$F$40,4,FALSE)</f>
        <v>24</v>
      </c>
      <c r="E295" s="30" t="s">
        <v>236</v>
      </c>
      <c r="F295" s="30" t="s">
        <v>236</v>
      </c>
      <c r="G295">
        <f t="shared" si="83"/>
        <v>62</v>
      </c>
      <c r="H295" s="30">
        <v>2010</v>
      </c>
      <c r="I295" s="30">
        <f t="shared" si="96"/>
        <v>1.3979400086720377</v>
      </c>
      <c r="J295" s="76">
        <v>144.22440012348153</v>
      </c>
      <c r="K295" s="76">
        <v>2.404774577549738</v>
      </c>
      <c r="L295" s="76">
        <f t="shared" si="84"/>
        <v>59.97418696534708</v>
      </c>
      <c r="M295" s="30" t="s">
        <v>132</v>
      </c>
      <c r="N295" s="50">
        <f t="shared" si="85"/>
        <v>0</v>
      </c>
      <c r="O295" s="50">
        <f t="shared" si="86"/>
        <v>0</v>
      </c>
      <c r="P295" s="50">
        <f t="shared" si="87"/>
        <v>1</v>
      </c>
      <c r="Q295" s="57">
        <f t="shared" si="88"/>
        <v>139.51104195148403</v>
      </c>
      <c r="R295" s="57">
        <f t="shared" si="89"/>
        <v>148.93775829547903</v>
      </c>
      <c r="S295" s="81">
        <f t="shared" si="90"/>
        <v>1.3951104195148403</v>
      </c>
      <c r="T295" s="81">
        <f t="shared" si="91"/>
        <v>1.4893775829547902</v>
      </c>
      <c r="U295" s="76">
        <f t="shared" si="81"/>
        <v>1.4422440012348152</v>
      </c>
      <c r="V295" s="76">
        <f t="shared" si="82"/>
        <v>2.404774577549738E-2</v>
      </c>
      <c r="W295" s="76">
        <f t="shared" si="97"/>
        <v>59.97418696534708</v>
      </c>
      <c r="X295" s="95">
        <v>100</v>
      </c>
      <c r="Y295" s="50">
        <v>1</v>
      </c>
      <c r="Z295" s="50">
        <v>0</v>
      </c>
      <c r="AA295" s="50">
        <v>0</v>
      </c>
      <c r="AB295" s="50">
        <v>0</v>
      </c>
      <c r="AC295" s="95">
        <v>1</v>
      </c>
      <c r="AD295" s="30">
        <v>0</v>
      </c>
      <c r="AE295" s="30" t="s">
        <v>65</v>
      </c>
      <c r="AF295" s="50">
        <v>1</v>
      </c>
      <c r="AG295" s="50">
        <v>1</v>
      </c>
      <c r="AH295" s="50">
        <v>1</v>
      </c>
      <c r="AI295" s="50">
        <v>0</v>
      </c>
      <c r="AJ295" s="50">
        <f t="shared" si="92"/>
        <v>1</v>
      </c>
      <c r="AK295" s="50">
        <v>1</v>
      </c>
      <c r="AL295" s="50">
        <v>470000</v>
      </c>
      <c r="AM295" s="30">
        <v>15</v>
      </c>
      <c r="AN295" s="30" t="s">
        <v>324</v>
      </c>
      <c r="AO295" s="65">
        <f t="shared" si="93"/>
        <v>0</v>
      </c>
      <c r="AP295" s="65">
        <f t="shared" si="94"/>
        <v>1</v>
      </c>
      <c r="AQ295" s="65">
        <f t="shared" si="95"/>
        <v>0</v>
      </c>
      <c r="AR295" s="65">
        <v>1</v>
      </c>
      <c r="AS295" s="30" t="s">
        <v>187</v>
      </c>
      <c r="AT295" s="65">
        <v>0</v>
      </c>
      <c r="AU295" s="65">
        <v>0</v>
      </c>
      <c r="AV295" s="65">
        <v>0</v>
      </c>
      <c r="AW295" s="65">
        <v>0</v>
      </c>
      <c r="AX295" s="65">
        <v>32.9</v>
      </c>
      <c r="AY295" s="65">
        <v>0</v>
      </c>
      <c r="AZ295" s="65">
        <v>0</v>
      </c>
      <c r="BA295" s="65">
        <v>0</v>
      </c>
      <c r="BB295" s="65">
        <v>0</v>
      </c>
      <c r="BC295" s="65">
        <v>0</v>
      </c>
      <c r="BD295" s="65">
        <v>1</v>
      </c>
      <c r="BE295" s="65">
        <v>1</v>
      </c>
    </row>
    <row r="296" spans="1:57" x14ac:dyDescent="0.25">
      <c r="A296" s="30" t="s">
        <v>238</v>
      </c>
      <c r="B296" s="30">
        <v>295</v>
      </c>
      <c r="C296" s="30">
        <v>1</v>
      </c>
      <c r="D296">
        <f>VLOOKUP(E296,Studies!$C$3:$F$40,4,FALSE)</f>
        <v>24</v>
      </c>
      <c r="E296" s="30" t="s">
        <v>236</v>
      </c>
      <c r="F296" s="30" t="s">
        <v>236</v>
      </c>
      <c r="G296">
        <f t="shared" si="83"/>
        <v>62</v>
      </c>
      <c r="H296" s="30">
        <v>2010</v>
      </c>
      <c r="I296" s="30">
        <f t="shared" si="96"/>
        <v>1.3979400086720377</v>
      </c>
      <c r="J296" s="76">
        <v>64.945491108090167</v>
      </c>
      <c r="K296" s="76">
        <v>2.2417381159982712</v>
      </c>
      <c r="L296" s="76">
        <f t="shared" si="84"/>
        <v>28.971042890605091</v>
      </c>
      <c r="M296" s="30" t="s">
        <v>132</v>
      </c>
      <c r="N296" s="50">
        <f t="shared" si="85"/>
        <v>0</v>
      </c>
      <c r="O296" s="50">
        <f t="shared" si="86"/>
        <v>0</v>
      </c>
      <c r="P296" s="50">
        <f t="shared" si="87"/>
        <v>1</v>
      </c>
      <c r="Q296" s="57">
        <f t="shared" si="88"/>
        <v>60.551684400733556</v>
      </c>
      <c r="R296" s="57">
        <f t="shared" si="89"/>
        <v>69.339297815446784</v>
      </c>
      <c r="S296" s="81">
        <f t="shared" si="90"/>
        <v>0.60551684400733563</v>
      </c>
      <c r="T296" s="81">
        <f t="shared" si="91"/>
        <v>0.69339297815446777</v>
      </c>
      <c r="U296" s="76">
        <f t="shared" si="81"/>
        <v>0.6494549110809017</v>
      </c>
      <c r="V296" s="76">
        <f t="shared" si="82"/>
        <v>2.2417381159982711E-2</v>
      </c>
      <c r="W296" s="76">
        <f t="shared" si="97"/>
        <v>28.971042890605094</v>
      </c>
      <c r="X296" s="95">
        <v>100</v>
      </c>
      <c r="Y296" s="50">
        <v>1</v>
      </c>
      <c r="Z296" s="50">
        <v>0</v>
      </c>
      <c r="AA296" s="50">
        <v>0</v>
      </c>
      <c r="AB296" s="50">
        <v>0</v>
      </c>
      <c r="AC296" s="95">
        <v>1</v>
      </c>
      <c r="AD296" s="30">
        <v>0</v>
      </c>
      <c r="AE296" s="30" t="s">
        <v>65</v>
      </c>
      <c r="AF296" s="50">
        <v>1</v>
      </c>
      <c r="AG296" s="50">
        <v>1</v>
      </c>
      <c r="AH296" s="50">
        <v>1</v>
      </c>
      <c r="AI296" s="50">
        <v>0</v>
      </c>
      <c r="AJ296" s="50">
        <f t="shared" si="92"/>
        <v>1</v>
      </c>
      <c r="AK296" s="50">
        <v>1</v>
      </c>
      <c r="AL296" s="50">
        <v>470000</v>
      </c>
      <c r="AM296" s="30">
        <v>15</v>
      </c>
      <c r="AN296" s="30" t="s">
        <v>324</v>
      </c>
      <c r="AO296" s="65">
        <f t="shared" si="93"/>
        <v>0</v>
      </c>
      <c r="AP296" s="65">
        <f t="shared" si="94"/>
        <v>1</v>
      </c>
      <c r="AQ296" s="65">
        <f t="shared" si="95"/>
        <v>0</v>
      </c>
      <c r="AR296" s="65">
        <v>1</v>
      </c>
      <c r="AS296" s="30" t="s">
        <v>162</v>
      </c>
      <c r="AT296" s="65">
        <v>0</v>
      </c>
      <c r="AU296" s="65">
        <v>0</v>
      </c>
      <c r="AV296" s="65">
        <v>0</v>
      </c>
      <c r="AW296" s="65">
        <v>0</v>
      </c>
      <c r="AX296" s="65">
        <v>31.4</v>
      </c>
      <c r="AY296" s="65">
        <v>0</v>
      </c>
      <c r="AZ296" s="65">
        <v>0</v>
      </c>
      <c r="BA296" s="65">
        <v>0</v>
      </c>
      <c r="BB296" s="65">
        <v>0</v>
      </c>
      <c r="BC296" s="65">
        <v>0</v>
      </c>
      <c r="BD296" s="65">
        <v>1</v>
      </c>
      <c r="BE296" s="65">
        <v>1</v>
      </c>
    </row>
    <row r="297" spans="1:57" x14ac:dyDescent="0.25">
      <c r="A297" s="30" t="s">
        <v>238</v>
      </c>
      <c r="B297" s="30">
        <v>296</v>
      </c>
      <c r="C297" s="30">
        <v>1</v>
      </c>
      <c r="D297">
        <f>VLOOKUP(E297,Studies!$C$3:$F$40,4,FALSE)</f>
        <v>24</v>
      </c>
      <c r="E297" s="30" t="s">
        <v>236</v>
      </c>
      <c r="F297" s="30" t="s">
        <v>236</v>
      </c>
      <c r="G297">
        <f t="shared" si="83"/>
        <v>62</v>
      </c>
      <c r="H297" s="30">
        <v>2010</v>
      </c>
      <c r="I297" s="30">
        <f t="shared" si="96"/>
        <v>1.3979400086720377</v>
      </c>
      <c r="J297" s="76">
        <v>62.046084568704671</v>
      </c>
      <c r="K297" s="76">
        <v>2.8932297264923168</v>
      </c>
      <c r="L297" s="76">
        <f t="shared" si="84"/>
        <v>21.445267204525745</v>
      </c>
      <c r="M297" s="30" t="s">
        <v>132</v>
      </c>
      <c r="N297" s="50">
        <f t="shared" si="85"/>
        <v>0</v>
      </c>
      <c r="O297" s="50">
        <f t="shared" si="86"/>
        <v>0</v>
      </c>
      <c r="P297" s="50">
        <f t="shared" si="87"/>
        <v>1</v>
      </c>
      <c r="Q297" s="57">
        <f t="shared" si="88"/>
        <v>56.375354304779734</v>
      </c>
      <c r="R297" s="57">
        <f t="shared" si="89"/>
        <v>67.716814832629609</v>
      </c>
      <c r="S297" s="81">
        <f t="shared" si="90"/>
        <v>0.56375354304779735</v>
      </c>
      <c r="T297" s="81">
        <f t="shared" si="91"/>
        <v>0.67716814832629613</v>
      </c>
      <c r="U297" s="76">
        <f t="shared" si="81"/>
        <v>0.62046084568704674</v>
      </c>
      <c r="V297" s="76">
        <f t="shared" si="82"/>
        <v>2.8932297264923169E-2</v>
      </c>
      <c r="W297" s="76">
        <f t="shared" si="97"/>
        <v>21.445267204525745</v>
      </c>
      <c r="X297" s="95">
        <v>100</v>
      </c>
      <c r="Y297" s="50">
        <v>1</v>
      </c>
      <c r="Z297" s="50">
        <v>0</v>
      </c>
      <c r="AA297" s="50">
        <v>0</v>
      </c>
      <c r="AB297" s="50">
        <v>0</v>
      </c>
      <c r="AC297" s="95">
        <v>1</v>
      </c>
      <c r="AD297" s="30">
        <v>0</v>
      </c>
      <c r="AE297" s="30" t="s">
        <v>65</v>
      </c>
      <c r="AF297" s="50">
        <v>1</v>
      </c>
      <c r="AG297" s="50">
        <v>1</v>
      </c>
      <c r="AH297" s="50">
        <v>1</v>
      </c>
      <c r="AI297" s="50">
        <v>0</v>
      </c>
      <c r="AJ297" s="50">
        <f t="shared" si="92"/>
        <v>1</v>
      </c>
      <c r="AK297" s="50">
        <v>1</v>
      </c>
      <c r="AL297" s="50">
        <v>470000</v>
      </c>
      <c r="AM297" s="30">
        <v>15</v>
      </c>
      <c r="AN297" s="30" t="s">
        <v>324</v>
      </c>
      <c r="AO297" s="65">
        <f t="shared" si="93"/>
        <v>0</v>
      </c>
      <c r="AP297" s="65">
        <f t="shared" si="94"/>
        <v>1</v>
      </c>
      <c r="AQ297" s="65">
        <f t="shared" si="95"/>
        <v>0</v>
      </c>
      <c r="AR297" s="65">
        <v>1</v>
      </c>
      <c r="AS297" s="30" t="s">
        <v>188</v>
      </c>
      <c r="AT297" s="65">
        <v>0</v>
      </c>
      <c r="AU297" s="65">
        <v>1</v>
      </c>
      <c r="AV297" s="65">
        <v>0</v>
      </c>
      <c r="AW297" s="65">
        <v>1</v>
      </c>
      <c r="AX297" s="65">
        <v>33.4</v>
      </c>
      <c r="AY297" s="65">
        <v>0</v>
      </c>
      <c r="AZ297" s="65">
        <v>0</v>
      </c>
      <c r="BA297" s="65">
        <v>0</v>
      </c>
      <c r="BB297" s="65">
        <v>0</v>
      </c>
      <c r="BC297" s="65">
        <v>0</v>
      </c>
      <c r="BD297" s="65">
        <v>1</v>
      </c>
      <c r="BE297" s="65">
        <v>1</v>
      </c>
    </row>
    <row r="298" spans="1:57" x14ac:dyDescent="0.25">
      <c r="A298" s="30" t="s">
        <v>238</v>
      </c>
      <c r="B298" s="30">
        <v>297</v>
      </c>
      <c r="C298" s="30">
        <v>1</v>
      </c>
      <c r="D298">
        <f>VLOOKUP(E298,Studies!$C$3:$F$40,4,FALSE)</f>
        <v>24</v>
      </c>
      <c r="E298" s="30" t="s">
        <v>236</v>
      </c>
      <c r="F298" s="30" t="s">
        <v>236</v>
      </c>
      <c r="G298">
        <f t="shared" si="83"/>
        <v>62</v>
      </c>
      <c r="H298" s="30">
        <v>2010</v>
      </c>
      <c r="I298" s="30">
        <f t="shared" si="96"/>
        <v>1.3979400086720377</v>
      </c>
      <c r="J298" s="76">
        <v>27.822406283943746</v>
      </c>
      <c r="K298" s="76">
        <v>0.80383776049040556</v>
      </c>
      <c r="L298" s="76">
        <f t="shared" si="84"/>
        <v>34.611967304160785</v>
      </c>
      <c r="M298" s="30" t="s">
        <v>132</v>
      </c>
      <c r="N298" s="50">
        <f t="shared" si="85"/>
        <v>0</v>
      </c>
      <c r="O298" s="50">
        <f t="shared" si="86"/>
        <v>0</v>
      </c>
      <c r="P298" s="50">
        <f t="shared" si="87"/>
        <v>1</v>
      </c>
      <c r="Q298" s="57">
        <f t="shared" si="88"/>
        <v>26.246884273382552</v>
      </c>
      <c r="R298" s="57">
        <f t="shared" si="89"/>
        <v>29.39792829450494</v>
      </c>
      <c r="S298" s="81">
        <f t="shared" si="90"/>
        <v>0.26246884273382554</v>
      </c>
      <c r="T298" s="81">
        <f t="shared" si="91"/>
        <v>0.29397928294504938</v>
      </c>
      <c r="U298" s="76">
        <f t="shared" si="81"/>
        <v>0.27822406283943746</v>
      </c>
      <c r="V298" s="76">
        <f t="shared" si="82"/>
        <v>8.038377604904055E-3</v>
      </c>
      <c r="W298" s="76">
        <f t="shared" si="97"/>
        <v>34.611967304160785</v>
      </c>
      <c r="X298" s="95">
        <v>100</v>
      </c>
      <c r="Y298" s="50">
        <v>1</v>
      </c>
      <c r="Z298" s="50">
        <v>0</v>
      </c>
      <c r="AA298" s="50">
        <v>0</v>
      </c>
      <c r="AB298" s="50">
        <v>0</v>
      </c>
      <c r="AC298" s="95">
        <v>1</v>
      </c>
      <c r="AD298" s="30">
        <v>0</v>
      </c>
      <c r="AE298" s="30" t="s">
        <v>65</v>
      </c>
      <c r="AF298" s="50">
        <v>1</v>
      </c>
      <c r="AG298" s="50">
        <v>1</v>
      </c>
      <c r="AH298" s="50">
        <v>1</v>
      </c>
      <c r="AI298" s="50">
        <v>0</v>
      </c>
      <c r="AJ298" s="50">
        <f t="shared" si="92"/>
        <v>1</v>
      </c>
      <c r="AK298" s="50">
        <v>1</v>
      </c>
      <c r="AL298" s="50">
        <v>470000</v>
      </c>
      <c r="AM298" s="30">
        <v>15</v>
      </c>
      <c r="AN298" s="30" t="s">
        <v>324</v>
      </c>
      <c r="AO298" s="65">
        <f t="shared" si="93"/>
        <v>0</v>
      </c>
      <c r="AP298" s="65">
        <f t="shared" si="94"/>
        <v>1</v>
      </c>
      <c r="AQ298" s="65">
        <f t="shared" si="95"/>
        <v>0</v>
      </c>
      <c r="AR298" s="65">
        <v>1</v>
      </c>
      <c r="AS298" s="30" t="s">
        <v>171</v>
      </c>
      <c r="AT298" s="65">
        <v>0</v>
      </c>
      <c r="AU298" s="65">
        <v>0</v>
      </c>
      <c r="AV298" s="65">
        <v>0</v>
      </c>
      <c r="AW298" s="65">
        <v>0</v>
      </c>
      <c r="AX298" s="65">
        <v>45.4</v>
      </c>
      <c r="AY298" s="65">
        <v>0</v>
      </c>
      <c r="AZ298" s="65">
        <v>0</v>
      </c>
      <c r="BA298" s="65">
        <v>0</v>
      </c>
      <c r="BB298" s="65">
        <v>0</v>
      </c>
      <c r="BC298" s="65">
        <v>0</v>
      </c>
      <c r="BD298" s="65">
        <v>1</v>
      </c>
      <c r="BE298" s="65">
        <v>1</v>
      </c>
    </row>
    <row r="299" spans="1:57" x14ac:dyDescent="0.25">
      <c r="A299" s="30" t="s">
        <v>238</v>
      </c>
      <c r="B299" s="30">
        <v>298</v>
      </c>
      <c r="C299" s="30">
        <v>1</v>
      </c>
      <c r="D299">
        <f>VLOOKUP(E299,Studies!$C$3:$F$40,4,FALSE)</f>
        <v>24</v>
      </c>
      <c r="E299" s="30" t="s">
        <v>236</v>
      </c>
      <c r="F299" s="30" t="s">
        <v>236</v>
      </c>
      <c r="G299">
        <f t="shared" si="83"/>
        <v>62</v>
      </c>
      <c r="H299" s="30">
        <v>2010</v>
      </c>
      <c r="I299" s="30">
        <f t="shared" si="96"/>
        <v>1.3979400086720377</v>
      </c>
      <c r="J299" s="76">
        <v>106.66036299541521</v>
      </c>
      <c r="K299" s="76">
        <v>2.3211627551814962</v>
      </c>
      <c r="L299" s="76">
        <f t="shared" si="84"/>
        <v>45.951264191758597</v>
      </c>
      <c r="M299" s="30" t="s">
        <v>132</v>
      </c>
      <c r="N299" s="50">
        <f t="shared" si="85"/>
        <v>0</v>
      </c>
      <c r="O299" s="50">
        <f t="shared" si="86"/>
        <v>0</v>
      </c>
      <c r="P299" s="50">
        <f t="shared" si="87"/>
        <v>1</v>
      </c>
      <c r="Q299" s="57">
        <f t="shared" si="88"/>
        <v>102.11088399525948</v>
      </c>
      <c r="R299" s="57">
        <f t="shared" si="89"/>
        <v>111.20984199557094</v>
      </c>
      <c r="S299" s="81">
        <f t="shared" si="90"/>
        <v>1.0211088399525947</v>
      </c>
      <c r="T299" s="81">
        <f t="shared" si="91"/>
        <v>1.1120984199557096</v>
      </c>
      <c r="U299" s="76">
        <f t="shared" ref="U299:U362" si="98">(J299/X299)*AC299</f>
        <v>1.0666036299541521</v>
      </c>
      <c r="V299" s="76">
        <f t="shared" ref="V299:V362" si="99">(K299/X299)*AC299</f>
        <v>2.321162755181496E-2</v>
      </c>
      <c r="W299" s="76">
        <f t="shared" si="97"/>
        <v>45.951264191758604</v>
      </c>
      <c r="X299" s="95">
        <v>100</v>
      </c>
      <c r="Y299" s="50">
        <v>1</v>
      </c>
      <c r="Z299" s="50">
        <v>0</v>
      </c>
      <c r="AA299" s="50">
        <v>0</v>
      </c>
      <c r="AB299" s="50">
        <v>0</v>
      </c>
      <c r="AC299" s="95">
        <v>1</v>
      </c>
      <c r="AD299" s="30">
        <v>0</v>
      </c>
      <c r="AE299" s="30" t="s">
        <v>65</v>
      </c>
      <c r="AF299" s="50">
        <v>1</v>
      </c>
      <c r="AG299" s="50">
        <v>1</v>
      </c>
      <c r="AH299" s="50">
        <v>1</v>
      </c>
      <c r="AI299" s="50">
        <v>0</v>
      </c>
      <c r="AJ299" s="50">
        <f t="shared" si="92"/>
        <v>1</v>
      </c>
      <c r="AK299" s="50">
        <v>1</v>
      </c>
      <c r="AL299" s="50">
        <v>470000</v>
      </c>
      <c r="AM299" s="30">
        <v>15</v>
      </c>
      <c r="AN299" s="30" t="s">
        <v>324</v>
      </c>
      <c r="AO299" s="65">
        <f t="shared" si="93"/>
        <v>0</v>
      </c>
      <c r="AP299" s="65">
        <f t="shared" si="94"/>
        <v>1</v>
      </c>
      <c r="AQ299" s="65">
        <f t="shared" si="95"/>
        <v>0</v>
      </c>
      <c r="AR299" s="65">
        <v>1</v>
      </c>
      <c r="AS299" s="30" t="s">
        <v>178</v>
      </c>
      <c r="AT299" s="65">
        <v>0</v>
      </c>
      <c r="AU299" s="65">
        <v>0</v>
      </c>
      <c r="AV299" s="65">
        <v>0</v>
      </c>
      <c r="AW299" s="65">
        <v>1</v>
      </c>
      <c r="AX299" s="65">
        <v>26</v>
      </c>
      <c r="AY299" s="65">
        <v>0</v>
      </c>
      <c r="AZ299" s="65">
        <v>0</v>
      </c>
      <c r="BA299" s="65">
        <v>0</v>
      </c>
      <c r="BB299" s="65">
        <v>0</v>
      </c>
      <c r="BC299" s="65">
        <v>0</v>
      </c>
      <c r="BD299" s="65">
        <v>1</v>
      </c>
      <c r="BE299" s="65">
        <v>1</v>
      </c>
    </row>
    <row r="300" spans="1:57" x14ac:dyDescent="0.25">
      <c r="A300" s="30" t="s">
        <v>238</v>
      </c>
      <c r="B300" s="30">
        <v>299</v>
      </c>
      <c r="C300" s="30">
        <v>1</v>
      </c>
      <c r="D300">
        <f>VLOOKUP(E300,Studies!$C$3:$F$40,4,FALSE)</f>
        <v>24</v>
      </c>
      <c r="E300" s="30" t="s">
        <v>236</v>
      </c>
      <c r="F300" s="30" t="s">
        <v>236</v>
      </c>
      <c r="G300">
        <f t="shared" si="83"/>
        <v>62</v>
      </c>
      <c r="H300" s="30">
        <v>2010</v>
      </c>
      <c r="I300" s="30">
        <f t="shared" si="96"/>
        <v>1.3979400086720377</v>
      </c>
      <c r="J300" s="76">
        <v>56.288587143671542</v>
      </c>
      <c r="K300" s="76">
        <v>3.3454683600308757</v>
      </c>
      <c r="L300" s="76">
        <f t="shared" si="84"/>
        <v>16.825323418438202</v>
      </c>
      <c r="M300" s="30" t="s">
        <v>132</v>
      </c>
      <c r="N300" s="50">
        <f t="shared" si="85"/>
        <v>0</v>
      </c>
      <c r="O300" s="50">
        <f t="shared" si="86"/>
        <v>0</v>
      </c>
      <c r="P300" s="50">
        <f t="shared" si="87"/>
        <v>1</v>
      </c>
      <c r="Q300" s="57">
        <f t="shared" si="88"/>
        <v>49.731469158011024</v>
      </c>
      <c r="R300" s="57">
        <f t="shared" si="89"/>
        <v>62.84570512933206</v>
      </c>
      <c r="S300" s="81">
        <f t="shared" si="90"/>
        <v>0.49731469158011027</v>
      </c>
      <c r="T300" s="81">
        <f t="shared" si="91"/>
        <v>0.62845705129332063</v>
      </c>
      <c r="U300" s="76">
        <f t="shared" si="98"/>
        <v>0.56288587143671542</v>
      </c>
      <c r="V300" s="76">
        <f t="shared" si="99"/>
        <v>3.345468360030876E-2</v>
      </c>
      <c r="W300" s="76">
        <f t="shared" si="97"/>
        <v>16.825323418438202</v>
      </c>
      <c r="X300" s="95">
        <v>100</v>
      </c>
      <c r="Y300" s="50">
        <v>1</v>
      </c>
      <c r="Z300" s="50">
        <v>0</v>
      </c>
      <c r="AA300" s="50">
        <v>0</v>
      </c>
      <c r="AB300" s="50">
        <v>0</v>
      </c>
      <c r="AC300" s="95">
        <v>1</v>
      </c>
      <c r="AD300" s="30">
        <v>0</v>
      </c>
      <c r="AE300" s="30" t="s">
        <v>65</v>
      </c>
      <c r="AF300" s="50">
        <v>1</v>
      </c>
      <c r="AG300" s="50">
        <v>1</v>
      </c>
      <c r="AH300" s="50">
        <v>1</v>
      </c>
      <c r="AI300" s="50">
        <v>0</v>
      </c>
      <c r="AJ300" s="50">
        <f t="shared" si="92"/>
        <v>1</v>
      </c>
      <c r="AK300" s="50">
        <v>1</v>
      </c>
      <c r="AL300" s="50">
        <v>470000</v>
      </c>
      <c r="AM300" s="30">
        <v>15</v>
      </c>
      <c r="AN300" s="30" t="s">
        <v>324</v>
      </c>
      <c r="AO300" s="65">
        <f t="shared" si="93"/>
        <v>0</v>
      </c>
      <c r="AP300" s="65">
        <f t="shared" si="94"/>
        <v>1</v>
      </c>
      <c r="AQ300" s="65">
        <f t="shared" si="95"/>
        <v>0</v>
      </c>
      <c r="AR300" s="65">
        <v>1</v>
      </c>
      <c r="AS300" s="30" t="s">
        <v>189</v>
      </c>
      <c r="AT300" s="65">
        <v>0</v>
      </c>
      <c r="AU300" s="65">
        <v>0</v>
      </c>
      <c r="AV300" s="65">
        <v>0</v>
      </c>
      <c r="AW300" s="65">
        <v>0</v>
      </c>
      <c r="AX300" s="65">
        <v>32.5</v>
      </c>
      <c r="AY300" s="65">
        <v>0</v>
      </c>
      <c r="AZ300" s="65">
        <v>0</v>
      </c>
      <c r="BA300" s="65">
        <v>0</v>
      </c>
      <c r="BB300" s="65">
        <v>0</v>
      </c>
      <c r="BC300" s="65">
        <v>0</v>
      </c>
      <c r="BD300" s="65">
        <v>1</v>
      </c>
      <c r="BE300" s="65">
        <v>1</v>
      </c>
    </row>
    <row r="301" spans="1:57" x14ac:dyDescent="0.25">
      <c r="A301" s="30" t="s">
        <v>238</v>
      </c>
      <c r="B301" s="30">
        <v>300</v>
      </c>
      <c r="C301" s="30">
        <v>1</v>
      </c>
      <c r="D301">
        <f>VLOOKUP(E301,Studies!$C$3:$F$40,4,FALSE)</f>
        <v>24</v>
      </c>
      <c r="E301" s="30" t="s">
        <v>236</v>
      </c>
      <c r="F301" s="30" t="s">
        <v>236</v>
      </c>
      <c r="G301">
        <f t="shared" si="83"/>
        <v>62</v>
      </c>
      <c r="H301" s="30">
        <v>2010</v>
      </c>
      <c r="I301" s="30">
        <f t="shared" si="96"/>
        <v>1.3979400086720377</v>
      </c>
      <c r="J301" s="76">
        <v>31.073419597116636</v>
      </c>
      <c r="K301" s="76">
        <v>4.3213640501598221</v>
      </c>
      <c r="L301" s="76">
        <f t="shared" si="84"/>
        <v>7.1906507381546367</v>
      </c>
      <c r="M301" s="30" t="s">
        <v>132</v>
      </c>
      <c r="N301" s="50">
        <f t="shared" si="85"/>
        <v>0</v>
      </c>
      <c r="O301" s="50">
        <f t="shared" si="86"/>
        <v>0</v>
      </c>
      <c r="P301" s="50">
        <f t="shared" si="87"/>
        <v>1</v>
      </c>
      <c r="Q301" s="57">
        <f t="shared" si="88"/>
        <v>22.603546058803385</v>
      </c>
      <c r="R301" s="57">
        <f t="shared" si="89"/>
        <v>39.543293135429892</v>
      </c>
      <c r="S301" s="81">
        <f t="shared" si="90"/>
        <v>0.22603546058803387</v>
      </c>
      <c r="T301" s="81">
        <f t="shared" si="91"/>
        <v>0.39543293135429886</v>
      </c>
      <c r="U301" s="76">
        <f t="shared" si="98"/>
        <v>0.31073419597116636</v>
      </c>
      <c r="V301" s="76">
        <f t="shared" si="99"/>
        <v>4.3213640501598219E-2</v>
      </c>
      <c r="W301" s="76">
        <f t="shared" si="97"/>
        <v>7.1906507381546376</v>
      </c>
      <c r="X301" s="95">
        <v>100</v>
      </c>
      <c r="Y301" s="50">
        <v>1</v>
      </c>
      <c r="Z301" s="50">
        <v>0</v>
      </c>
      <c r="AA301" s="50">
        <v>0</v>
      </c>
      <c r="AB301" s="50">
        <v>0</v>
      </c>
      <c r="AC301" s="95">
        <v>1</v>
      </c>
      <c r="AD301" s="30">
        <v>0</v>
      </c>
      <c r="AE301" s="30" t="s">
        <v>65</v>
      </c>
      <c r="AF301" s="50">
        <v>1</v>
      </c>
      <c r="AG301" s="50">
        <v>1</v>
      </c>
      <c r="AH301" s="50">
        <v>1</v>
      </c>
      <c r="AI301" s="50">
        <v>0</v>
      </c>
      <c r="AJ301" s="50">
        <f t="shared" si="92"/>
        <v>1</v>
      </c>
      <c r="AK301" s="50">
        <v>1</v>
      </c>
      <c r="AL301" s="50">
        <v>470000</v>
      </c>
      <c r="AM301" s="30">
        <v>15</v>
      </c>
      <c r="AN301" s="30" t="s">
        <v>324</v>
      </c>
      <c r="AO301" s="65">
        <f t="shared" si="93"/>
        <v>0</v>
      </c>
      <c r="AP301" s="65">
        <f t="shared" si="94"/>
        <v>1</v>
      </c>
      <c r="AQ301" s="65">
        <f t="shared" si="95"/>
        <v>0</v>
      </c>
      <c r="AR301" s="65">
        <v>1</v>
      </c>
      <c r="AS301" s="30" t="s">
        <v>168</v>
      </c>
      <c r="AT301" s="65">
        <v>0</v>
      </c>
      <c r="AU301" s="65">
        <v>0</v>
      </c>
      <c r="AV301" s="65">
        <v>0</v>
      </c>
      <c r="AW301" s="65">
        <v>1</v>
      </c>
      <c r="AX301" s="65">
        <v>27.7</v>
      </c>
      <c r="AY301" s="65">
        <v>0</v>
      </c>
      <c r="AZ301" s="65">
        <v>0</v>
      </c>
      <c r="BA301" s="65">
        <v>0</v>
      </c>
      <c r="BB301" s="65">
        <v>0</v>
      </c>
      <c r="BC301" s="65">
        <v>0</v>
      </c>
      <c r="BD301" s="65">
        <v>1</v>
      </c>
      <c r="BE301" s="65">
        <v>1</v>
      </c>
    </row>
    <row r="302" spans="1:57" x14ac:dyDescent="0.25">
      <c r="A302" s="30" t="s">
        <v>238</v>
      </c>
      <c r="B302" s="30">
        <v>301</v>
      </c>
      <c r="C302" s="30">
        <v>1</v>
      </c>
      <c r="D302">
        <f>VLOOKUP(E302,Studies!$C$3:$F$40,4,FALSE)</f>
        <v>24</v>
      </c>
      <c r="E302" s="30" t="s">
        <v>236</v>
      </c>
      <c r="F302" s="30" t="s">
        <v>236</v>
      </c>
      <c r="G302">
        <f t="shared" si="83"/>
        <v>62</v>
      </c>
      <c r="H302" s="30">
        <v>2010</v>
      </c>
      <c r="I302" s="30">
        <f t="shared" si="96"/>
        <v>1.3979400086720377</v>
      </c>
      <c r="J302" s="76">
        <v>19.359975575542087</v>
      </c>
      <c r="K302" s="76">
        <v>2.9898101936775343</v>
      </c>
      <c r="L302" s="76">
        <f t="shared" si="84"/>
        <v>6.4753192749432964</v>
      </c>
      <c r="M302" s="30" t="s">
        <v>132</v>
      </c>
      <c r="N302" s="50">
        <f t="shared" si="85"/>
        <v>0</v>
      </c>
      <c r="O302" s="50">
        <f t="shared" si="86"/>
        <v>0</v>
      </c>
      <c r="P302" s="50">
        <f t="shared" si="87"/>
        <v>1</v>
      </c>
      <c r="Q302" s="57">
        <f t="shared" si="88"/>
        <v>13.49994759593412</v>
      </c>
      <c r="R302" s="57">
        <f t="shared" si="89"/>
        <v>25.220003555150054</v>
      </c>
      <c r="S302" s="81">
        <f t="shared" si="90"/>
        <v>0.1349994759593412</v>
      </c>
      <c r="T302" s="81">
        <f t="shared" si="91"/>
        <v>0.25220003555150056</v>
      </c>
      <c r="U302" s="76">
        <f t="shared" si="98"/>
        <v>0.19359975575542088</v>
      </c>
      <c r="V302" s="76">
        <f t="shared" si="99"/>
        <v>2.9898101936775345E-2</v>
      </c>
      <c r="W302" s="76">
        <f t="shared" si="97"/>
        <v>6.4753192749432955</v>
      </c>
      <c r="X302" s="95">
        <v>100</v>
      </c>
      <c r="Y302" s="50">
        <v>1</v>
      </c>
      <c r="Z302" s="50">
        <v>0</v>
      </c>
      <c r="AA302" s="50">
        <v>0</v>
      </c>
      <c r="AB302" s="50">
        <v>0</v>
      </c>
      <c r="AC302" s="95">
        <v>1</v>
      </c>
      <c r="AD302" s="30">
        <v>0</v>
      </c>
      <c r="AE302" s="30" t="s">
        <v>65</v>
      </c>
      <c r="AF302" s="50">
        <v>1</v>
      </c>
      <c r="AG302" s="50">
        <v>1</v>
      </c>
      <c r="AH302" s="50">
        <v>1</v>
      </c>
      <c r="AI302" s="50">
        <v>0</v>
      </c>
      <c r="AJ302" s="50">
        <f t="shared" si="92"/>
        <v>1</v>
      </c>
      <c r="AK302" s="50">
        <v>1</v>
      </c>
      <c r="AL302" s="50">
        <v>470000</v>
      </c>
      <c r="AM302" s="30">
        <v>15</v>
      </c>
      <c r="AN302" s="30" t="s">
        <v>324</v>
      </c>
      <c r="AO302" s="65">
        <f t="shared" si="93"/>
        <v>0</v>
      </c>
      <c r="AP302" s="65">
        <f t="shared" si="94"/>
        <v>1</v>
      </c>
      <c r="AQ302" s="65">
        <f t="shared" si="95"/>
        <v>0</v>
      </c>
      <c r="AR302" s="65">
        <v>1</v>
      </c>
      <c r="AS302" s="30" t="s">
        <v>170</v>
      </c>
      <c r="AT302" s="65">
        <v>0</v>
      </c>
      <c r="AU302" s="65">
        <v>0</v>
      </c>
      <c r="AV302" s="65">
        <v>0</v>
      </c>
      <c r="AW302" s="65">
        <v>1</v>
      </c>
      <c r="AX302" s="65">
        <v>28.8</v>
      </c>
      <c r="AY302" s="65">
        <v>0</v>
      </c>
      <c r="AZ302" s="65">
        <v>0</v>
      </c>
      <c r="BA302" s="65">
        <v>0</v>
      </c>
      <c r="BB302" s="65">
        <v>0</v>
      </c>
      <c r="BC302" s="65">
        <v>0</v>
      </c>
      <c r="BD302" s="65">
        <v>1</v>
      </c>
      <c r="BE302" s="65">
        <v>1</v>
      </c>
    </row>
    <row r="303" spans="1:57" x14ac:dyDescent="0.25">
      <c r="A303" s="30" t="s">
        <v>238</v>
      </c>
      <c r="B303" s="30">
        <v>302</v>
      </c>
      <c r="C303" s="30">
        <v>1</v>
      </c>
      <c r="D303">
        <f>VLOOKUP(E303,Studies!$C$3:$F$40,4,FALSE)</f>
        <v>24</v>
      </c>
      <c r="E303" s="30" t="s">
        <v>236</v>
      </c>
      <c r="F303" s="30" t="s">
        <v>236</v>
      </c>
      <c r="G303">
        <f t="shared" si="83"/>
        <v>62</v>
      </c>
      <c r="H303" s="30">
        <v>2010</v>
      </c>
      <c r="I303" s="30">
        <f t="shared" si="96"/>
        <v>1.3979400086720377</v>
      </c>
      <c r="J303" s="76">
        <v>21.255638920927339</v>
      </c>
      <c r="K303" s="76">
        <v>1.3256011239614811</v>
      </c>
      <c r="L303" s="76">
        <f t="shared" si="84"/>
        <v>16.034717032681829</v>
      </c>
      <c r="M303" s="30" t="s">
        <v>132</v>
      </c>
      <c r="N303" s="50">
        <f t="shared" si="85"/>
        <v>0</v>
      </c>
      <c r="O303" s="50">
        <f t="shared" si="86"/>
        <v>0</v>
      </c>
      <c r="P303" s="50">
        <f t="shared" si="87"/>
        <v>1</v>
      </c>
      <c r="Q303" s="57">
        <f t="shared" si="88"/>
        <v>18.657460717962834</v>
      </c>
      <c r="R303" s="57">
        <f t="shared" si="89"/>
        <v>23.853817123891844</v>
      </c>
      <c r="S303" s="81">
        <f t="shared" si="90"/>
        <v>0.18657460717962837</v>
      </c>
      <c r="T303" s="81">
        <f t="shared" si="91"/>
        <v>0.23853817123891841</v>
      </c>
      <c r="U303" s="76">
        <f t="shared" si="98"/>
        <v>0.21255638920927339</v>
      </c>
      <c r="V303" s="76">
        <f t="shared" si="99"/>
        <v>1.325601123961481E-2</v>
      </c>
      <c r="W303" s="76">
        <f t="shared" si="97"/>
        <v>16.034717032681829</v>
      </c>
      <c r="X303" s="95">
        <v>100</v>
      </c>
      <c r="Y303" s="50">
        <v>1</v>
      </c>
      <c r="Z303" s="50">
        <v>0</v>
      </c>
      <c r="AA303" s="50">
        <v>0</v>
      </c>
      <c r="AB303" s="50">
        <v>0</v>
      </c>
      <c r="AC303" s="95">
        <v>1</v>
      </c>
      <c r="AD303" s="30">
        <v>0</v>
      </c>
      <c r="AE303" s="30" t="s">
        <v>65</v>
      </c>
      <c r="AF303" s="50">
        <v>1</v>
      </c>
      <c r="AG303" s="50">
        <v>1</v>
      </c>
      <c r="AH303" s="50">
        <v>1</v>
      </c>
      <c r="AI303" s="50">
        <v>0</v>
      </c>
      <c r="AJ303" s="50">
        <f t="shared" si="92"/>
        <v>1</v>
      </c>
      <c r="AK303" s="50">
        <v>1</v>
      </c>
      <c r="AL303" s="50">
        <v>470000</v>
      </c>
      <c r="AM303" s="30">
        <v>15</v>
      </c>
      <c r="AN303" s="30" t="s">
        <v>324</v>
      </c>
      <c r="AO303" s="65">
        <f t="shared" si="93"/>
        <v>0</v>
      </c>
      <c r="AP303" s="65">
        <f t="shared" si="94"/>
        <v>1</v>
      </c>
      <c r="AQ303" s="65">
        <f t="shared" si="95"/>
        <v>0</v>
      </c>
      <c r="AR303" s="65">
        <v>1</v>
      </c>
      <c r="AS303" s="30" t="s">
        <v>172</v>
      </c>
      <c r="AT303" s="65">
        <v>0</v>
      </c>
      <c r="AU303" s="65">
        <v>0</v>
      </c>
      <c r="AV303" s="65">
        <v>0</v>
      </c>
      <c r="AW303" s="65">
        <v>1</v>
      </c>
      <c r="AX303" s="65">
        <v>34.700000000000003</v>
      </c>
      <c r="AY303" s="65">
        <v>0</v>
      </c>
      <c r="AZ303" s="65">
        <v>0</v>
      </c>
      <c r="BA303" s="65">
        <v>0</v>
      </c>
      <c r="BB303" s="65">
        <v>0</v>
      </c>
      <c r="BC303" s="65">
        <v>0</v>
      </c>
      <c r="BD303" s="65">
        <v>1</v>
      </c>
      <c r="BE303" s="65">
        <v>1</v>
      </c>
    </row>
    <row r="304" spans="1:57" x14ac:dyDescent="0.25">
      <c r="A304" s="30" t="s">
        <v>238</v>
      </c>
      <c r="B304" s="30">
        <v>303</v>
      </c>
      <c r="C304" s="30">
        <v>1</v>
      </c>
      <c r="D304">
        <f>VLOOKUP(E304,Studies!$C$3:$F$40,4,FALSE)</f>
        <v>24</v>
      </c>
      <c r="E304" s="30" t="s">
        <v>236</v>
      </c>
      <c r="F304" s="30" t="s">
        <v>236</v>
      </c>
      <c r="G304">
        <f t="shared" si="83"/>
        <v>62</v>
      </c>
      <c r="H304" s="30">
        <v>2010</v>
      </c>
      <c r="I304" s="30">
        <f t="shared" si="96"/>
        <v>1.3979400086720377</v>
      </c>
      <c r="J304" s="76">
        <v>64.340231030826928</v>
      </c>
      <c r="K304" s="76">
        <v>6.3039286819451847</v>
      </c>
      <c r="L304" s="76">
        <f t="shared" si="84"/>
        <v>10.20637038853264</v>
      </c>
      <c r="M304" s="30" t="s">
        <v>132</v>
      </c>
      <c r="N304" s="50">
        <f t="shared" si="85"/>
        <v>0</v>
      </c>
      <c r="O304" s="50">
        <f t="shared" si="86"/>
        <v>0</v>
      </c>
      <c r="P304" s="50">
        <f t="shared" si="87"/>
        <v>1</v>
      </c>
      <c r="Q304" s="57">
        <f t="shared" si="88"/>
        <v>51.984530814214367</v>
      </c>
      <c r="R304" s="57">
        <f t="shared" si="89"/>
        <v>76.695931247439489</v>
      </c>
      <c r="S304" s="81">
        <f t="shared" si="90"/>
        <v>0.51984530814214369</v>
      </c>
      <c r="T304" s="81">
        <f t="shared" si="91"/>
        <v>0.76695931247439497</v>
      </c>
      <c r="U304" s="76">
        <f t="shared" si="98"/>
        <v>0.64340231030826933</v>
      </c>
      <c r="V304" s="76">
        <f t="shared" si="99"/>
        <v>6.3039286819451854E-2</v>
      </c>
      <c r="W304" s="76">
        <f t="shared" si="97"/>
        <v>10.20637038853264</v>
      </c>
      <c r="X304" s="95">
        <v>100</v>
      </c>
      <c r="Y304" s="50">
        <v>1</v>
      </c>
      <c r="Z304" s="50">
        <v>0</v>
      </c>
      <c r="AA304" s="50">
        <v>0</v>
      </c>
      <c r="AB304" s="50">
        <v>0</v>
      </c>
      <c r="AC304" s="95">
        <v>1</v>
      </c>
      <c r="AD304" s="30">
        <v>0</v>
      </c>
      <c r="AE304" s="30" t="s">
        <v>65</v>
      </c>
      <c r="AF304" s="50">
        <v>1</v>
      </c>
      <c r="AG304" s="50">
        <v>1</v>
      </c>
      <c r="AH304" s="50">
        <v>1</v>
      </c>
      <c r="AI304" s="50">
        <v>0</v>
      </c>
      <c r="AJ304" s="50">
        <f t="shared" si="92"/>
        <v>1</v>
      </c>
      <c r="AK304" s="50">
        <v>1</v>
      </c>
      <c r="AL304" s="50">
        <v>470000</v>
      </c>
      <c r="AM304" s="30">
        <v>15</v>
      </c>
      <c r="AN304" s="30" t="s">
        <v>324</v>
      </c>
      <c r="AO304" s="65">
        <f t="shared" si="93"/>
        <v>0</v>
      </c>
      <c r="AP304" s="65">
        <f t="shared" si="94"/>
        <v>1</v>
      </c>
      <c r="AQ304" s="65">
        <f t="shared" si="95"/>
        <v>0</v>
      </c>
      <c r="AR304" s="65">
        <v>1</v>
      </c>
      <c r="AS304" s="30" t="s">
        <v>190</v>
      </c>
      <c r="AT304" s="65">
        <v>0</v>
      </c>
      <c r="AU304" s="65">
        <v>0</v>
      </c>
      <c r="AV304" s="65">
        <v>0</v>
      </c>
      <c r="AW304" s="65">
        <v>1</v>
      </c>
      <c r="AX304" s="65">
        <v>23.2</v>
      </c>
      <c r="AY304" s="65">
        <v>0</v>
      </c>
      <c r="AZ304" s="65">
        <v>0</v>
      </c>
      <c r="BA304" s="65">
        <v>0</v>
      </c>
      <c r="BB304" s="65">
        <v>0</v>
      </c>
      <c r="BC304" s="65">
        <v>0</v>
      </c>
      <c r="BD304" s="65">
        <v>1</v>
      </c>
      <c r="BE304" s="65">
        <v>1</v>
      </c>
    </row>
    <row r="305" spans="1:135" x14ac:dyDescent="0.25">
      <c r="A305" s="30" t="s">
        <v>238</v>
      </c>
      <c r="B305" s="30">
        <v>304</v>
      </c>
      <c r="C305" s="30">
        <v>1</v>
      </c>
      <c r="D305">
        <f>VLOOKUP(E305,Studies!$C$3:$F$40,4,FALSE)</f>
        <v>24</v>
      </c>
      <c r="E305" s="30" t="s">
        <v>236</v>
      </c>
      <c r="F305" s="30" t="s">
        <v>236</v>
      </c>
      <c r="G305">
        <f t="shared" si="83"/>
        <v>62</v>
      </c>
      <c r="H305" s="30">
        <v>2010</v>
      </c>
      <c r="I305" s="30">
        <f t="shared" si="96"/>
        <v>1.3979400086720377</v>
      </c>
      <c r="J305" s="76">
        <v>100.16210103694975</v>
      </c>
      <c r="K305" s="76">
        <v>2.7420161049047986</v>
      </c>
      <c r="L305" s="76">
        <f t="shared" si="84"/>
        <v>36.528633386866019</v>
      </c>
      <c r="M305" s="30" t="s">
        <v>132</v>
      </c>
      <c r="N305" s="50">
        <f t="shared" si="85"/>
        <v>0</v>
      </c>
      <c r="O305" s="50">
        <f t="shared" si="86"/>
        <v>0</v>
      </c>
      <c r="P305" s="50">
        <f t="shared" si="87"/>
        <v>1</v>
      </c>
      <c r="Q305" s="57">
        <f t="shared" si="88"/>
        <v>94.78774947133634</v>
      </c>
      <c r="R305" s="57">
        <f t="shared" si="89"/>
        <v>105.53645260256316</v>
      </c>
      <c r="S305" s="81">
        <f t="shared" si="90"/>
        <v>0.94787749471336347</v>
      </c>
      <c r="T305" s="81">
        <f t="shared" si="91"/>
        <v>1.0553645260256317</v>
      </c>
      <c r="U305" s="76">
        <f t="shared" si="98"/>
        <v>1.0016210103694976</v>
      </c>
      <c r="V305" s="76">
        <f t="shared" si="99"/>
        <v>2.7420161049047986E-2</v>
      </c>
      <c r="W305" s="76">
        <f t="shared" si="97"/>
        <v>36.528633386866026</v>
      </c>
      <c r="X305" s="95">
        <v>100</v>
      </c>
      <c r="Y305" s="50">
        <v>1</v>
      </c>
      <c r="Z305" s="50">
        <v>0</v>
      </c>
      <c r="AA305" s="50">
        <v>0</v>
      </c>
      <c r="AB305" s="50">
        <v>0</v>
      </c>
      <c r="AC305" s="95">
        <v>1</v>
      </c>
      <c r="AD305" s="30">
        <v>0</v>
      </c>
      <c r="AE305" s="30" t="s">
        <v>65</v>
      </c>
      <c r="AF305" s="50">
        <v>1</v>
      </c>
      <c r="AG305" s="50">
        <v>1</v>
      </c>
      <c r="AH305" s="50">
        <v>1</v>
      </c>
      <c r="AI305" s="50">
        <v>0</v>
      </c>
      <c r="AJ305" s="50">
        <f t="shared" si="92"/>
        <v>1</v>
      </c>
      <c r="AK305" s="50">
        <v>1</v>
      </c>
      <c r="AL305" s="50">
        <v>470000</v>
      </c>
      <c r="AM305" s="30">
        <v>15</v>
      </c>
      <c r="AN305" s="30" t="s">
        <v>324</v>
      </c>
      <c r="AO305" s="65">
        <f t="shared" si="93"/>
        <v>0</v>
      </c>
      <c r="AP305" s="65">
        <f t="shared" si="94"/>
        <v>1</v>
      </c>
      <c r="AQ305" s="65">
        <f t="shared" si="95"/>
        <v>0</v>
      </c>
      <c r="AR305" s="65">
        <v>1</v>
      </c>
      <c r="AS305" s="30" t="s">
        <v>222</v>
      </c>
      <c r="AT305" s="65">
        <v>0</v>
      </c>
      <c r="AU305" s="65">
        <v>0</v>
      </c>
      <c r="AV305" s="65">
        <v>0</v>
      </c>
      <c r="AW305" s="65">
        <v>1</v>
      </c>
      <c r="AX305" s="65">
        <v>24</v>
      </c>
      <c r="AY305" s="65">
        <v>0</v>
      </c>
      <c r="AZ305" s="65">
        <v>0</v>
      </c>
      <c r="BA305" s="65">
        <v>0</v>
      </c>
      <c r="BB305" s="65">
        <v>0</v>
      </c>
      <c r="BC305" s="65">
        <v>0</v>
      </c>
      <c r="BD305" s="65">
        <v>1</v>
      </c>
      <c r="BE305" s="65">
        <v>1</v>
      </c>
    </row>
    <row r="306" spans="1:135" s="30" customFormat="1" x14ac:dyDescent="0.25">
      <c r="A306" s="30" t="s">
        <v>238</v>
      </c>
      <c r="B306" s="30">
        <v>305</v>
      </c>
      <c r="C306" s="30">
        <v>1</v>
      </c>
      <c r="D306">
        <f>VLOOKUP(E306,Studies!$C$3:$F$40,4,FALSE)</f>
        <v>24</v>
      </c>
      <c r="E306" s="30" t="s">
        <v>236</v>
      </c>
      <c r="F306" s="30" t="s">
        <v>236</v>
      </c>
      <c r="G306">
        <f t="shared" si="83"/>
        <v>62</v>
      </c>
      <c r="H306" s="30">
        <v>2010</v>
      </c>
      <c r="I306" s="30">
        <f t="shared" si="96"/>
        <v>1.3979400086720377</v>
      </c>
      <c r="J306" s="76">
        <v>22.738526056700479</v>
      </c>
      <c r="K306" s="76">
        <v>1.2472627803771885</v>
      </c>
      <c r="L306" s="76">
        <f t="shared" si="84"/>
        <v>18.23074208133113</v>
      </c>
      <c r="M306" s="30" t="s">
        <v>132</v>
      </c>
      <c r="N306" s="50">
        <f t="shared" si="85"/>
        <v>0</v>
      </c>
      <c r="O306" s="50">
        <f t="shared" si="86"/>
        <v>0</v>
      </c>
      <c r="P306" s="50">
        <f t="shared" si="87"/>
        <v>1</v>
      </c>
      <c r="Q306" s="57">
        <f t="shared" si="88"/>
        <v>20.293891007161189</v>
      </c>
      <c r="R306" s="57">
        <f t="shared" si="89"/>
        <v>25.183161106239769</v>
      </c>
      <c r="S306" s="81">
        <f t="shared" si="90"/>
        <v>0.20293891007161188</v>
      </c>
      <c r="T306" s="81">
        <f t="shared" si="91"/>
        <v>0.25183161106239765</v>
      </c>
      <c r="U306" s="76">
        <f t="shared" si="98"/>
        <v>0.22738526056700478</v>
      </c>
      <c r="V306" s="76">
        <f t="shared" si="99"/>
        <v>1.2472627803771886E-2</v>
      </c>
      <c r="W306" s="76">
        <f t="shared" si="97"/>
        <v>18.23074208133113</v>
      </c>
      <c r="X306" s="95">
        <v>100</v>
      </c>
      <c r="Y306" s="50">
        <v>1</v>
      </c>
      <c r="Z306" s="50">
        <v>0</v>
      </c>
      <c r="AA306" s="50">
        <v>0</v>
      </c>
      <c r="AB306" s="50">
        <v>0</v>
      </c>
      <c r="AC306" s="95">
        <v>1</v>
      </c>
      <c r="AD306" s="30">
        <v>0</v>
      </c>
      <c r="AE306" s="30" t="s">
        <v>65</v>
      </c>
      <c r="AF306" s="50">
        <v>1</v>
      </c>
      <c r="AG306" s="50">
        <v>1</v>
      </c>
      <c r="AH306" s="50">
        <v>1</v>
      </c>
      <c r="AI306" s="50">
        <v>0</v>
      </c>
      <c r="AJ306" s="50">
        <f t="shared" si="92"/>
        <v>1</v>
      </c>
      <c r="AK306" s="50">
        <v>1</v>
      </c>
      <c r="AL306" s="50">
        <v>470000</v>
      </c>
      <c r="AM306" s="30">
        <v>15</v>
      </c>
      <c r="AN306" s="30" t="s">
        <v>324</v>
      </c>
      <c r="AO306" s="65">
        <f t="shared" si="93"/>
        <v>0</v>
      </c>
      <c r="AP306" s="65">
        <f t="shared" si="94"/>
        <v>1</v>
      </c>
      <c r="AQ306" s="65">
        <f t="shared" si="95"/>
        <v>0</v>
      </c>
      <c r="AR306" s="65">
        <v>1</v>
      </c>
      <c r="AS306" s="30" t="s">
        <v>174</v>
      </c>
      <c r="AT306" s="65">
        <v>0</v>
      </c>
      <c r="AU306" s="65">
        <v>0</v>
      </c>
      <c r="AV306" s="65">
        <v>0</v>
      </c>
      <c r="AW306" s="65">
        <v>1</v>
      </c>
      <c r="AX306" s="65">
        <v>34.9</v>
      </c>
      <c r="AY306" s="65">
        <v>0</v>
      </c>
      <c r="AZ306" s="65">
        <v>0</v>
      </c>
      <c r="BA306" s="65">
        <v>0</v>
      </c>
      <c r="BB306" s="65">
        <v>0</v>
      </c>
      <c r="BC306" s="65">
        <v>0</v>
      </c>
      <c r="BD306" s="65">
        <v>1</v>
      </c>
      <c r="BE306" s="65">
        <v>1</v>
      </c>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c r="DT306"/>
      <c r="DU306"/>
      <c r="DV306"/>
      <c r="DW306"/>
      <c r="DX306"/>
      <c r="DY306"/>
      <c r="DZ306"/>
      <c r="EA306"/>
      <c r="EB306"/>
      <c r="EC306"/>
      <c r="ED306"/>
      <c r="EE306"/>
    </row>
    <row r="307" spans="1:135" s="20" customFormat="1" x14ac:dyDescent="0.25">
      <c r="A307" s="30" t="s">
        <v>238</v>
      </c>
      <c r="B307" s="30">
        <v>306</v>
      </c>
      <c r="C307" s="30">
        <v>1</v>
      </c>
      <c r="D307">
        <f>VLOOKUP(E307,Studies!$C$3:$F$40,4,FALSE)</f>
        <v>24</v>
      </c>
      <c r="E307" s="30" t="s">
        <v>236</v>
      </c>
      <c r="F307" s="30" t="s">
        <v>236</v>
      </c>
      <c r="G307">
        <f t="shared" si="83"/>
        <v>62</v>
      </c>
      <c r="H307" s="30">
        <v>2010</v>
      </c>
      <c r="I307" s="30">
        <f t="shared" si="96"/>
        <v>1.3979400086720377</v>
      </c>
      <c r="J307" s="76">
        <v>48.960758699204689</v>
      </c>
      <c r="K307" s="76">
        <v>6.5495669912023917</v>
      </c>
      <c r="L307" s="76">
        <f t="shared" si="84"/>
        <v>7.4754191788511362</v>
      </c>
      <c r="M307" s="30" t="s">
        <v>132</v>
      </c>
      <c r="N307" s="50">
        <f t="shared" si="85"/>
        <v>0</v>
      </c>
      <c r="O307" s="50">
        <f t="shared" si="86"/>
        <v>0</v>
      </c>
      <c r="P307" s="50">
        <f t="shared" si="87"/>
        <v>1</v>
      </c>
      <c r="Q307" s="57">
        <f t="shared" si="88"/>
        <v>36.123607396448001</v>
      </c>
      <c r="R307" s="57">
        <f t="shared" si="89"/>
        <v>61.797910001961377</v>
      </c>
      <c r="S307" s="81">
        <f t="shared" si="90"/>
        <v>0.36123607396447999</v>
      </c>
      <c r="T307" s="81">
        <f t="shared" si="91"/>
        <v>0.61797910001961376</v>
      </c>
      <c r="U307" s="76">
        <f t="shared" si="98"/>
        <v>0.48960758699204687</v>
      </c>
      <c r="V307" s="76">
        <f t="shared" si="99"/>
        <v>6.5495669912023921E-2</v>
      </c>
      <c r="W307" s="76">
        <f t="shared" si="97"/>
        <v>7.4754191788511353</v>
      </c>
      <c r="X307" s="95">
        <v>100</v>
      </c>
      <c r="Y307" s="50">
        <v>1</v>
      </c>
      <c r="Z307" s="50">
        <v>0</v>
      </c>
      <c r="AA307" s="50">
        <v>0</v>
      </c>
      <c r="AB307" s="50">
        <v>0</v>
      </c>
      <c r="AC307" s="95">
        <v>1</v>
      </c>
      <c r="AD307" s="30">
        <v>0</v>
      </c>
      <c r="AE307" s="30" t="s">
        <v>65</v>
      </c>
      <c r="AF307" s="50">
        <v>1</v>
      </c>
      <c r="AG307" s="50">
        <v>1</v>
      </c>
      <c r="AH307" s="50">
        <v>1</v>
      </c>
      <c r="AI307" s="50">
        <v>0</v>
      </c>
      <c r="AJ307" s="50">
        <f t="shared" si="92"/>
        <v>1</v>
      </c>
      <c r="AK307" s="50">
        <v>1</v>
      </c>
      <c r="AL307" s="50">
        <v>470000</v>
      </c>
      <c r="AM307" s="30">
        <v>15</v>
      </c>
      <c r="AN307" s="30" t="s">
        <v>324</v>
      </c>
      <c r="AO307" s="65">
        <f t="shared" si="93"/>
        <v>0</v>
      </c>
      <c r="AP307" s="65">
        <f t="shared" si="94"/>
        <v>1</v>
      </c>
      <c r="AQ307" s="65">
        <f t="shared" si="95"/>
        <v>0</v>
      </c>
      <c r="AR307" s="65">
        <v>1</v>
      </c>
      <c r="AS307" s="30" t="s">
        <v>175</v>
      </c>
      <c r="AT307" s="65">
        <v>0</v>
      </c>
      <c r="AU307" s="65">
        <v>0</v>
      </c>
      <c r="AV307" s="65">
        <v>0</v>
      </c>
      <c r="AW307" s="65">
        <v>1</v>
      </c>
      <c r="AX307" s="65">
        <v>28.9</v>
      </c>
      <c r="AY307" s="65">
        <v>0</v>
      </c>
      <c r="AZ307" s="65">
        <v>0</v>
      </c>
      <c r="BA307" s="65">
        <v>0</v>
      </c>
      <c r="BB307" s="65">
        <v>0</v>
      </c>
      <c r="BC307" s="65">
        <v>0</v>
      </c>
      <c r="BD307" s="65">
        <v>1</v>
      </c>
      <c r="BE307" s="65">
        <v>1</v>
      </c>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c r="DL307"/>
      <c r="DM307"/>
      <c r="DN307"/>
      <c r="DO307"/>
      <c r="DP307"/>
      <c r="DQ307"/>
      <c r="DR307"/>
      <c r="DS307"/>
      <c r="DT307"/>
      <c r="DU307"/>
      <c r="DV307"/>
      <c r="DW307"/>
      <c r="DX307"/>
      <c r="DY307"/>
      <c r="DZ307"/>
      <c r="EA307"/>
      <c r="EB307"/>
      <c r="EC307"/>
      <c r="ED307"/>
      <c r="EE307"/>
    </row>
    <row r="308" spans="1:135" x14ac:dyDescent="0.25">
      <c r="A308" s="30" t="s">
        <v>238</v>
      </c>
      <c r="B308" s="30">
        <v>307</v>
      </c>
      <c r="C308" s="30">
        <v>1</v>
      </c>
      <c r="D308">
        <f>VLOOKUP(E308,Studies!$C$3:$F$40,4,FALSE)</f>
        <v>24</v>
      </c>
      <c r="E308" s="30" t="s">
        <v>236</v>
      </c>
      <c r="F308" s="30" t="s">
        <v>236</v>
      </c>
      <c r="G308">
        <f t="shared" si="83"/>
        <v>62</v>
      </c>
      <c r="H308" s="30">
        <v>2010</v>
      </c>
      <c r="I308" s="30">
        <f t="shared" si="96"/>
        <v>1.3979400086720377</v>
      </c>
      <c r="J308" s="76">
        <v>59.533630157100227</v>
      </c>
      <c r="K308" s="76">
        <v>2.95040889867381</v>
      </c>
      <c r="L308" s="76">
        <f t="shared" si="84"/>
        <v>20.178094698623035</v>
      </c>
      <c r="M308" s="30" t="s">
        <v>132</v>
      </c>
      <c r="N308" s="50">
        <f t="shared" si="85"/>
        <v>0</v>
      </c>
      <c r="O308" s="50">
        <f t="shared" si="86"/>
        <v>0</v>
      </c>
      <c r="P308" s="50">
        <f t="shared" si="87"/>
        <v>1</v>
      </c>
      <c r="Q308" s="57">
        <f t="shared" si="88"/>
        <v>53.750828715699562</v>
      </c>
      <c r="R308" s="57">
        <f t="shared" si="89"/>
        <v>65.316431598500898</v>
      </c>
      <c r="S308" s="81">
        <f t="shared" si="90"/>
        <v>0.53750828715699561</v>
      </c>
      <c r="T308" s="81">
        <f t="shared" si="91"/>
        <v>0.6531643159850089</v>
      </c>
      <c r="U308" s="76">
        <f t="shared" si="98"/>
        <v>0.59533630157100226</v>
      </c>
      <c r="V308" s="76">
        <f t="shared" si="99"/>
        <v>2.9504088986738099E-2</v>
      </c>
      <c r="W308" s="76">
        <f t="shared" si="97"/>
        <v>20.178094698623035</v>
      </c>
      <c r="X308" s="95">
        <v>100</v>
      </c>
      <c r="Y308" s="50">
        <v>1</v>
      </c>
      <c r="Z308" s="50">
        <v>0</v>
      </c>
      <c r="AA308" s="50">
        <v>0</v>
      </c>
      <c r="AB308" s="50">
        <v>0</v>
      </c>
      <c r="AC308" s="95">
        <v>1</v>
      </c>
      <c r="AD308" s="30">
        <v>0</v>
      </c>
      <c r="AE308" s="30" t="s">
        <v>65</v>
      </c>
      <c r="AF308" s="50">
        <v>1</v>
      </c>
      <c r="AG308" s="50">
        <v>1</v>
      </c>
      <c r="AH308" s="50">
        <v>1</v>
      </c>
      <c r="AI308" s="50">
        <v>0</v>
      </c>
      <c r="AJ308" s="50">
        <f t="shared" si="92"/>
        <v>1</v>
      </c>
      <c r="AK308" s="50">
        <v>1</v>
      </c>
      <c r="AL308" s="50">
        <v>470000</v>
      </c>
      <c r="AM308" s="30">
        <v>15</v>
      </c>
      <c r="AN308" s="30" t="s">
        <v>324</v>
      </c>
      <c r="AO308" s="65">
        <f t="shared" si="93"/>
        <v>0</v>
      </c>
      <c r="AP308" s="65">
        <f t="shared" si="94"/>
        <v>1</v>
      </c>
      <c r="AQ308" s="65">
        <f t="shared" si="95"/>
        <v>0</v>
      </c>
      <c r="AR308" s="65">
        <v>1</v>
      </c>
      <c r="AS308" s="30" t="s">
        <v>176</v>
      </c>
      <c r="AT308" s="65">
        <v>0</v>
      </c>
      <c r="AU308" s="65">
        <v>0</v>
      </c>
      <c r="AV308" s="65">
        <v>0</v>
      </c>
      <c r="AW308" s="65">
        <v>1</v>
      </c>
      <c r="AX308" s="65">
        <v>33.1</v>
      </c>
      <c r="AY308" s="65">
        <v>0</v>
      </c>
      <c r="AZ308" s="65">
        <v>0</v>
      </c>
      <c r="BA308" s="65">
        <v>0</v>
      </c>
      <c r="BB308" s="65">
        <v>0</v>
      </c>
      <c r="BC308" s="65">
        <v>0</v>
      </c>
      <c r="BD308" s="65">
        <v>1</v>
      </c>
      <c r="BE308" s="65">
        <v>1</v>
      </c>
    </row>
    <row r="309" spans="1:135" x14ac:dyDescent="0.25">
      <c r="A309" s="30" t="s">
        <v>238</v>
      </c>
      <c r="B309" s="30">
        <v>308</v>
      </c>
      <c r="C309" s="30">
        <v>1</v>
      </c>
      <c r="D309">
        <f>VLOOKUP(E309,Studies!$C$3:$F$40,4,FALSE)</f>
        <v>24</v>
      </c>
      <c r="E309" s="30" t="s">
        <v>236</v>
      </c>
      <c r="F309" s="30" t="s">
        <v>236</v>
      </c>
      <c r="G309">
        <f t="shared" si="83"/>
        <v>62</v>
      </c>
      <c r="H309" s="30">
        <v>2010</v>
      </c>
      <c r="I309" s="30">
        <f t="shared" si="96"/>
        <v>1.3979400086720377</v>
      </c>
      <c r="J309" s="76">
        <v>46.323050440556386</v>
      </c>
      <c r="K309" s="76">
        <v>1.7030225752901935</v>
      </c>
      <c r="L309" s="76">
        <f t="shared" si="84"/>
        <v>27.200491122475565</v>
      </c>
      <c r="M309" s="30" t="s">
        <v>132</v>
      </c>
      <c r="N309" s="50">
        <f t="shared" si="85"/>
        <v>0</v>
      </c>
      <c r="O309" s="50">
        <f t="shared" si="86"/>
        <v>0</v>
      </c>
      <c r="P309" s="50">
        <f t="shared" si="87"/>
        <v>1</v>
      </c>
      <c r="Q309" s="57">
        <f t="shared" si="88"/>
        <v>42.985126192987607</v>
      </c>
      <c r="R309" s="57">
        <f t="shared" si="89"/>
        <v>49.660974688125165</v>
      </c>
      <c r="S309" s="81">
        <f t="shared" si="90"/>
        <v>0.42985126192987605</v>
      </c>
      <c r="T309" s="81">
        <f t="shared" si="91"/>
        <v>0.49660974688125165</v>
      </c>
      <c r="U309" s="76">
        <f t="shared" si="98"/>
        <v>0.46323050440556385</v>
      </c>
      <c r="V309" s="76">
        <f t="shared" si="99"/>
        <v>1.7030225752901935E-2</v>
      </c>
      <c r="W309" s="76">
        <f t="shared" si="97"/>
        <v>27.200491122475565</v>
      </c>
      <c r="X309" s="95">
        <v>100</v>
      </c>
      <c r="Y309" s="50">
        <v>1</v>
      </c>
      <c r="Z309" s="50">
        <v>0</v>
      </c>
      <c r="AA309" s="50">
        <v>0</v>
      </c>
      <c r="AB309" s="50">
        <v>0</v>
      </c>
      <c r="AC309" s="95">
        <v>1</v>
      </c>
      <c r="AD309" s="30">
        <v>0</v>
      </c>
      <c r="AE309" s="30" t="s">
        <v>65</v>
      </c>
      <c r="AF309" s="50">
        <v>1</v>
      </c>
      <c r="AG309" s="50">
        <v>1</v>
      </c>
      <c r="AH309" s="50">
        <v>1</v>
      </c>
      <c r="AI309" s="50">
        <v>0</v>
      </c>
      <c r="AJ309" s="50">
        <f t="shared" si="92"/>
        <v>1</v>
      </c>
      <c r="AK309" s="50">
        <v>1</v>
      </c>
      <c r="AL309" s="50">
        <v>470000</v>
      </c>
      <c r="AM309" s="30">
        <v>15</v>
      </c>
      <c r="AN309" s="30" t="s">
        <v>324</v>
      </c>
      <c r="AO309" s="65">
        <f t="shared" si="93"/>
        <v>0</v>
      </c>
      <c r="AP309" s="65">
        <f t="shared" si="94"/>
        <v>1</v>
      </c>
      <c r="AQ309" s="65">
        <f t="shared" si="95"/>
        <v>0</v>
      </c>
      <c r="AR309" s="65">
        <v>1</v>
      </c>
      <c r="AS309" s="30" t="s">
        <v>191</v>
      </c>
      <c r="AT309" s="65">
        <v>0</v>
      </c>
      <c r="AU309" s="65">
        <v>0</v>
      </c>
      <c r="AV309" s="65">
        <v>0</v>
      </c>
      <c r="AW309" s="65">
        <v>0</v>
      </c>
      <c r="AX309" s="65">
        <v>41.9</v>
      </c>
      <c r="AY309" s="65">
        <v>0</v>
      </c>
      <c r="AZ309" s="65">
        <v>0</v>
      </c>
      <c r="BA309" s="65">
        <v>0</v>
      </c>
      <c r="BB309" s="65">
        <v>0</v>
      </c>
      <c r="BC309" s="65">
        <v>0</v>
      </c>
      <c r="BD309" s="65">
        <v>1</v>
      </c>
      <c r="BE309" s="65">
        <v>1</v>
      </c>
    </row>
    <row r="310" spans="1:135" x14ac:dyDescent="0.25">
      <c r="A310" s="30" t="s">
        <v>238</v>
      </c>
      <c r="B310" s="30">
        <v>309</v>
      </c>
      <c r="C310" s="30">
        <v>1</v>
      </c>
      <c r="D310">
        <f>VLOOKUP(E310,Studies!$C$3:$F$40,4,FALSE)</f>
        <v>24</v>
      </c>
      <c r="E310" s="30" t="s">
        <v>236</v>
      </c>
      <c r="F310" s="30" t="s">
        <v>236</v>
      </c>
      <c r="G310">
        <f t="shared" si="83"/>
        <v>62</v>
      </c>
      <c r="H310" s="30">
        <v>2010</v>
      </c>
      <c r="I310" s="30">
        <f t="shared" si="96"/>
        <v>1.3979400086720377</v>
      </c>
      <c r="J310" s="76">
        <v>65.655719379375327</v>
      </c>
      <c r="K310" s="76">
        <v>2.4906680204485672</v>
      </c>
      <c r="L310" s="76">
        <f t="shared" si="84"/>
        <v>26.360686707476489</v>
      </c>
      <c r="M310" s="30" t="s">
        <v>132</v>
      </c>
      <c r="N310" s="50">
        <f t="shared" si="85"/>
        <v>0</v>
      </c>
      <c r="O310" s="50">
        <f t="shared" si="86"/>
        <v>0</v>
      </c>
      <c r="P310" s="50">
        <f t="shared" si="87"/>
        <v>1</v>
      </c>
      <c r="Q310" s="57">
        <f t="shared" si="88"/>
        <v>60.774010059296138</v>
      </c>
      <c r="R310" s="57">
        <f t="shared" si="89"/>
        <v>70.537428699454523</v>
      </c>
      <c r="S310" s="81">
        <f t="shared" si="90"/>
        <v>0.60774010059296146</v>
      </c>
      <c r="T310" s="81">
        <f t="shared" si="91"/>
        <v>0.70537428699454519</v>
      </c>
      <c r="U310" s="76">
        <f t="shared" si="98"/>
        <v>0.65655719379375332</v>
      </c>
      <c r="V310" s="76">
        <f t="shared" si="99"/>
        <v>2.4906680204485672E-2</v>
      </c>
      <c r="W310" s="76">
        <f t="shared" si="97"/>
        <v>26.360686707476493</v>
      </c>
      <c r="X310" s="95">
        <v>100</v>
      </c>
      <c r="Y310" s="50">
        <v>1</v>
      </c>
      <c r="Z310" s="50">
        <v>0</v>
      </c>
      <c r="AA310" s="50">
        <v>0</v>
      </c>
      <c r="AB310" s="50">
        <v>0</v>
      </c>
      <c r="AC310" s="95">
        <v>1</v>
      </c>
      <c r="AD310" s="30">
        <v>0</v>
      </c>
      <c r="AE310" s="30" t="s">
        <v>65</v>
      </c>
      <c r="AF310" s="50">
        <v>1</v>
      </c>
      <c r="AG310" s="50">
        <v>1</v>
      </c>
      <c r="AH310" s="50">
        <v>1</v>
      </c>
      <c r="AI310" s="50">
        <v>0</v>
      </c>
      <c r="AJ310" s="50">
        <f t="shared" si="92"/>
        <v>1</v>
      </c>
      <c r="AK310" s="50">
        <v>1</v>
      </c>
      <c r="AL310" s="50">
        <v>470000</v>
      </c>
      <c r="AM310" s="30">
        <v>15</v>
      </c>
      <c r="AN310" s="30" t="s">
        <v>324</v>
      </c>
      <c r="AO310" s="65">
        <f t="shared" si="93"/>
        <v>0</v>
      </c>
      <c r="AP310" s="65">
        <f t="shared" si="94"/>
        <v>1</v>
      </c>
      <c r="AQ310" s="65">
        <f t="shared" si="95"/>
        <v>0</v>
      </c>
      <c r="AR310" s="65">
        <v>1</v>
      </c>
      <c r="AS310" s="30" t="s">
        <v>13</v>
      </c>
      <c r="AT310" s="65">
        <v>0</v>
      </c>
      <c r="AU310" s="65">
        <v>0</v>
      </c>
      <c r="AV310" s="65">
        <v>1</v>
      </c>
      <c r="AW310" s="65">
        <v>1</v>
      </c>
      <c r="AX310" s="65">
        <v>32.6</v>
      </c>
      <c r="AY310" s="65">
        <v>0</v>
      </c>
      <c r="AZ310" s="65">
        <v>0</v>
      </c>
      <c r="BA310" s="65">
        <v>0</v>
      </c>
      <c r="BB310" s="65">
        <v>0</v>
      </c>
      <c r="BC310" s="65">
        <v>0</v>
      </c>
      <c r="BD310" s="65">
        <v>1</v>
      </c>
      <c r="BE310" s="65">
        <v>1</v>
      </c>
    </row>
    <row r="311" spans="1:135" ht="19.5" customHeight="1" x14ac:dyDescent="0.25">
      <c r="A311" s="30" t="s">
        <v>238</v>
      </c>
      <c r="B311" s="30">
        <v>310</v>
      </c>
      <c r="C311" s="30">
        <v>1</v>
      </c>
      <c r="D311">
        <f>VLOOKUP(E311,Studies!$C$3:$F$40,4,FALSE)</f>
        <v>24</v>
      </c>
      <c r="E311" s="30" t="s">
        <v>236</v>
      </c>
      <c r="F311" s="30" t="s">
        <v>236</v>
      </c>
      <c r="G311">
        <f t="shared" si="83"/>
        <v>62</v>
      </c>
      <c r="H311" s="30">
        <v>2010</v>
      </c>
      <c r="I311" s="30">
        <f t="shared" si="96"/>
        <v>1.3979400086720377</v>
      </c>
      <c r="J311" s="76">
        <v>50.379127227935946</v>
      </c>
      <c r="K311" s="76">
        <v>2.5594106018220466</v>
      </c>
      <c r="L311" s="76">
        <f t="shared" si="84"/>
        <v>19.683878464858669</v>
      </c>
      <c r="M311" s="30" t="s">
        <v>132</v>
      </c>
      <c r="N311" s="50">
        <f t="shared" si="85"/>
        <v>0</v>
      </c>
      <c r="O311" s="50">
        <f t="shared" si="86"/>
        <v>0</v>
      </c>
      <c r="P311" s="50">
        <f t="shared" si="87"/>
        <v>1</v>
      </c>
      <c r="Q311" s="57">
        <f t="shared" si="88"/>
        <v>45.362682448364737</v>
      </c>
      <c r="R311" s="57">
        <f t="shared" si="89"/>
        <v>55.395572007507155</v>
      </c>
      <c r="S311" s="81">
        <f t="shared" si="90"/>
        <v>0.45362682448364738</v>
      </c>
      <c r="T311" s="81">
        <f t="shared" si="91"/>
        <v>0.55395572007507154</v>
      </c>
      <c r="U311" s="76">
        <f t="shared" si="98"/>
        <v>0.50379127227935949</v>
      </c>
      <c r="V311" s="76">
        <f t="shared" si="99"/>
        <v>2.5594106018220465E-2</v>
      </c>
      <c r="W311" s="76">
        <f t="shared" si="97"/>
        <v>19.683878464858669</v>
      </c>
      <c r="X311" s="95">
        <v>100</v>
      </c>
      <c r="Y311" s="50">
        <v>1</v>
      </c>
      <c r="Z311" s="50">
        <v>0</v>
      </c>
      <c r="AA311" s="50">
        <v>0</v>
      </c>
      <c r="AB311" s="50">
        <v>0</v>
      </c>
      <c r="AC311" s="95">
        <v>1</v>
      </c>
      <c r="AD311" s="30">
        <v>0</v>
      </c>
      <c r="AE311" s="30" t="s">
        <v>65</v>
      </c>
      <c r="AF311" s="50">
        <v>1</v>
      </c>
      <c r="AG311" s="50">
        <v>1</v>
      </c>
      <c r="AH311" s="50">
        <v>1</v>
      </c>
      <c r="AI311" s="50">
        <v>0</v>
      </c>
      <c r="AJ311" s="50">
        <f t="shared" si="92"/>
        <v>1</v>
      </c>
      <c r="AK311" s="50">
        <v>1</v>
      </c>
      <c r="AL311" s="50">
        <v>470000</v>
      </c>
      <c r="AM311" s="30">
        <v>15</v>
      </c>
      <c r="AN311" s="30" t="s">
        <v>324</v>
      </c>
      <c r="AO311" s="65">
        <f t="shared" si="93"/>
        <v>0</v>
      </c>
      <c r="AP311" s="65">
        <f t="shared" si="94"/>
        <v>1</v>
      </c>
      <c r="AQ311" s="65">
        <f t="shared" si="95"/>
        <v>0</v>
      </c>
      <c r="AR311" s="65">
        <v>1</v>
      </c>
      <c r="AS311" s="30" t="s">
        <v>14</v>
      </c>
      <c r="AT311" s="65">
        <v>0</v>
      </c>
      <c r="AU311" s="65">
        <v>0</v>
      </c>
      <c r="AV311" s="65">
        <v>0</v>
      </c>
      <c r="AW311" s="65">
        <v>0</v>
      </c>
      <c r="AX311" s="65">
        <v>39.700000000000003</v>
      </c>
      <c r="AY311" s="65">
        <v>0</v>
      </c>
      <c r="AZ311" s="65">
        <v>0</v>
      </c>
      <c r="BA311" s="65">
        <v>0</v>
      </c>
      <c r="BB311" s="65">
        <v>0</v>
      </c>
      <c r="BC311" s="65">
        <v>0</v>
      </c>
      <c r="BD311" s="65">
        <v>1</v>
      </c>
      <c r="BE311" s="65">
        <v>1</v>
      </c>
    </row>
    <row r="312" spans="1:135" x14ac:dyDescent="0.25">
      <c r="A312" s="30" t="s">
        <v>238</v>
      </c>
      <c r="B312" s="30">
        <v>311</v>
      </c>
      <c r="C312" s="30">
        <v>1</v>
      </c>
      <c r="D312">
        <f>VLOOKUP(E312,Studies!$C$3:$F$40,4,FALSE)</f>
        <v>24</v>
      </c>
      <c r="E312" s="30" t="s">
        <v>236</v>
      </c>
      <c r="F312" s="30" t="s">
        <v>236</v>
      </c>
      <c r="G312">
        <f t="shared" si="83"/>
        <v>62</v>
      </c>
      <c r="H312" s="30">
        <v>2010</v>
      </c>
      <c r="I312" s="30">
        <f t="shared" si="96"/>
        <v>1.3979400086720377</v>
      </c>
      <c r="J312" s="76">
        <v>42.997536245667021</v>
      </c>
      <c r="K312" s="76">
        <v>2.4688822049908907</v>
      </c>
      <c r="L312" s="76">
        <f t="shared" si="84"/>
        <v>17.41579090276025</v>
      </c>
      <c r="M312" s="30" t="s">
        <v>132</v>
      </c>
      <c r="N312" s="50">
        <f t="shared" si="85"/>
        <v>0</v>
      </c>
      <c r="O312" s="50">
        <f t="shared" si="86"/>
        <v>0</v>
      </c>
      <c r="P312" s="50">
        <f t="shared" si="87"/>
        <v>1</v>
      </c>
      <c r="Q312" s="57">
        <f t="shared" si="88"/>
        <v>38.158527123884873</v>
      </c>
      <c r="R312" s="57">
        <f t="shared" si="89"/>
        <v>47.836545367449169</v>
      </c>
      <c r="S312" s="81">
        <f t="shared" si="90"/>
        <v>0.38158527123884878</v>
      </c>
      <c r="T312" s="81">
        <f t="shared" si="91"/>
        <v>0.47836545367449168</v>
      </c>
      <c r="U312" s="76">
        <f t="shared" si="98"/>
        <v>0.42997536245667023</v>
      </c>
      <c r="V312" s="76">
        <f t="shared" si="99"/>
        <v>2.4688822049908906E-2</v>
      </c>
      <c r="W312" s="76">
        <f t="shared" si="97"/>
        <v>17.41579090276025</v>
      </c>
      <c r="X312" s="95">
        <v>100</v>
      </c>
      <c r="Y312" s="50">
        <v>1</v>
      </c>
      <c r="Z312" s="50">
        <v>0</v>
      </c>
      <c r="AA312" s="50">
        <v>0</v>
      </c>
      <c r="AB312" s="50">
        <v>0</v>
      </c>
      <c r="AC312" s="95">
        <v>1</v>
      </c>
      <c r="AD312" s="30">
        <v>0</v>
      </c>
      <c r="AE312" s="30" t="s">
        <v>65</v>
      </c>
      <c r="AF312" s="50">
        <v>1</v>
      </c>
      <c r="AG312" s="50">
        <v>1</v>
      </c>
      <c r="AH312" s="50">
        <v>1</v>
      </c>
      <c r="AI312" s="50">
        <v>0</v>
      </c>
      <c r="AJ312" s="50">
        <f t="shared" si="92"/>
        <v>1</v>
      </c>
      <c r="AK312" s="50">
        <v>1</v>
      </c>
      <c r="AL312" s="50">
        <v>470000</v>
      </c>
      <c r="AM312" s="30">
        <v>15</v>
      </c>
      <c r="AN312" s="30" t="s">
        <v>324</v>
      </c>
      <c r="AO312" s="65">
        <f t="shared" si="93"/>
        <v>0</v>
      </c>
      <c r="AP312" s="65">
        <f t="shared" si="94"/>
        <v>1</v>
      </c>
      <c r="AQ312" s="65">
        <f t="shared" si="95"/>
        <v>0</v>
      </c>
      <c r="AR312" s="65">
        <v>1</v>
      </c>
      <c r="AS312" s="30" t="s">
        <v>230</v>
      </c>
      <c r="AT312" s="65">
        <v>0</v>
      </c>
      <c r="AU312" s="65">
        <v>1</v>
      </c>
      <c r="AV312" s="65">
        <v>0</v>
      </c>
      <c r="AW312" s="65">
        <v>1</v>
      </c>
      <c r="AX312" s="65">
        <v>29.4</v>
      </c>
      <c r="AY312" s="65">
        <v>0</v>
      </c>
      <c r="AZ312" s="65">
        <v>0</v>
      </c>
      <c r="BA312" s="65">
        <v>0</v>
      </c>
      <c r="BB312" s="65">
        <v>0</v>
      </c>
      <c r="BC312" s="65">
        <v>0</v>
      </c>
      <c r="BD312" s="65">
        <v>1</v>
      </c>
      <c r="BE312" s="65">
        <v>1</v>
      </c>
    </row>
    <row r="313" spans="1:135" x14ac:dyDescent="0.25">
      <c r="A313" s="30" t="s">
        <v>238</v>
      </c>
      <c r="B313" s="30">
        <v>312</v>
      </c>
      <c r="C313" s="30">
        <v>1</v>
      </c>
      <c r="D313">
        <f>VLOOKUP(E313,Studies!$C$3:$F$40,4,FALSE)</f>
        <v>24</v>
      </c>
      <c r="E313" s="30" t="s">
        <v>236</v>
      </c>
      <c r="F313" s="30" t="s">
        <v>236</v>
      </c>
      <c r="G313">
        <f t="shared" si="83"/>
        <v>62</v>
      </c>
      <c r="H313" s="30">
        <v>2010</v>
      </c>
      <c r="I313" s="30">
        <f t="shared" si="96"/>
        <v>1.3979400086720377</v>
      </c>
      <c r="J313" s="76">
        <v>52.639338530732218</v>
      </c>
      <c r="K313" s="76">
        <v>2.029209934008914</v>
      </c>
      <c r="L313" s="76">
        <f t="shared" si="84"/>
        <v>25.940804669104768</v>
      </c>
      <c r="M313" s="30" t="s">
        <v>132</v>
      </c>
      <c r="N313" s="50">
        <f t="shared" si="85"/>
        <v>0</v>
      </c>
      <c r="O313" s="50">
        <f t="shared" si="86"/>
        <v>0</v>
      </c>
      <c r="P313" s="50">
        <f t="shared" si="87"/>
        <v>1</v>
      </c>
      <c r="Q313" s="57">
        <f t="shared" si="88"/>
        <v>48.662087060074747</v>
      </c>
      <c r="R313" s="57">
        <f t="shared" si="89"/>
        <v>56.616590001389689</v>
      </c>
      <c r="S313" s="81">
        <f t="shared" si="90"/>
        <v>0.48662087060074743</v>
      </c>
      <c r="T313" s="81">
        <f t="shared" si="91"/>
        <v>0.56616590001389688</v>
      </c>
      <c r="U313" s="76">
        <f t="shared" si="98"/>
        <v>0.52639338530732216</v>
      </c>
      <c r="V313" s="76">
        <f t="shared" si="99"/>
        <v>2.0292099340089142E-2</v>
      </c>
      <c r="W313" s="76">
        <f t="shared" si="97"/>
        <v>25.940804669104768</v>
      </c>
      <c r="X313" s="95">
        <v>100</v>
      </c>
      <c r="Y313" s="50">
        <v>1</v>
      </c>
      <c r="Z313" s="50">
        <v>0</v>
      </c>
      <c r="AA313" s="50">
        <v>0</v>
      </c>
      <c r="AB313" s="50">
        <v>0</v>
      </c>
      <c r="AC313" s="95">
        <v>1</v>
      </c>
      <c r="AD313" s="30">
        <v>0</v>
      </c>
      <c r="AE313" s="30" t="s">
        <v>65</v>
      </c>
      <c r="AF313" s="50">
        <v>1</v>
      </c>
      <c r="AG313" s="50">
        <v>1</v>
      </c>
      <c r="AH313" s="50">
        <v>1</v>
      </c>
      <c r="AI313" s="50">
        <v>0</v>
      </c>
      <c r="AJ313" s="50">
        <f t="shared" si="92"/>
        <v>1</v>
      </c>
      <c r="AK313" s="50">
        <v>1</v>
      </c>
      <c r="AL313" s="50">
        <v>470000</v>
      </c>
      <c r="AM313" s="30">
        <v>15</v>
      </c>
      <c r="AN313" s="30" t="s">
        <v>324</v>
      </c>
      <c r="AO313" s="65">
        <f t="shared" si="93"/>
        <v>0</v>
      </c>
      <c r="AP313" s="65">
        <f t="shared" si="94"/>
        <v>1</v>
      </c>
      <c r="AQ313" s="65">
        <f t="shared" si="95"/>
        <v>0</v>
      </c>
      <c r="AR313" s="65">
        <v>1</v>
      </c>
      <c r="AS313" s="30" t="s">
        <v>211</v>
      </c>
      <c r="AT313" s="65">
        <v>1</v>
      </c>
      <c r="AU313" s="65">
        <v>0</v>
      </c>
      <c r="AV313" s="65">
        <v>0</v>
      </c>
      <c r="AW313" s="65">
        <v>0</v>
      </c>
      <c r="AX313" s="65">
        <v>42</v>
      </c>
      <c r="AY313" s="65">
        <v>0</v>
      </c>
      <c r="AZ313" s="65">
        <v>0</v>
      </c>
      <c r="BA313" s="65">
        <v>0</v>
      </c>
      <c r="BB313" s="65">
        <v>0</v>
      </c>
      <c r="BC313" s="65">
        <v>0</v>
      </c>
      <c r="BD313" s="65">
        <v>1</v>
      </c>
      <c r="BE313" s="65">
        <v>1</v>
      </c>
    </row>
    <row r="314" spans="1:135" x14ac:dyDescent="0.25">
      <c r="A314" s="30" t="s">
        <v>238</v>
      </c>
      <c r="B314" s="30">
        <v>313</v>
      </c>
      <c r="C314" s="30">
        <v>1</v>
      </c>
      <c r="D314">
        <f>VLOOKUP(E314,Studies!$C$3:$F$40,4,FALSE)</f>
        <v>24</v>
      </c>
      <c r="E314" s="30" t="s">
        <v>236</v>
      </c>
      <c r="F314" s="30" t="s">
        <v>236</v>
      </c>
      <c r="G314">
        <f t="shared" si="83"/>
        <v>62</v>
      </c>
      <c r="H314" s="30">
        <v>2010</v>
      </c>
      <c r="I314" s="30">
        <f t="shared" si="96"/>
        <v>1.3979400086720377</v>
      </c>
      <c r="J314" s="76">
        <v>36.426740781789711</v>
      </c>
      <c r="K314" s="76">
        <v>1.9960507711115878</v>
      </c>
      <c r="L314" s="76">
        <f t="shared" si="84"/>
        <v>18.249405931445267</v>
      </c>
      <c r="M314" s="30" t="s">
        <v>132</v>
      </c>
      <c r="N314" s="50">
        <f t="shared" si="85"/>
        <v>0</v>
      </c>
      <c r="O314" s="50">
        <f t="shared" si="86"/>
        <v>0</v>
      </c>
      <c r="P314" s="50">
        <f t="shared" si="87"/>
        <v>1</v>
      </c>
      <c r="Q314" s="57">
        <f t="shared" si="88"/>
        <v>32.514481270410997</v>
      </c>
      <c r="R314" s="57">
        <f t="shared" si="89"/>
        <v>40.339000293168425</v>
      </c>
      <c r="S314" s="81">
        <f t="shared" si="90"/>
        <v>0.32514481270411</v>
      </c>
      <c r="T314" s="81">
        <f t="shared" si="91"/>
        <v>0.40339000293168426</v>
      </c>
      <c r="U314" s="76">
        <f t="shared" si="98"/>
        <v>0.36426740781789713</v>
      </c>
      <c r="V314" s="76">
        <f t="shared" si="99"/>
        <v>1.9960507711115877E-2</v>
      </c>
      <c r="W314" s="76">
        <f t="shared" si="97"/>
        <v>18.249405931445271</v>
      </c>
      <c r="X314" s="95">
        <v>100</v>
      </c>
      <c r="Y314" s="50">
        <v>1</v>
      </c>
      <c r="Z314" s="50">
        <v>0</v>
      </c>
      <c r="AA314" s="50">
        <v>0</v>
      </c>
      <c r="AB314" s="50">
        <v>0</v>
      </c>
      <c r="AC314" s="95">
        <v>1</v>
      </c>
      <c r="AD314" s="30">
        <v>0</v>
      </c>
      <c r="AE314" s="30" t="s">
        <v>65</v>
      </c>
      <c r="AF314" s="50">
        <v>1</v>
      </c>
      <c r="AG314" s="50">
        <v>1</v>
      </c>
      <c r="AH314" s="50">
        <v>1</v>
      </c>
      <c r="AI314" s="50">
        <v>0</v>
      </c>
      <c r="AJ314" s="50">
        <f t="shared" si="92"/>
        <v>1</v>
      </c>
      <c r="AK314" s="50">
        <v>1</v>
      </c>
      <c r="AL314" s="50">
        <v>470000</v>
      </c>
      <c r="AM314" s="30">
        <v>15</v>
      </c>
      <c r="AN314" s="30" t="s">
        <v>324</v>
      </c>
      <c r="AO314" s="65">
        <f t="shared" si="93"/>
        <v>0</v>
      </c>
      <c r="AP314" s="65">
        <f t="shared" si="94"/>
        <v>1</v>
      </c>
      <c r="AQ314" s="65">
        <f t="shared" si="95"/>
        <v>0</v>
      </c>
      <c r="AR314" s="65">
        <v>1</v>
      </c>
      <c r="AS314" s="30" t="s">
        <v>212</v>
      </c>
      <c r="AT314" s="65">
        <v>0</v>
      </c>
      <c r="AU314" s="65">
        <v>1</v>
      </c>
      <c r="AV314" s="65">
        <v>0</v>
      </c>
      <c r="AW314" s="65">
        <v>0</v>
      </c>
      <c r="AX314" s="65">
        <v>26.6</v>
      </c>
      <c r="AY314" s="65">
        <v>0</v>
      </c>
      <c r="AZ314" s="65">
        <v>0</v>
      </c>
      <c r="BA314" s="65">
        <v>0</v>
      </c>
      <c r="BB314" s="65">
        <v>0</v>
      </c>
      <c r="BC314" s="65">
        <v>0</v>
      </c>
      <c r="BD314" s="65">
        <v>1</v>
      </c>
      <c r="BE314" s="65">
        <v>1</v>
      </c>
    </row>
    <row r="315" spans="1:135" x14ac:dyDescent="0.25">
      <c r="A315" s="30" t="s">
        <v>238</v>
      </c>
      <c r="B315" s="30">
        <v>314</v>
      </c>
      <c r="C315" s="30">
        <v>1</v>
      </c>
      <c r="D315">
        <f>VLOOKUP(E315,Studies!$C$3:$F$40,4,FALSE)</f>
        <v>24</v>
      </c>
      <c r="E315" s="30" t="s">
        <v>236</v>
      </c>
      <c r="F315" s="30" t="s">
        <v>236</v>
      </c>
      <c r="G315">
        <f t="shared" si="83"/>
        <v>62</v>
      </c>
      <c r="H315" s="30">
        <v>2010</v>
      </c>
      <c r="I315" s="30">
        <f t="shared" si="96"/>
        <v>1.3979400086720377</v>
      </c>
      <c r="J315" s="76">
        <v>38.305820980156554</v>
      </c>
      <c r="K315" s="76">
        <v>1.2515742202697402</v>
      </c>
      <c r="L315" s="76">
        <f t="shared" si="84"/>
        <v>30.606112174394944</v>
      </c>
      <c r="M315" s="30" t="s">
        <v>132</v>
      </c>
      <c r="N315" s="50">
        <f t="shared" si="85"/>
        <v>0</v>
      </c>
      <c r="O315" s="50">
        <f t="shared" si="86"/>
        <v>0</v>
      </c>
      <c r="P315" s="50">
        <f t="shared" si="87"/>
        <v>1</v>
      </c>
      <c r="Q315" s="57">
        <f t="shared" si="88"/>
        <v>35.852735508427862</v>
      </c>
      <c r="R315" s="57">
        <f t="shared" si="89"/>
        <v>40.758906451885245</v>
      </c>
      <c r="S315" s="81">
        <f t="shared" si="90"/>
        <v>0.35852735508427863</v>
      </c>
      <c r="T315" s="81">
        <f t="shared" si="91"/>
        <v>0.40758906451885241</v>
      </c>
      <c r="U315" s="76">
        <f t="shared" si="98"/>
        <v>0.38305820980156552</v>
      </c>
      <c r="V315" s="76">
        <f t="shared" si="99"/>
        <v>1.2515742202697402E-2</v>
      </c>
      <c r="W315" s="76">
        <f t="shared" si="97"/>
        <v>30.606112174394941</v>
      </c>
      <c r="X315" s="95">
        <v>100</v>
      </c>
      <c r="Y315" s="50">
        <v>1</v>
      </c>
      <c r="Z315" s="50">
        <v>0</v>
      </c>
      <c r="AA315" s="50">
        <v>0</v>
      </c>
      <c r="AB315" s="50">
        <v>0</v>
      </c>
      <c r="AC315" s="95">
        <v>1</v>
      </c>
      <c r="AD315" s="30">
        <v>0</v>
      </c>
      <c r="AE315" s="30" t="s">
        <v>65</v>
      </c>
      <c r="AF315" s="50">
        <v>1</v>
      </c>
      <c r="AG315" s="50">
        <v>1</v>
      </c>
      <c r="AH315" s="50">
        <v>1</v>
      </c>
      <c r="AI315" s="50">
        <v>0</v>
      </c>
      <c r="AJ315" s="50">
        <f t="shared" si="92"/>
        <v>1</v>
      </c>
      <c r="AK315" s="50">
        <v>1</v>
      </c>
      <c r="AL315" s="50">
        <v>470000</v>
      </c>
      <c r="AM315" s="30">
        <v>15</v>
      </c>
      <c r="AN315" s="30" t="s">
        <v>324</v>
      </c>
      <c r="AO315" s="65">
        <f t="shared" si="93"/>
        <v>0</v>
      </c>
      <c r="AP315" s="65">
        <f t="shared" si="94"/>
        <v>1</v>
      </c>
      <c r="AQ315" s="65">
        <f t="shared" si="95"/>
        <v>0</v>
      </c>
      <c r="AR315" s="65">
        <v>1</v>
      </c>
      <c r="AS315" s="30" t="s">
        <v>149</v>
      </c>
      <c r="AT315" s="65">
        <v>0</v>
      </c>
      <c r="AU315" s="65">
        <v>0</v>
      </c>
      <c r="AV315" s="65">
        <v>0</v>
      </c>
      <c r="AW315" s="65">
        <v>0</v>
      </c>
      <c r="AX315" s="65">
        <v>52.9</v>
      </c>
      <c r="AY315" s="65">
        <v>0</v>
      </c>
      <c r="AZ315" s="65">
        <v>0</v>
      </c>
      <c r="BA315" s="65">
        <v>0</v>
      </c>
      <c r="BB315" s="65">
        <v>0</v>
      </c>
      <c r="BC315" s="65">
        <v>0</v>
      </c>
      <c r="BD315" s="65">
        <v>1</v>
      </c>
      <c r="BE315" s="65">
        <v>1</v>
      </c>
    </row>
    <row r="316" spans="1:135" x14ac:dyDescent="0.25">
      <c r="A316" s="30" t="s">
        <v>238</v>
      </c>
      <c r="B316" s="30">
        <v>315</v>
      </c>
      <c r="C316" s="30">
        <v>1</v>
      </c>
      <c r="D316">
        <f>VLOOKUP(E316,Studies!$C$3:$F$40,4,FALSE)</f>
        <v>24</v>
      </c>
      <c r="E316" s="30" t="s">
        <v>236</v>
      </c>
      <c r="F316" s="30" t="s">
        <v>236</v>
      </c>
      <c r="G316">
        <f t="shared" si="83"/>
        <v>62</v>
      </c>
      <c r="H316" s="30">
        <v>2010</v>
      </c>
      <c r="I316" s="30">
        <f t="shared" si="96"/>
        <v>1.3979400086720377</v>
      </c>
      <c r="J316" s="76">
        <v>75.712802424991821</v>
      </c>
      <c r="K316" s="76">
        <v>3.9900220190293791</v>
      </c>
      <c r="L316" s="76">
        <f t="shared" si="84"/>
        <v>18.975534988002366</v>
      </c>
      <c r="M316" s="30" t="s">
        <v>132</v>
      </c>
      <c r="N316" s="50">
        <f t="shared" si="85"/>
        <v>0</v>
      </c>
      <c r="O316" s="50">
        <f t="shared" si="86"/>
        <v>0</v>
      </c>
      <c r="P316" s="50">
        <f t="shared" si="87"/>
        <v>1</v>
      </c>
      <c r="Q316" s="57">
        <f t="shared" si="88"/>
        <v>67.892359267694232</v>
      </c>
      <c r="R316" s="57">
        <f t="shared" si="89"/>
        <v>83.53324558228941</v>
      </c>
      <c r="S316" s="81">
        <f t="shared" si="90"/>
        <v>0.67892359267694236</v>
      </c>
      <c r="T316" s="81">
        <f t="shared" si="91"/>
        <v>0.83533245582289406</v>
      </c>
      <c r="U316" s="76">
        <f t="shared" si="98"/>
        <v>0.75712802424991821</v>
      </c>
      <c r="V316" s="76">
        <f t="shared" si="99"/>
        <v>3.9900220190293795E-2</v>
      </c>
      <c r="W316" s="76">
        <f t="shared" si="97"/>
        <v>18.975534988002362</v>
      </c>
      <c r="X316" s="95">
        <v>100</v>
      </c>
      <c r="Y316" s="50">
        <v>1</v>
      </c>
      <c r="Z316" s="50">
        <v>0</v>
      </c>
      <c r="AA316" s="50">
        <v>0</v>
      </c>
      <c r="AB316" s="50">
        <v>0</v>
      </c>
      <c r="AC316" s="95">
        <v>1</v>
      </c>
      <c r="AD316" s="30">
        <v>0</v>
      </c>
      <c r="AE316" s="30" t="s">
        <v>65</v>
      </c>
      <c r="AF316" s="50">
        <v>1</v>
      </c>
      <c r="AG316" s="50">
        <v>1</v>
      </c>
      <c r="AH316" s="50">
        <v>1</v>
      </c>
      <c r="AI316" s="50">
        <v>0</v>
      </c>
      <c r="AJ316" s="50">
        <f t="shared" si="92"/>
        <v>1</v>
      </c>
      <c r="AK316" s="50">
        <v>1</v>
      </c>
      <c r="AL316" s="50">
        <v>470000</v>
      </c>
      <c r="AM316" s="30">
        <v>15</v>
      </c>
      <c r="AN316" s="30" t="s">
        <v>324</v>
      </c>
      <c r="AO316" s="65">
        <f t="shared" si="93"/>
        <v>0</v>
      </c>
      <c r="AP316" s="65">
        <f t="shared" si="94"/>
        <v>1</v>
      </c>
      <c r="AQ316" s="65">
        <f t="shared" si="95"/>
        <v>0</v>
      </c>
      <c r="AR316" s="65">
        <v>1</v>
      </c>
      <c r="AS316" s="30" t="s">
        <v>206</v>
      </c>
      <c r="AT316" s="65">
        <v>0</v>
      </c>
      <c r="AU316" s="65">
        <v>1</v>
      </c>
      <c r="AV316" s="65">
        <v>0</v>
      </c>
      <c r="AW316" s="65">
        <v>1</v>
      </c>
      <c r="AX316" s="65">
        <v>40.5</v>
      </c>
      <c r="AY316" s="65">
        <v>0</v>
      </c>
      <c r="AZ316" s="65">
        <v>0</v>
      </c>
      <c r="BA316" s="65">
        <v>0</v>
      </c>
      <c r="BB316" s="65">
        <v>0</v>
      </c>
      <c r="BC316" s="65">
        <v>0</v>
      </c>
      <c r="BD316" s="65">
        <v>1</v>
      </c>
      <c r="BE316" s="65">
        <v>1</v>
      </c>
    </row>
    <row r="317" spans="1:135" x14ac:dyDescent="0.25">
      <c r="A317" s="30" t="s">
        <v>238</v>
      </c>
      <c r="B317" s="30">
        <v>316</v>
      </c>
      <c r="C317" s="30">
        <v>1</v>
      </c>
      <c r="D317">
        <f>VLOOKUP(E317,Studies!$C$3:$F$40,4,FALSE)</f>
        <v>24</v>
      </c>
      <c r="E317" s="30" t="s">
        <v>236</v>
      </c>
      <c r="F317" s="30" t="s">
        <v>236</v>
      </c>
      <c r="G317">
        <f t="shared" si="83"/>
        <v>62</v>
      </c>
      <c r="H317" s="30">
        <v>2010</v>
      </c>
      <c r="I317" s="30">
        <f t="shared" si="96"/>
        <v>1.3979400086720377</v>
      </c>
      <c r="J317" s="76">
        <v>39.385810646061657</v>
      </c>
      <c r="K317" s="76">
        <v>1.5254853961078341</v>
      </c>
      <c r="L317" s="76">
        <f t="shared" si="84"/>
        <v>25.818543229946162</v>
      </c>
      <c r="M317" s="30" t="s">
        <v>132</v>
      </c>
      <c r="N317" s="50">
        <f t="shared" si="85"/>
        <v>0</v>
      </c>
      <c r="O317" s="50">
        <f t="shared" si="86"/>
        <v>0</v>
      </c>
      <c r="P317" s="50">
        <f t="shared" si="87"/>
        <v>1</v>
      </c>
      <c r="Q317" s="57">
        <f t="shared" si="88"/>
        <v>36.395859269690305</v>
      </c>
      <c r="R317" s="57">
        <f t="shared" si="89"/>
        <v>42.375762022433008</v>
      </c>
      <c r="S317" s="81">
        <f t="shared" si="90"/>
        <v>0.36395859269690306</v>
      </c>
      <c r="T317" s="81">
        <f t="shared" si="91"/>
        <v>0.42375762022433011</v>
      </c>
      <c r="U317" s="76">
        <f t="shared" si="98"/>
        <v>0.39385810646061659</v>
      </c>
      <c r="V317" s="76">
        <f t="shared" si="99"/>
        <v>1.5254853961078341E-2</v>
      </c>
      <c r="W317" s="76">
        <f t="shared" si="97"/>
        <v>25.818543229946162</v>
      </c>
      <c r="X317" s="95">
        <v>100</v>
      </c>
      <c r="Y317" s="50">
        <v>1</v>
      </c>
      <c r="Z317" s="50">
        <v>0</v>
      </c>
      <c r="AA317" s="50">
        <v>0</v>
      </c>
      <c r="AB317" s="50">
        <v>0</v>
      </c>
      <c r="AC317" s="95">
        <v>1</v>
      </c>
      <c r="AD317" s="30">
        <v>0</v>
      </c>
      <c r="AE317" s="30" t="s">
        <v>65</v>
      </c>
      <c r="AF317" s="50">
        <v>1</v>
      </c>
      <c r="AG317" s="50">
        <v>1</v>
      </c>
      <c r="AH317" s="50">
        <v>1</v>
      </c>
      <c r="AI317" s="50">
        <v>0</v>
      </c>
      <c r="AJ317" s="50">
        <f t="shared" si="92"/>
        <v>1</v>
      </c>
      <c r="AK317" s="50">
        <v>1</v>
      </c>
      <c r="AL317" s="50">
        <v>470000</v>
      </c>
      <c r="AM317" s="30">
        <v>15</v>
      </c>
      <c r="AN317" s="30" t="s">
        <v>324</v>
      </c>
      <c r="AO317" s="65">
        <f t="shared" si="93"/>
        <v>0</v>
      </c>
      <c r="AP317" s="65">
        <f t="shared" si="94"/>
        <v>1</v>
      </c>
      <c r="AQ317" s="65">
        <f t="shared" si="95"/>
        <v>0</v>
      </c>
      <c r="AR317" s="65">
        <v>1</v>
      </c>
      <c r="AS317" s="30" t="s">
        <v>213</v>
      </c>
      <c r="AT317" s="65">
        <v>0</v>
      </c>
      <c r="AU317" s="65">
        <v>0</v>
      </c>
      <c r="AV317" s="65">
        <v>0</v>
      </c>
      <c r="AW317" s="65">
        <v>0</v>
      </c>
      <c r="AX317" s="65">
        <v>51.5</v>
      </c>
      <c r="AY317" s="65">
        <v>0</v>
      </c>
      <c r="AZ317" s="65">
        <v>0</v>
      </c>
      <c r="BA317" s="65">
        <v>0</v>
      </c>
      <c r="BB317" s="65">
        <v>0</v>
      </c>
      <c r="BC317" s="65">
        <v>0</v>
      </c>
      <c r="BD317" s="65">
        <v>1</v>
      </c>
      <c r="BE317" s="65">
        <v>1</v>
      </c>
    </row>
    <row r="318" spans="1:135" x14ac:dyDescent="0.25">
      <c r="A318" s="30" t="s">
        <v>238</v>
      </c>
      <c r="B318" s="30">
        <v>317</v>
      </c>
      <c r="C318" s="30">
        <v>1</v>
      </c>
      <c r="D318">
        <f>VLOOKUP(E318,Studies!$C$3:$F$40,4,FALSE)</f>
        <v>24</v>
      </c>
      <c r="E318" s="30" t="s">
        <v>236</v>
      </c>
      <c r="F318" s="30" t="s">
        <v>236</v>
      </c>
      <c r="G318">
        <f t="shared" si="83"/>
        <v>62</v>
      </c>
      <c r="H318" s="30">
        <v>2010</v>
      </c>
      <c r="I318" s="30">
        <f t="shared" si="96"/>
        <v>1.3979400086720377</v>
      </c>
      <c r="J318" s="76">
        <v>75.265662774098459</v>
      </c>
      <c r="K318" s="76">
        <v>2.0100147035162625</v>
      </c>
      <c r="L318" s="76">
        <f t="shared" si="84"/>
        <v>37.445329450790013</v>
      </c>
      <c r="M318" s="30" t="s">
        <v>132</v>
      </c>
      <c r="N318" s="50">
        <f t="shared" si="85"/>
        <v>0</v>
      </c>
      <c r="O318" s="50">
        <f t="shared" si="86"/>
        <v>0</v>
      </c>
      <c r="P318" s="50">
        <f t="shared" si="87"/>
        <v>1</v>
      </c>
      <c r="Q318" s="57">
        <f t="shared" si="88"/>
        <v>71.326033955206583</v>
      </c>
      <c r="R318" s="57">
        <f t="shared" si="89"/>
        <v>79.205291592990335</v>
      </c>
      <c r="S318" s="81">
        <f t="shared" si="90"/>
        <v>0.71326033955206591</v>
      </c>
      <c r="T318" s="81">
        <f t="shared" si="91"/>
        <v>0.79205291592990335</v>
      </c>
      <c r="U318" s="76">
        <f t="shared" si="98"/>
        <v>0.75265662774098463</v>
      </c>
      <c r="V318" s="76">
        <f t="shared" si="99"/>
        <v>2.0100147035162625E-2</v>
      </c>
      <c r="W318" s="76">
        <f t="shared" si="97"/>
        <v>37.445329450790013</v>
      </c>
      <c r="X318" s="95">
        <v>100</v>
      </c>
      <c r="Y318" s="50">
        <v>1</v>
      </c>
      <c r="Z318" s="50">
        <v>0</v>
      </c>
      <c r="AA318" s="50">
        <v>0</v>
      </c>
      <c r="AB318" s="50">
        <v>0</v>
      </c>
      <c r="AC318" s="95">
        <v>1</v>
      </c>
      <c r="AD318" s="30">
        <v>0</v>
      </c>
      <c r="AE318" s="30" t="s">
        <v>65</v>
      </c>
      <c r="AF318" s="50">
        <v>1</v>
      </c>
      <c r="AG318" s="50">
        <v>1</v>
      </c>
      <c r="AH318" s="50">
        <v>1</v>
      </c>
      <c r="AI318" s="50">
        <v>0</v>
      </c>
      <c r="AJ318" s="50">
        <f t="shared" si="92"/>
        <v>1</v>
      </c>
      <c r="AK318" s="50">
        <v>1</v>
      </c>
      <c r="AL318" s="50">
        <v>470000</v>
      </c>
      <c r="AM318" s="30">
        <v>15</v>
      </c>
      <c r="AN318" s="30" t="s">
        <v>324</v>
      </c>
      <c r="AO318" s="65">
        <f t="shared" si="93"/>
        <v>0</v>
      </c>
      <c r="AP318" s="65">
        <f t="shared" si="94"/>
        <v>1</v>
      </c>
      <c r="AQ318" s="65">
        <f t="shared" si="95"/>
        <v>0</v>
      </c>
      <c r="AR318" s="65">
        <v>1</v>
      </c>
      <c r="AS318" s="30" t="s">
        <v>214</v>
      </c>
      <c r="AT318" s="65">
        <v>0</v>
      </c>
      <c r="AU318" s="65">
        <v>0</v>
      </c>
      <c r="AV318" s="65">
        <v>0</v>
      </c>
      <c r="AW318" s="65">
        <v>1</v>
      </c>
      <c r="AX318" s="65">
        <v>29.5</v>
      </c>
      <c r="AY318" s="65">
        <v>0</v>
      </c>
      <c r="AZ318" s="65">
        <v>0</v>
      </c>
      <c r="BA318" s="65">
        <v>0</v>
      </c>
      <c r="BB318" s="65">
        <v>0</v>
      </c>
      <c r="BC318" s="65">
        <v>0</v>
      </c>
      <c r="BD318" s="65">
        <v>1</v>
      </c>
      <c r="BE318" s="65">
        <v>1</v>
      </c>
    </row>
    <row r="319" spans="1:135" x14ac:dyDescent="0.25">
      <c r="A319" s="30" t="s">
        <v>238</v>
      </c>
      <c r="B319" s="30">
        <v>318</v>
      </c>
      <c r="C319" s="30">
        <v>1</v>
      </c>
      <c r="D319">
        <f>VLOOKUP(E319,Studies!$C$3:$F$40,4,FALSE)</f>
        <v>24</v>
      </c>
      <c r="E319" s="30" t="s">
        <v>236</v>
      </c>
      <c r="F319" s="30" t="s">
        <v>236</v>
      </c>
      <c r="G319">
        <f t="shared" si="83"/>
        <v>62</v>
      </c>
      <c r="H319" s="30">
        <v>2010</v>
      </c>
      <c r="I319" s="30">
        <f t="shared" si="96"/>
        <v>1.3979400086720377</v>
      </c>
      <c r="J319" s="76">
        <v>25.923250380108847</v>
      </c>
      <c r="K319" s="76">
        <v>3.1305829252831234</v>
      </c>
      <c r="L319" s="76">
        <f t="shared" si="84"/>
        <v>8.2806464479021589</v>
      </c>
      <c r="M319" s="30" t="s">
        <v>132</v>
      </c>
      <c r="N319" s="50">
        <f t="shared" si="85"/>
        <v>0</v>
      </c>
      <c r="O319" s="50">
        <f t="shared" si="86"/>
        <v>0</v>
      </c>
      <c r="P319" s="50">
        <f t="shared" si="87"/>
        <v>1</v>
      </c>
      <c r="Q319" s="57">
        <f t="shared" si="88"/>
        <v>19.787307846553926</v>
      </c>
      <c r="R319" s="57">
        <f t="shared" si="89"/>
        <v>32.059192913663772</v>
      </c>
      <c r="S319" s="81">
        <f t="shared" si="90"/>
        <v>0.19787307846553925</v>
      </c>
      <c r="T319" s="81">
        <f t="shared" si="91"/>
        <v>0.3205919291366377</v>
      </c>
      <c r="U319" s="76">
        <f t="shared" si="98"/>
        <v>0.25923250380108848</v>
      </c>
      <c r="V319" s="76">
        <f t="shared" si="99"/>
        <v>3.1305829252831235E-2</v>
      </c>
      <c r="W319" s="76">
        <f t="shared" si="97"/>
        <v>8.2806464479021589</v>
      </c>
      <c r="X319" s="95">
        <v>100</v>
      </c>
      <c r="Y319" s="50">
        <v>1</v>
      </c>
      <c r="Z319" s="50">
        <v>0</v>
      </c>
      <c r="AA319" s="50">
        <v>0</v>
      </c>
      <c r="AB319" s="50">
        <v>0</v>
      </c>
      <c r="AC319" s="95">
        <v>1</v>
      </c>
      <c r="AD319" s="30">
        <v>0</v>
      </c>
      <c r="AE319" s="30" t="s">
        <v>65</v>
      </c>
      <c r="AF319" s="50">
        <v>1</v>
      </c>
      <c r="AG319" s="50">
        <v>1</v>
      </c>
      <c r="AH319" s="50">
        <v>1</v>
      </c>
      <c r="AI319" s="50">
        <v>0</v>
      </c>
      <c r="AJ319" s="50">
        <f t="shared" si="92"/>
        <v>1</v>
      </c>
      <c r="AK319" s="50">
        <v>1</v>
      </c>
      <c r="AL319" s="50">
        <v>470000</v>
      </c>
      <c r="AM319" s="30">
        <v>15</v>
      </c>
      <c r="AN319" s="30" t="s">
        <v>324</v>
      </c>
      <c r="AO319" s="65">
        <f t="shared" si="93"/>
        <v>0</v>
      </c>
      <c r="AP319" s="65">
        <f t="shared" si="94"/>
        <v>1</v>
      </c>
      <c r="AQ319" s="65">
        <f t="shared" si="95"/>
        <v>0</v>
      </c>
      <c r="AR319" s="65">
        <v>1</v>
      </c>
      <c r="AS319" s="30" t="s">
        <v>231</v>
      </c>
      <c r="AT319" s="65">
        <v>0</v>
      </c>
      <c r="AU319" s="65">
        <v>0</v>
      </c>
      <c r="AV319" s="65">
        <v>0</v>
      </c>
      <c r="AW319" s="65">
        <v>0</v>
      </c>
      <c r="AX319" s="65">
        <v>26</v>
      </c>
      <c r="AY319" s="65">
        <v>0</v>
      </c>
      <c r="AZ319" s="65">
        <v>0</v>
      </c>
      <c r="BA319" s="65">
        <v>0</v>
      </c>
      <c r="BB319" s="65">
        <v>0</v>
      </c>
      <c r="BC319" s="65">
        <v>0</v>
      </c>
      <c r="BD319" s="65">
        <v>1</v>
      </c>
      <c r="BE319" s="65">
        <v>1</v>
      </c>
    </row>
    <row r="320" spans="1:135" x14ac:dyDescent="0.25">
      <c r="A320" s="30" t="s">
        <v>238</v>
      </c>
      <c r="B320" s="30">
        <v>319</v>
      </c>
      <c r="C320" s="30">
        <v>1</v>
      </c>
      <c r="D320">
        <f>VLOOKUP(E320,Studies!$C$3:$F$40,4,FALSE)</f>
        <v>24</v>
      </c>
      <c r="E320" s="30" t="s">
        <v>236</v>
      </c>
      <c r="F320" s="30" t="s">
        <v>236</v>
      </c>
      <c r="G320">
        <f t="shared" si="83"/>
        <v>62</v>
      </c>
      <c r="H320" s="30">
        <v>2010</v>
      </c>
      <c r="I320" s="30">
        <f t="shared" si="96"/>
        <v>1.3979400086720377</v>
      </c>
      <c r="J320" s="76">
        <v>41.928815285487453</v>
      </c>
      <c r="K320" s="76">
        <v>1.6443233323397883</v>
      </c>
      <c r="L320" s="76">
        <f t="shared" si="84"/>
        <v>25.499130530383514</v>
      </c>
      <c r="M320" s="30" t="s">
        <v>132</v>
      </c>
      <c r="N320" s="50">
        <f t="shared" si="85"/>
        <v>0</v>
      </c>
      <c r="O320" s="50">
        <f t="shared" si="86"/>
        <v>0</v>
      </c>
      <c r="P320" s="50">
        <f t="shared" si="87"/>
        <v>1</v>
      </c>
      <c r="Q320" s="57">
        <f t="shared" si="88"/>
        <v>38.705941554101464</v>
      </c>
      <c r="R320" s="57">
        <f t="shared" si="89"/>
        <v>45.151689016873441</v>
      </c>
      <c r="S320" s="81">
        <f t="shared" si="90"/>
        <v>0.3870594155410147</v>
      </c>
      <c r="T320" s="81">
        <f t="shared" si="91"/>
        <v>0.45151689016873436</v>
      </c>
      <c r="U320" s="76">
        <f t="shared" si="98"/>
        <v>0.41928815285487453</v>
      </c>
      <c r="V320" s="76">
        <f t="shared" si="99"/>
        <v>1.6443233323397883E-2</v>
      </c>
      <c r="W320" s="76">
        <f t="shared" si="97"/>
        <v>25.499130530383514</v>
      </c>
      <c r="X320" s="95">
        <v>100</v>
      </c>
      <c r="Y320" s="50">
        <v>1</v>
      </c>
      <c r="Z320" s="50">
        <v>0</v>
      </c>
      <c r="AA320" s="50">
        <v>0</v>
      </c>
      <c r="AB320" s="50">
        <v>0</v>
      </c>
      <c r="AC320" s="95">
        <v>1</v>
      </c>
      <c r="AD320" s="30">
        <v>0</v>
      </c>
      <c r="AE320" s="30" t="s">
        <v>65</v>
      </c>
      <c r="AF320" s="50">
        <v>1</v>
      </c>
      <c r="AG320" s="50">
        <v>1</v>
      </c>
      <c r="AH320" s="50">
        <v>1</v>
      </c>
      <c r="AI320" s="50">
        <v>0</v>
      </c>
      <c r="AJ320" s="50">
        <f t="shared" si="92"/>
        <v>1</v>
      </c>
      <c r="AK320" s="50">
        <v>1</v>
      </c>
      <c r="AL320" s="50">
        <v>470000</v>
      </c>
      <c r="AM320" s="30">
        <v>15</v>
      </c>
      <c r="AN320" s="30" t="s">
        <v>324</v>
      </c>
      <c r="AO320" s="65">
        <f t="shared" si="93"/>
        <v>0</v>
      </c>
      <c r="AP320" s="65">
        <f t="shared" si="94"/>
        <v>1</v>
      </c>
      <c r="AQ320" s="65">
        <f t="shared" si="95"/>
        <v>0</v>
      </c>
      <c r="AR320" s="65">
        <v>1</v>
      </c>
      <c r="AS320" s="30" t="s">
        <v>192</v>
      </c>
      <c r="AT320" s="65">
        <v>0</v>
      </c>
      <c r="AU320" s="65">
        <v>0</v>
      </c>
      <c r="AV320" s="65">
        <v>0</v>
      </c>
      <c r="AW320" s="65">
        <v>0</v>
      </c>
      <c r="AX320" s="65">
        <v>38.200000000000003</v>
      </c>
      <c r="AY320" s="65">
        <v>0</v>
      </c>
      <c r="AZ320" s="65">
        <v>0</v>
      </c>
      <c r="BA320" s="65">
        <v>0</v>
      </c>
      <c r="BB320" s="65">
        <v>0</v>
      </c>
      <c r="BC320" s="65">
        <v>0</v>
      </c>
      <c r="BD320" s="65">
        <v>1</v>
      </c>
      <c r="BE320" s="65">
        <v>1</v>
      </c>
    </row>
    <row r="321" spans="1:57" x14ac:dyDescent="0.25">
      <c r="A321" s="30" t="s">
        <v>238</v>
      </c>
      <c r="B321" s="30">
        <v>320</v>
      </c>
      <c r="C321" s="30">
        <v>1</v>
      </c>
      <c r="D321">
        <f>VLOOKUP(E321,Studies!$C$3:$F$40,4,FALSE)</f>
        <v>24</v>
      </c>
      <c r="E321" s="30" t="s">
        <v>236</v>
      </c>
      <c r="F321" s="30" t="s">
        <v>236</v>
      </c>
      <c r="G321">
        <f t="shared" si="83"/>
        <v>62</v>
      </c>
      <c r="H321" s="30">
        <v>2010</v>
      </c>
      <c r="I321" s="30">
        <f t="shared" si="96"/>
        <v>1.3979400086720377</v>
      </c>
      <c r="J321" s="76">
        <v>29.056674769068557</v>
      </c>
      <c r="K321" s="76">
        <v>1.8329694583603326</v>
      </c>
      <c r="L321" s="76">
        <f t="shared" si="84"/>
        <v>15.852241638036327</v>
      </c>
      <c r="M321" s="30" t="s">
        <v>132</v>
      </c>
      <c r="N321" s="50">
        <f t="shared" si="85"/>
        <v>0</v>
      </c>
      <c r="O321" s="50">
        <f t="shared" si="86"/>
        <v>0</v>
      </c>
      <c r="P321" s="50">
        <f t="shared" si="87"/>
        <v>1</v>
      </c>
      <c r="Q321" s="57">
        <f t="shared" si="88"/>
        <v>25.464054630682305</v>
      </c>
      <c r="R321" s="57">
        <f t="shared" si="89"/>
        <v>32.649294907454809</v>
      </c>
      <c r="S321" s="81">
        <f t="shared" si="90"/>
        <v>0.25464054630682309</v>
      </c>
      <c r="T321" s="81">
        <f t="shared" si="91"/>
        <v>0.32649294907454807</v>
      </c>
      <c r="U321" s="76">
        <f t="shared" si="98"/>
        <v>0.29056674769068558</v>
      </c>
      <c r="V321" s="76">
        <f t="shared" si="99"/>
        <v>1.8329694583603326E-2</v>
      </c>
      <c r="W321" s="76">
        <f t="shared" si="97"/>
        <v>15.852241638036327</v>
      </c>
      <c r="X321" s="95">
        <v>100</v>
      </c>
      <c r="Y321" s="50">
        <v>1</v>
      </c>
      <c r="Z321" s="50">
        <v>0</v>
      </c>
      <c r="AA321" s="50">
        <v>0</v>
      </c>
      <c r="AB321" s="50">
        <v>0</v>
      </c>
      <c r="AC321" s="95">
        <v>1</v>
      </c>
      <c r="AD321" s="30">
        <v>0</v>
      </c>
      <c r="AE321" s="30" t="s">
        <v>65</v>
      </c>
      <c r="AF321" s="50">
        <v>1</v>
      </c>
      <c r="AG321" s="50">
        <v>1</v>
      </c>
      <c r="AH321" s="50">
        <v>1</v>
      </c>
      <c r="AI321" s="50">
        <v>0</v>
      </c>
      <c r="AJ321" s="50">
        <f t="shared" si="92"/>
        <v>1</v>
      </c>
      <c r="AK321" s="50">
        <v>1</v>
      </c>
      <c r="AL321" s="50">
        <v>470000</v>
      </c>
      <c r="AM321" s="30">
        <v>15</v>
      </c>
      <c r="AN321" s="30" t="s">
        <v>324</v>
      </c>
      <c r="AO321" s="65">
        <f t="shared" si="93"/>
        <v>0</v>
      </c>
      <c r="AP321" s="65">
        <f t="shared" si="94"/>
        <v>1</v>
      </c>
      <c r="AQ321" s="65">
        <f t="shared" si="95"/>
        <v>0</v>
      </c>
      <c r="AR321" s="65">
        <v>1</v>
      </c>
      <c r="AS321" s="30" t="s">
        <v>158</v>
      </c>
      <c r="AT321" s="65">
        <v>0</v>
      </c>
      <c r="AU321" s="65">
        <v>0</v>
      </c>
      <c r="AV321" s="65">
        <v>0</v>
      </c>
      <c r="AW321" s="65">
        <v>0</v>
      </c>
      <c r="AX321" s="65">
        <v>37.9</v>
      </c>
      <c r="AY321" s="65">
        <v>0</v>
      </c>
      <c r="AZ321" s="65">
        <v>0</v>
      </c>
      <c r="BA321" s="65">
        <v>0</v>
      </c>
      <c r="BB321" s="65">
        <v>0</v>
      </c>
      <c r="BC321" s="65">
        <v>0</v>
      </c>
      <c r="BD321" s="65">
        <v>1</v>
      </c>
      <c r="BE321" s="65">
        <v>1</v>
      </c>
    </row>
    <row r="322" spans="1:57" x14ac:dyDescent="0.25">
      <c r="A322" s="30" t="s">
        <v>238</v>
      </c>
      <c r="B322" s="30">
        <v>321</v>
      </c>
      <c r="C322" s="30">
        <v>1</v>
      </c>
      <c r="D322">
        <f>VLOOKUP(E322,Studies!$C$3:$F$40,4,FALSE)</f>
        <v>24</v>
      </c>
      <c r="E322" s="30" t="s">
        <v>236</v>
      </c>
      <c r="F322" s="30" t="s">
        <v>236</v>
      </c>
      <c r="G322">
        <f t="shared" ref="G322:G385" si="100">COUNTIF(E:E,E322)</f>
        <v>62</v>
      </c>
      <c r="H322" s="30">
        <v>2010</v>
      </c>
      <c r="I322" s="30">
        <f t="shared" si="96"/>
        <v>1.3979400086720377</v>
      </c>
      <c r="J322" s="76">
        <v>26.858876140079669</v>
      </c>
      <c r="K322" s="76">
        <v>1.5484844459957168</v>
      </c>
      <c r="L322" s="76">
        <f t="shared" ref="L322:L385" si="101">ABS(J322)/K322</f>
        <v>17.34526698639759</v>
      </c>
      <c r="M322" s="30" t="s">
        <v>132</v>
      </c>
      <c r="N322" s="50">
        <f t="shared" ref="N322:N385" si="102">IF(M322="CML",1,0)</f>
        <v>0</v>
      </c>
      <c r="O322" s="50">
        <f t="shared" ref="O322:O385" si="103">IF(M322="OLS",1,0)</f>
        <v>0</v>
      </c>
      <c r="P322" s="50">
        <f t="shared" ref="P322:P385" si="104">IF(M322="HLM",1,0)</f>
        <v>1</v>
      </c>
      <c r="Q322" s="57">
        <f t="shared" ref="Q322:Q385" si="105">J322-1.96*K322</f>
        <v>23.823846625928063</v>
      </c>
      <c r="R322" s="57">
        <f t="shared" ref="R322:R385" si="106">J322+1.96*K322</f>
        <v>29.893905654231276</v>
      </c>
      <c r="S322" s="81">
        <f t="shared" ref="S322:S385" si="107">U322-1.96*V322</f>
        <v>0.23823846625928063</v>
      </c>
      <c r="T322" s="81">
        <f t="shared" ref="T322:T385" si="108">U322+1.96*V322</f>
        <v>0.29893905654231273</v>
      </c>
      <c r="U322" s="76">
        <f t="shared" si="98"/>
        <v>0.26858876140079668</v>
      </c>
      <c r="V322" s="76">
        <f t="shared" si="99"/>
        <v>1.5484844459957167E-2</v>
      </c>
      <c r="W322" s="76">
        <f t="shared" si="97"/>
        <v>17.34526698639759</v>
      </c>
      <c r="X322" s="95">
        <v>100</v>
      </c>
      <c r="Y322" s="50">
        <v>1</v>
      </c>
      <c r="Z322" s="50">
        <v>0</v>
      </c>
      <c r="AA322" s="50">
        <v>0</v>
      </c>
      <c r="AB322" s="50">
        <v>0</v>
      </c>
      <c r="AC322" s="95">
        <v>1</v>
      </c>
      <c r="AD322" s="30">
        <v>0</v>
      </c>
      <c r="AE322" s="30" t="s">
        <v>65</v>
      </c>
      <c r="AF322" s="50">
        <v>1</v>
      </c>
      <c r="AG322" s="50">
        <v>1</v>
      </c>
      <c r="AH322" s="50">
        <v>1</v>
      </c>
      <c r="AI322" s="50">
        <v>0</v>
      </c>
      <c r="AJ322" s="50">
        <f t="shared" ref="AJ322:AJ385" si="109">IF(AE322="composite",1,0)</f>
        <v>1</v>
      </c>
      <c r="AK322" s="50">
        <v>1</v>
      </c>
      <c r="AL322" s="50">
        <v>470000</v>
      </c>
      <c r="AM322" s="30">
        <v>15</v>
      </c>
      <c r="AN322" s="30" t="s">
        <v>324</v>
      </c>
      <c r="AO322" s="65">
        <f t="shared" ref="AO322:AO385" si="110">IF(AN322="Econ",1,0)</f>
        <v>0</v>
      </c>
      <c r="AP322" s="65">
        <f t="shared" ref="AP322:AP385" si="111">IF(AN322="SS",1,0)</f>
        <v>1</v>
      </c>
      <c r="AQ322" s="65">
        <f t="shared" ref="AQ322:AQ385" si="112">IF(AN322="Psychology",1,0)</f>
        <v>0</v>
      </c>
      <c r="AR322" s="65">
        <v>1</v>
      </c>
      <c r="AS322" s="30" t="s">
        <v>216</v>
      </c>
      <c r="AT322" s="65">
        <v>1</v>
      </c>
      <c r="AU322" s="65">
        <v>0</v>
      </c>
      <c r="AV322" s="65">
        <v>0</v>
      </c>
      <c r="AW322" s="65">
        <v>0</v>
      </c>
      <c r="AX322" s="65">
        <v>33.700000000000003</v>
      </c>
      <c r="AY322" s="65">
        <v>0</v>
      </c>
      <c r="AZ322" s="65">
        <v>0</v>
      </c>
      <c r="BA322" s="65">
        <v>0</v>
      </c>
      <c r="BB322" s="65">
        <v>0</v>
      </c>
      <c r="BC322" s="65">
        <v>0</v>
      </c>
      <c r="BD322" s="65">
        <v>1</v>
      </c>
      <c r="BE322" s="65">
        <v>1</v>
      </c>
    </row>
    <row r="323" spans="1:57" x14ac:dyDescent="0.25">
      <c r="A323" s="30" t="s">
        <v>238</v>
      </c>
      <c r="B323" s="30">
        <v>322</v>
      </c>
      <c r="C323" s="30">
        <v>1</v>
      </c>
      <c r="D323">
        <f>VLOOKUP(E323,Studies!$C$3:$F$40,4,FALSE)</f>
        <v>24</v>
      </c>
      <c r="E323" s="30" t="s">
        <v>236</v>
      </c>
      <c r="F323" s="30" t="s">
        <v>236</v>
      </c>
      <c r="G323">
        <f t="shared" si="100"/>
        <v>62</v>
      </c>
      <c r="H323" s="30">
        <v>2010</v>
      </c>
      <c r="I323" s="30">
        <f t="shared" ref="I323:I386" si="113">LOG((H323-1986)+1)</f>
        <v>1.3979400086720377</v>
      </c>
      <c r="J323" s="76">
        <v>55.728669048360786</v>
      </c>
      <c r="K323" s="76">
        <v>2.6965429885991723</v>
      </c>
      <c r="L323" s="76">
        <f t="shared" si="101"/>
        <v>20.666708924715227</v>
      </c>
      <c r="M323" s="30" t="s">
        <v>132</v>
      </c>
      <c r="N323" s="50">
        <f t="shared" si="102"/>
        <v>0</v>
      </c>
      <c r="O323" s="50">
        <f t="shared" si="103"/>
        <v>0</v>
      </c>
      <c r="P323" s="50">
        <f t="shared" si="104"/>
        <v>1</v>
      </c>
      <c r="Q323" s="57">
        <f t="shared" si="105"/>
        <v>50.443444790706408</v>
      </c>
      <c r="R323" s="57">
        <f t="shared" si="106"/>
        <v>61.013893306015163</v>
      </c>
      <c r="S323" s="81">
        <f t="shared" si="107"/>
        <v>0.50443444790706415</v>
      </c>
      <c r="T323" s="81">
        <f t="shared" si="108"/>
        <v>0.61013893306015166</v>
      </c>
      <c r="U323" s="76">
        <f t="shared" si="98"/>
        <v>0.5572866904836079</v>
      </c>
      <c r="V323" s="76">
        <f t="shared" si="99"/>
        <v>2.6965429885991724E-2</v>
      </c>
      <c r="W323" s="76">
        <f t="shared" si="97"/>
        <v>20.66670892471523</v>
      </c>
      <c r="X323" s="95">
        <v>100</v>
      </c>
      <c r="Y323" s="50">
        <v>1</v>
      </c>
      <c r="Z323" s="50">
        <v>0</v>
      </c>
      <c r="AA323" s="50">
        <v>0</v>
      </c>
      <c r="AB323" s="50">
        <v>0</v>
      </c>
      <c r="AC323" s="95">
        <v>1</v>
      </c>
      <c r="AD323" s="30">
        <v>0</v>
      </c>
      <c r="AE323" s="30" t="s">
        <v>65</v>
      </c>
      <c r="AF323" s="50">
        <v>1</v>
      </c>
      <c r="AG323" s="50">
        <v>1</v>
      </c>
      <c r="AH323" s="50">
        <v>1</v>
      </c>
      <c r="AI323" s="50">
        <v>0</v>
      </c>
      <c r="AJ323" s="50">
        <f t="shared" si="109"/>
        <v>1</v>
      </c>
      <c r="AK323" s="50">
        <v>1</v>
      </c>
      <c r="AL323" s="50">
        <v>470000</v>
      </c>
      <c r="AM323" s="30">
        <v>15</v>
      </c>
      <c r="AN323" s="30" t="s">
        <v>324</v>
      </c>
      <c r="AO323" s="65">
        <f t="shared" si="110"/>
        <v>0</v>
      </c>
      <c r="AP323" s="65">
        <f t="shared" si="111"/>
        <v>1</v>
      </c>
      <c r="AQ323" s="65">
        <f t="shared" si="112"/>
        <v>0</v>
      </c>
      <c r="AR323" s="65">
        <v>1</v>
      </c>
      <c r="AS323" s="30" t="s">
        <v>232</v>
      </c>
      <c r="AT323" s="65">
        <v>1</v>
      </c>
      <c r="AU323" s="65">
        <v>0</v>
      </c>
      <c r="AV323" s="65">
        <v>0</v>
      </c>
      <c r="AW323" s="65">
        <v>0</v>
      </c>
      <c r="AX323" s="65">
        <v>27.8</v>
      </c>
      <c r="AY323" s="65">
        <v>0</v>
      </c>
      <c r="AZ323" s="65">
        <v>0</v>
      </c>
      <c r="BA323" s="65">
        <v>0</v>
      </c>
      <c r="BB323" s="65">
        <v>0</v>
      </c>
      <c r="BC323" s="65">
        <v>0</v>
      </c>
      <c r="BD323" s="65">
        <v>1</v>
      </c>
      <c r="BE323" s="65">
        <v>1</v>
      </c>
    </row>
    <row r="324" spans="1:57" x14ac:dyDescent="0.25">
      <c r="A324" s="30" t="s">
        <v>238</v>
      </c>
      <c r="B324" s="30">
        <v>323</v>
      </c>
      <c r="C324" s="30">
        <v>1</v>
      </c>
      <c r="D324">
        <f>VLOOKUP(E324,Studies!$C$3:$F$40,4,FALSE)</f>
        <v>24</v>
      </c>
      <c r="E324" s="30" t="s">
        <v>236</v>
      </c>
      <c r="F324" s="30" t="s">
        <v>236</v>
      </c>
      <c r="G324">
        <f t="shared" si="100"/>
        <v>62</v>
      </c>
      <c r="H324" s="30">
        <v>2010</v>
      </c>
      <c r="I324" s="30">
        <f t="shared" si="113"/>
        <v>1.3979400086720377</v>
      </c>
      <c r="J324" s="76">
        <v>75.156880340170886</v>
      </c>
      <c r="K324" s="76">
        <v>2.0281979905791698</v>
      </c>
      <c r="L324" s="76">
        <f t="shared" si="101"/>
        <v>37.055987970242086</v>
      </c>
      <c r="M324" s="30" t="s">
        <v>132</v>
      </c>
      <c r="N324" s="50">
        <f t="shared" si="102"/>
        <v>0</v>
      </c>
      <c r="O324" s="50">
        <f t="shared" si="103"/>
        <v>0</v>
      </c>
      <c r="P324" s="50">
        <f t="shared" si="104"/>
        <v>1</v>
      </c>
      <c r="Q324" s="57">
        <f t="shared" si="105"/>
        <v>71.181612278635711</v>
      </c>
      <c r="R324" s="57">
        <f t="shared" si="106"/>
        <v>79.132148401706061</v>
      </c>
      <c r="S324" s="81">
        <f t="shared" si="107"/>
        <v>0.71181612278635709</v>
      </c>
      <c r="T324" s="81">
        <f t="shared" si="108"/>
        <v>0.79132148401706059</v>
      </c>
      <c r="U324" s="76">
        <f t="shared" si="98"/>
        <v>0.75156880340170884</v>
      </c>
      <c r="V324" s="76">
        <f t="shared" si="99"/>
        <v>2.0281979905791697E-2</v>
      </c>
      <c r="W324" s="76">
        <f t="shared" si="97"/>
        <v>37.055987970242086</v>
      </c>
      <c r="X324" s="95">
        <v>100</v>
      </c>
      <c r="Y324" s="50">
        <v>1</v>
      </c>
      <c r="Z324" s="50">
        <v>0</v>
      </c>
      <c r="AA324" s="50">
        <v>0</v>
      </c>
      <c r="AB324" s="50">
        <v>0</v>
      </c>
      <c r="AC324" s="95">
        <v>1</v>
      </c>
      <c r="AD324" s="30">
        <v>0</v>
      </c>
      <c r="AE324" s="30" t="s">
        <v>65</v>
      </c>
      <c r="AF324" s="50">
        <v>1</v>
      </c>
      <c r="AG324" s="50">
        <v>1</v>
      </c>
      <c r="AH324" s="50">
        <v>1</v>
      </c>
      <c r="AI324" s="50">
        <v>0</v>
      </c>
      <c r="AJ324" s="50">
        <f t="shared" si="109"/>
        <v>1</v>
      </c>
      <c r="AK324" s="50">
        <v>1</v>
      </c>
      <c r="AL324" s="50">
        <v>470000</v>
      </c>
      <c r="AM324" s="30">
        <v>15</v>
      </c>
      <c r="AN324" s="30" t="s">
        <v>324</v>
      </c>
      <c r="AO324" s="65">
        <f t="shared" si="110"/>
        <v>0</v>
      </c>
      <c r="AP324" s="65">
        <f t="shared" si="111"/>
        <v>1</v>
      </c>
      <c r="AQ324" s="65">
        <f t="shared" si="112"/>
        <v>0</v>
      </c>
      <c r="AR324" s="65">
        <v>1</v>
      </c>
      <c r="AS324" s="30" t="s">
        <v>217</v>
      </c>
      <c r="AT324" s="65">
        <v>0</v>
      </c>
      <c r="AU324" s="65">
        <v>0</v>
      </c>
      <c r="AV324" s="65">
        <v>0</v>
      </c>
      <c r="AW324" s="65">
        <v>0</v>
      </c>
      <c r="AX324" s="65">
        <v>29</v>
      </c>
      <c r="AY324" s="65">
        <v>0</v>
      </c>
      <c r="AZ324" s="65">
        <v>0</v>
      </c>
      <c r="BA324" s="65">
        <v>0</v>
      </c>
      <c r="BB324" s="65">
        <v>0</v>
      </c>
      <c r="BC324" s="65">
        <v>0</v>
      </c>
      <c r="BD324" s="65">
        <v>1</v>
      </c>
      <c r="BE324" s="65">
        <v>1</v>
      </c>
    </row>
    <row r="325" spans="1:57" x14ac:dyDescent="0.25">
      <c r="A325" s="30" t="s">
        <v>238</v>
      </c>
      <c r="B325" s="30">
        <v>324</v>
      </c>
      <c r="C325" s="30">
        <v>1</v>
      </c>
      <c r="D325">
        <f>VLOOKUP(E325,Studies!$C$3:$F$40,4,FALSE)</f>
        <v>24</v>
      </c>
      <c r="E325" s="30" t="s">
        <v>236</v>
      </c>
      <c r="F325" s="30" t="s">
        <v>236</v>
      </c>
      <c r="G325">
        <f t="shared" si="100"/>
        <v>62</v>
      </c>
      <c r="H325" s="30">
        <v>2010</v>
      </c>
      <c r="I325" s="30">
        <f t="shared" si="113"/>
        <v>1.3979400086720377</v>
      </c>
      <c r="J325" s="76">
        <v>37.049228175986883</v>
      </c>
      <c r="K325" s="76">
        <v>2.7696820152913944</v>
      </c>
      <c r="L325" s="76">
        <f t="shared" si="101"/>
        <v>13.37670821828584</v>
      </c>
      <c r="M325" s="30" t="s">
        <v>132</v>
      </c>
      <c r="N325" s="50">
        <f t="shared" si="102"/>
        <v>0</v>
      </c>
      <c r="O325" s="50">
        <f t="shared" si="103"/>
        <v>0</v>
      </c>
      <c r="P325" s="50">
        <f t="shared" si="104"/>
        <v>1</v>
      </c>
      <c r="Q325" s="57">
        <f t="shared" si="105"/>
        <v>31.620651426015751</v>
      </c>
      <c r="R325" s="57">
        <f t="shared" si="106"/>
        <v>42.477804925958019</v>
      </c>
      <c r="S325" s="81">
        <f t="shared" si="107"/>
        <v>0.3162065142601575</v>
      </c>
      <c r="T325" s="81">
        <f t="shared" si="108"/>
        <v>0.42477804925958013</v>
      </c>
      <c r="U325" s="76">
        <f t="shared" si="98"/>
        <v>0.37049228175986881</v>
      </c>
      <c r="V325" s="76">
        <f t="shared" si="99"/>
        <v>2.7696820152913942E-2</v>
      </c>
      <c r="W325" s="76">
        <f t="shared" si="97"/>
        <v>13.37670821828584</v>
      </c>
      <c r="X325" s="95">
        <v>100</v>
      </c>
      <c r="Y325" s="50">
        <v>1</v>
      </c>
      <c r="Z325" s="50">
        <v>0</v>
      </c>
      <c r="AA325" s="50">
        <v>0</v>
      </c>
      <c r="AB325" s="50">
        <v>0</v>
      </c>
      <c r="AC325" s="95">
        <v>1</v>
      </c>
      <c r="AD325" s="30">
        <v>0</v>
      </c>
      <c r="AE325" s="30" t="s">
        <v>65</v>
      </c>
      <c r="AF325" s="50">
        <v>1</v>
      </c>
      <c r="AG325" s="50">
        <v>1</v>
      </c>
      <c r="AH325" s="50">
        <v>1</v>
      </c>
      <c r="AI325" s="50">
        <v>0</v>
      </c>
      <c r="AJ325" s="50">
        <f t="shared" si="109"/>
        <v>1</v>
      </c>
      <c r="AK325" s="50">
        <v>1</v>
      </c>
      <c r="AL325" s="50">
        <v>470000</v>
      </c>
      <c r="AM325" s="30">
        <v>15</v>
      </c>
      <c r="AN325" s="30" t="s">
        <v>324</v>
      </c>
      <c r="AO325" s="65">
        <f t="shared" si="110"/>
        <v>0</v>
      </c>
      <c r="AP325" s="65">
        <f t="shared" si="111"/>
        <v>1</v>
      </c>
      <c r="AQ325" s="65">
        <f t="shared" si="112"/>
        <v>0</v>
      </c>
      <c r="AR325" s="65">
        <v>1</v>
      </c>
      <c r="AS325" s="30" t="s">
        <v>164</v>
      </c>
      <c r="AT325" s="65">
        <v>0</v>
      </c>
      <c r="AU325" s="65">
        <v>0</v>
      </c>
      <c r="AV325" s="65">
        <v>0</v>
      </c>
      <c r="AW325" s="65">
        <v>1</v>
      </c>
      <c r="AX325" s="65">
        <v>35.700000000000003</v>
      </c>
      <c r="AY325" s="65">
        <v>0</v>
      </c>
      <c r="AZ325" s="65">
        <v>0</v>
      </c>
      <c r="BA325" s="65">
        <v>0</v>
      </c>
      <c r="BB325" s="65">
        <v>0</v>
      </c>
      <c r="BC325" s="65">
        <v>0</v>
      </c>
      <c r="BD325" s="65">
        <v>1</v>
      </c>
      <c r="BE325" s="65">
        <v>1</v>
      </c>
    </row>
    <row r="326" spans="1:57" x14ac:dyDescent="0.25">
      <c r="A326" s="30" t="s">
        <v>238</v>
      </c>
      <c r="B326" s="30">
        <v>325</v>
      </c>
      <c r="C326" s="30">
        <v>1</v>
      </c>
      <c r="D326">
        <f>VLOOKUP(E326,Studies!$C$3:$F$40,4,FALSE)</f>
        <v>24</v>
      </c>
      <c r="E326" s="30" t="s">
        <v>236</v>
      </c>
      <c r="F326" s="30" t="s">
        <v>236</v>
      </c>
      <c r="G326">
        <f t="shared" si="100"/>
        <v>62</v>
      </c>
      <c r="H326" s="30">
        <v>2010</v>
      </c>
      <c r="I326" s="30">
        <f t="shared" si="113"/>
        <v>1.3979400086720377</v>
      </c>
      <c r="J326" s="76">
        <v>44.046826523612758</v>
      </c>
      <c r="K326" s="76">
        <v>2.446065476136086</v>
      </c>
      <c r="L326" s="76">
        <f t="shared" si="101"/>
        <v>18.007214832691677</v>
      </c>
      <c r="M326" s="30" t="s">
        <v>132</v>
      </c>
      <c r="N326" s="50">
        <f t="shared" si="102"/>
        <v>0</v>
      </c>
      <c r="O326" s="50">
        <f t="shared" si="103"/>
        <v>0</v>
      </c>
      <c r="P326" s="50">
        <f t="shared" si="104"/>
        <v>1</v>
      </c>
      <c r="Q326" s="57">
        <f t="shared" si="105"/>
        <v>39.252538190386026</v>
      </c>
      <c r="R326" s="57">
        <f t="shared" si="106"/>
        <v>48.841114856839489</v>
      </c>
      <c r="S326" s="81">
        <f t="shared" si="107"/>
        <v>0.39252538190386033</v>
      </c>
      <c r="T326" s="81">
        <f t="shared" si="108"/>
        <v>0.48841114856839485</v>
      </c>
      <c r="U326" s="76">
        <f t="shared" si="98"/>
        <v>0.44046826523612759</v>
      </c>
      <c r="V326" s="76">
        <f t="shared" si="99"/>
        <v>2.4460654761360862E-2</v>
      </c>
      <c r="W326" s="76">
        <f t="shared" si="97"/>
        <v>18.007214832691677</v>
      </c>
      <c r="X326" s="95">
        <v>100</v>
      </c>
      <c r="Y326" s="50">
        <v>1</v>
      </c>
      <c r="Z326" s="50">
        <v>0</v>
      </c>
      <c r="AA326" s="50">
        <v>0</v>
      </c>
      <c r="AB326" s="50">
        <v>0</v>
      </c>
      <c r="AC326" s="95">
        <v>1</v>
      </c>
      <c r="AD326" s="30">
        <v>0</v>
      </c>
      <c r="AE326" s="30" t="s">
        <v>65</v>
      </c>
      <c r="AF326" s="50">
        <v>1</v>
      </c>
      <c r="AG326" s="50">
        <v>1</v>
      </c>
      <c r="AH326" s="50">
        <v>1</v>
      </c>
      <c r="AI326" s="50">
        <v>0</v>
      </c>
      <c r="AJ326" s="50">
        <f t="shared" si="109"/>
        <v>1</v>
      </c>
      <c r="AK326" s="50">
        <v>1</v>
      </c>
      <c r="AL326" s="50">
        <v>470000</v>
      </c>
      <c r="AM326" s="30">
        <v>15</v>
      </c>
      <c r="AN326" s="30" t="s">
        <v>324</v>
      </c>
      <c r="AO326" s="65">
        <f t="shared" si="110"/>
        <v>0</v>
      </c>
      <c r="AP326" s="65">
        <f t="shared" si="111"/>
        <v>1</v>
      </c>
      <c r="AQ326" s="65">
        <f t="shared" si="112"/>
        <v>0</v>
      </c>
      <c r="AR326" s="65">
        <v>1</v>
      </c>
      <c r="AS326" s="30" t="s">
        <v>218</v>
      </c>
      <c r="AT326" s="65">
        <v>1</v>
      </c>
      <c r="AU326" s="65">
        <v>0</v>
      </c>
      <c r="AV326" s="65">
        <v>0</v>
      </c>
      <c r="AW326" s="65">
        <v>1</v>
      </c>
      <c r="AX326" s="65">
        <v>36</v>
      </c>
      <c r="AY326" s="65">
        <v>0</v>
      </c>
      <c r="AZ326" s="65">
        <v>0</v>
      </c>
      <c r="BA326" s="65">
        <v>0</v>
      </c>
      <c r="BB326" s="65">
        <v>0</v>
      </c>
      <c r="BC326" s="65">
        <v>0</v>
      </c>
      <c r="BD326" s="65">
        <v>1</v>
      </c>
      <c r="BE326" s="65">
        <v>1</v>
      </c>
    </row>
    <row r="327" spans="1:57" x14ac:dyDescent="0.25">
      <c r="A327" s="30" t="s">
        <v>238</v>
      </c>
      <c r="B327" s="30">
        <v>326</v>
      </c>
      <c r="C327" s="30">
        <v>1</v>
      </c>
      <c r="D327">
        <f>VLOOKUP(E327,Studies!$C$3:$F$40,4,FALSE)</f>
        <v>24</v>
      </c>
      <c r="E327" s="30" t="s">
        <v>236</v>
      </c>
      <c r="F327" s="30" t="s">
        <v>236</v>
      </c>
      <c r="G327">
        <f t="shared" si="100"/>
        <v>62</v>
      </c>
      <c r="H327" s="30">
        <v>2010</v>
      </c>
      <c r="I327" s="30">
        <f t="shared" si="113"/>
        <v>1.3979400086720377</v>
      </c>
      <c r="J327" s="76">
        <v>1.0088645625355188</v>
      </c>
      <c r="K327" s="76">
        <v>4.7508145277224374</v>
      </c>
      <c r="L327" s="76">
        <f t="shared" si="101"/>
        <v>0.21235612475471088</v>
      </c>
      <c r="M327" s="30" t="s">
        <v>132</v>
      </c>
      <c r="N327" s="50">
        <f t="shared" si="102"/>
        <v>0</v>
      </c>
      <c r="O327" s="50">
        <f t="shared" si="103"/>
        <v>0</v>
      </c>
      <c r="P327" s="50">
        <f t="shared" si="104"/>
        <v>1</v>
      </c>
      <c r="Q327" s="57">
        <f t="shared" si="105"/>
        <v>-8.302731911800457</v>
      </c>
      <c r="R327" s="57">
        <f t="shared" si="106"/>
        <v>10.320461036871496</v>
      </c>
      <c r="S327" s="81">
        <f t="shared" si="107"/>
        <v>-8.3027319118004581E-2</v>
      </c>
      <c r="T327" s="81">
        <f t="shared" si="108"/>
        <v>0.10320461036871496</v>
      </c>
      <c r="U327" s="76">
        <f t="shared" si="98"/>
        <v>1.0088645625355188E-2</v>
      </c>
      <c r="V327" s="76">
        <f t="shared" si="99"/>
        <v>4.7508145277224377E-2</v>
      </c>
      <c r="W327" s="76">
        <f t="shared" si="97"/>
        <v>0.21235612475471088</v>
      </c>
      <c r="X327" s="95">
        <v>100</v>
      </c>
      <c r="Y327" s="50">
        <v>1</v>
      </c>
      <c r="Z327" s="50">
        <v>0</v>
      </c>
      <c r="AA327" s="50">
        <v>0</v>
      </c>
      <c r="AB327" s="50">
        <v>0</v>
      </c>
      <c r="AC327" s="95">
        <v>1</v>
      </c>
      <c r="AD327" s="30">
        <v>0</v>
      </c>
      <c r="AE327" s="30" t="s">
        <v>65</v>
      </c>
      <c r="AF327" s="50">
        <v>1</v>
      </c>
      <c r="AG327" s="50">
        <v>1</v>
      </c>
      <c r="AH327" s="50">
        <v>1</v>
      </c>
      <c r="AI327" s="50">
        <v>0</v>
      </c>
      <c r="AJ327" s="50">
        <f t="shared" si="109"/>
        <v>1</v>
      </c>
      <c r="AK327" s="50">
        <v>1</v>
      </c>
      <c r="AL327" s="50">
        <v>470000</v>
      </c>
      <c r="AM327" s="30">
        <v>15</v>
      </c>
      <c r="AN327" s="30" t="s">
        <v>324</v>
      </c>
      <c r="AO327" s="65">
        <f t="shared" si="110"/>
        <v>0</v>
      </c>
      <c r="AP327" s="65">
        <f t="shared" si="111"/>
        <v>1</v>
      </c>
      <c r="AQ327" s="65">
        <f t="shared" si="112"/>
        <v>0</v>
      </c>
      <c r="AR327" s="65">
        <v>1</v>
      </c>
      <c r="AS327" s="30" t="s">
        <v>219</v>
      </c>
      <c r="AT327" s="65">
        <v>0</v>
      </c>
      <c r="AU327" s="65">
        <v>0</v>
      </c>
      <c r="AV327" s="65">
        <v>0</v>
      </c>
      <c r="AW327" s="65">
        <v>0</v>
      </c>
      <c r="AX327" s="65">
        <v>38.200000000000003</v>
      </c>
      <c r="AY327" s="65">
        <v>0</v>
      </c>
      <c r="AZ327" s="65">
        <v>0</v>
      </c>
      <c r="BA327" s="65">
        <v>0</v>
      </c>
      <c r="BB327" s="65">
        <v>0</v>
      </c>
      <c r="BC327" s="65">
        <v>0</v>
      </c>
      <c r="BD327" s="65">
        <v>1</v>
      </c>
      <c r="BE327" s="65">
        <v>1</v>
      </c>
    </row>
    <row r="328" spans="1:57" x14ac:dyDescent="0.25">
      <c r="A328" s="30" t="s">
        <v>238</v>
      </c>
      <c r="B328" s="30">
        <v>327</v>
      </c>
      <c r="C328" s="30">
        <v>1</v>
      </c>
      <c r="D328">
        <f>VLOOKUP(E328,Studies!$C$3:$F$40,4,FALSE)</f>
        <v>24</v>
      </c>
      <c r="E328" s="30" t="s">
        <v>236</v>
      </c>
      <c r="F328" s="30" t="s">
        <v>236</v>
      </c>
      <c r="G328">
        <f t="shared" si="100"/>
        <v>62</v>
      </c>
      <c r="H328" s="30">
        <v>2010</v>
      </c>
      <c r="I328" s="30">
        <f t="shared" si="113"/>
        <v>1.3979400086720377</v>
      </c>
      <c r="J328" s="76">
        <v>64.189756934238972</v>
      </c>
      <c r="K328" s="76">
        <v>6.544178315642653</v>
      </c>
      <c r="L328" s="76">
        <f t="shared" si="101"/>
        <v>9.8086809127442596</v>
      </c>
      <c r="M328" s="30" t="s">
        <v>132</v>
      </c>
      <c r="N328" s="50">
        <f t="shared" si="102"/>
        <v>0</v>
      </c>
      <c r="O328" s="50">
        <f t="shared" si="103"/>
        <v>0</v>
      </c>
      <c r="P328" s="50">
        <f t="shared" si="104"/>
        <v>1</v>
      </c>
      <c r="Q328" s="57">
        <f t="shared" si="105"/>
        <v>51.363167435579371</v>
      </c>
      <c r="R328" s="57">
        <f t="shared" si="106"/>
        <v>77.016346432898573</v>
      </c>
      <c r="S328" s="81">
        <f t="shared" si="107"/>
        <v>0.51363167435579371</v>
      </c>
      <c r="T328" s="81">
        <f t="shared" si="108"/>
        <v>0.77016346432898575</v>
      </c>
      <c r="U328" s="76">
        <f t="shared" si="98"/>
        <v>0.64189756934238973</v>
      </c>
      <c r="V328" s="76">
        <f t="shared" si="99"/>
        <v>6.5441783156426528E-2</v>
      </c>
      <c r="W328" s="76">
        <f t="shared" si="97"/>
        <v>9.8086809127442613</v>
      </c>
      <c r="X328" s="95">
        <v>100</v>
      </c>
      <c r="Y328" s="50">
        <v>1</v>
      </c>
      <c r="Z328" s="50">
        <v>0</v>
      </c>
      <c r="AA328" s="50">
        <v>0</v>
      </c>
      <c r="AB328" s="50">
        <v>0</v>
      </c>
      <c r="AC328" s="95">
        <v>1</v>
      </c>
      <c r="AD328" s="30">
        <v>0</v>
      </c>
      <c r="AE328" s="30" t="s">
        <v>65</v>
      </c>
      <c r="AF328" s="50">
        <v>1</v>
      </c>
      <c r="AG328" s="50">
        <v>1</v>
      </c>
      <c r="AH328" s="50">
        <v>1</v>
      </c>
      <c r="AI328" s="50">
        <v>0</v>
      </c>
      <c r="AJ328" s="50">
        <f t="shared" si="109"/>
        <v>1</v>
      </c>
      <c r="AK328" s="50">
        <v>1</v>
      </c>
      <c r="AL328" s="50">
        <v>470000</v>
      </c>
      <c r="AM328" s="30">
        <v>15</v>
      </c>
      <c r="AN328" s="30" t="s">
        <v>324</v>
      </c>
      <c r="AO328" s="65">
        <f t="shared" si="110"/>
        <v>0</v>
      </c>
      <c r="AP328" s="65">
        <f t="shared" si="111"/>
        <v>1</v>
      </c>
      <c r="AQ328" s="65">
        <f t="shared" si="112"/>
        <v>0</v>
      </c>
      <c r="AR328" s="65">
        <v>1</v>
      </c>
      <c r="AS328" s="30" t="s">
        <v>220</v>
      </c>
      <c r="AT328" s="65">
        <v>0</v>
      </c>
      <c r="AU328" s="65">
        <v>0</v>
      </c>
      <c r="AV328" s="65">
        <v>0</v>
      </c>
      <c r="AW328" s="65">
        <v>1</v>
      </c>
      <c r="AX328" s="65">
        <v>36.799999999999997</v>
      </c>
      <c r="AY328" s="65">
        <v>0</v>
      </c>
      <c r="AZ328" s="65">
        <v>0</v>
      </c>
      <c r="BA328" s="65">
        <v>0</v>
      </c>
      <c r="BB328" s="65">
        <v>0</v>
      </c>
      <c r="BC328" s="65">
        <v>0</v>
      </c>
      <c r="BD328" s="65">
        <v>1</v>
      </c>
      <c r="BE328" s="65">
        <v>1</v>
      </c>
    </row>
    <row r="329" spans="1:57" x14ac:dyDescent="0.25">
      <c r="A329" s="30" t="s">
        <v>238</v>
      </c>
      <c r="B329" s="30">
        <v>328</v>
      </c>
      <c r="C329" s="30">
        <v>1</v>
      </c>
      <c r="D329">
        <f>VLOOKUP(E329,Studies!$C$3:$F$40,4,FALSE)</f>
        <v>24</v>
      </c>
      <c r="E329" s="30" t="s">
        <v>236</v>
      </c>
      <c r="F329" s="30" t="s">
        <v>236</v>
      </c>
      <c r="G329">
        <f t="shared" si="100"/>
        <v>62</v>
      </c>
      <c r="H329" s="30">
        <v>2010</v>
      </c>
      <c r="I329" s="30">
        <f t="shared" si="113"/>
        <v>1.3979400086720377</v>
      </c>
      <c r="J329" s="76">
        <v>45.788253262315472</v>
      </c>
      <c r="K329" s="76">
        <v>2.5984800859017021</v>
      </c>
      <c r="L329" s="76">
        <f t="shared" si="101"/>
        <v>17.621167662874903</v>
      </c>
      <c r="M329" s="30" t="s">
        <v>132</v>
      </c>
      <c r="N329" s="50">
        <f t="shared" si="102"/>
        <v>0</v>
      </c>
      <c r="O329" s="50">
        <f t="shared" si="103"/>
        <v>0</v>
      </c>
      <c r="P329" s="50">
        <f t="shared" si="104"/>
        <v>1</v>
      </c>
      <c r="Q329" s="57">
        <f t="shared" si="105"/>
        <v>40.695232293948138</v>
      </c>
      <c r="R329" s="57">
        <f t="shared" si="106"/>
        <v>50.881274230682806</v>
      </c>
      <c r="S329" s="81">
        <f t="shared" si="107"/>
        <v>0.40695232293948136</v>
      </c>
      <c r="T329" s="81">
        <f t="shared" si="108"/>
        <v>0.50881274230682805</v>
      </c>
      <c r="U329" s="76">
        <f t="shared" si="98"/>
        <v>0.4578825326231547</v>
      </c>
      <c r="V329" s="76">
        <f t="shared" si="99"/>
        <v>2.598480085901702E-2</v>
      </c>
      <c r="W329" s="76">
        <f t="shared" si="97"/>
        <v>17.621167662874903</v>
      </c>
      <c r="X329" s="95">
        <v>100</v>
      </c>
      <c r="Y329" s="50">
        <v>1</v>
      </c>
      <c r="Z329" s="50">
        <v>0</v>
      </c>
      <c r="AA329" s="50">
        <v>0</v>
      </c>
      <c r="AB329" s="50">
        <v>0</v>
      </c>
      <c r="AC329" s="95">
        <v>1</v>
      </c>
      <c r="AD329" s="30">
        <v>0</v>
      </c>
      <c r="AE329" s="30" t="s">
        <v>65</v>
      </c>
      <c r="AF329" s="50">
        <v>1</v>
      </c>
      <c r="AG329" s="50">
        <v>1</v>
      </c>
      <c r="AH329" s="50">
        <v>1</v>
      </c>
      <c r="AI329" s="50">
        <v>0</v>
      </c>
      <c r="AJ329" s="50">
        <f t="shared" si="109"/>
        <v>1</v>
      </c>
      <c r="AK329" s="50">
        <v>1</v>
      </c>
      <c r="AL329" s="50">
        <v>470000</v>
      </c>
      <c r="AM329" s="30">
        <v>15</v>
      </c>
      <c r="AN329" s="30" t="s">
        <v>324</v>
      </c>
      <c r="AO329" s="65">
        <f t="shared" si="110"/>
        <v>0</v>
      </c>
      <c r="AP329" s="65">
        <f t="shared" si="111"/>
        <v>1</v>
      </c>
      <c r="AQ329" s="65">
        <f t="shared" si="112"/>
        <v>0</v>
      </c>
      <c r="AR329" s="65">
        <v>1</v>
      </c>
      <c r="AS329" s="30" t="s">
        <v>233</v>
      </c>
      <c r="AT329" s="65">
        <v>0</v>
      </c>
      <c r="AU329" s="65">
        <v>1</v>
      </c>
      <c r="AV329" s="65">
        <v>0</v>
      </c>
      <c r="AW329" s="65">
        <v>0</v>
      </c>
      <c r="AX329" s="65">
        <v>50.9</v>
      </c>
      <c r="AY329" s="65">
        <v>0</v>
      </c>
      <c r="AZ329" s="65">
        <v>0</v>
      </c>
      <c r="BA329" s="65">
        <v>0</v>
      </c>
      <c r="BB329" s="65">
        <v>0</v>
      </c>
      <c r="BC329" s="65">
        <v>0</v>
      </c>
      <c r="BD329" s="65">
        <v>1</v>
      </c>
      <c r="BE329" s="65">
        <v>1</v>
      </c>
    </row>
    <row r="330" spans="1:57" x14ac:dyDescent="0.25">
      <c r="A330" s="30" t="s">
        <v>238</v>
      </c>
      <c r="B330" s="30">
        <v>329</v>
      </c>
      <c r="C330" s="30">
        <v>1</v>
      </c>
      <c r="D330">
        <f>VLOOKUP(E330,Studies!$C$3:$F$40,4,FALSE)</f>
        <v>24</v>
      </c>
      <c r="E330" s="30" t="s">
        <v>236</v>
      </c>
      <c r="F330" s="30" t="s">
        <v>236</v>
      </c>
      <c r="G330">
        <f t="shared" si="100"/>
        <v>62</v>
      </c>
      <c r="H330" s="30">
        <v>2010</v>
      </c>
      <c r="I330" s="30">
        <f t="shared" si="113"/>
        <v>1.3979400086720377</v>
      </c>
      <c r="J330" s="76">
        <v>47.160907688091093</v>
      </c>
      <c r="K330" s="76">
        <v>1.4559281350999198</v>
      </c>
      <c r="L330" s="76">
        <f t="shared" si="101"/>
        <v>32.392332115248571</v>
      </c>
      <c r="M330" s="30" t="s">
        <v>132</v>
      </c>
      <c r="N330" s="50">
        <f t="shared" si="102"/>
        <v>0</v>
      </c>
      <c r="O330" s="50">
        <f t="shared" si="103"/>
        <v>0</v>
      </c>
      <c r="P330" s="50">
        <f t="shared" si="104"/>
        <v>1</v>
      </c>
      <c r="Q330" s="57">
        <f t="shared" si="105"/>
        <v>44.30728854329525</v>
      </c>
      <c r="R330" s="57">
        <f t="shared" si="106"/>
        <v>50.014526832886936</v>
      </c>
      <c r="S330" s="81">
        <f t="shared" si="107"/>
        <v>0.44307288543295248</v>
      </c>
      <c r="T330" s="81">
        <f t="shared" si="108"/>
        <v>0.5001452683288693</v>
      </c>
      <c r="U330" s="76">
        <f t="shared" si="98"/>
        <v>0.47160907688091092</v>
      </c>
      <c r="V330" s="76">
        <f t="shared" si="99"/>
        <v>1.4559281350999199E-2</v>
      </c>
      <c r="W330" s="76">
        <f t="shared" si="97"/>
        <v>32.392332115248571</v>
      </c>
      <c r="X330" s="95">
        <v>100</v>
      </c>
      <c r="Y330" s="50">
        <v>1</v>
      </c>
      <c r="Z330" s="50">
        <v>0</v>
      </c>
      <c r="AA330" s="50">
        <v>0</v>
      </c>
      <c r="AB330" s="50">
        <v>0</v>
      </c>
      <c r="AC330" s="95">
        <v>1</v>
      </c>
      <c r="AD330" s="30">
        <v>0</v>
      </c>
      <c r="AE330" s="30" t="s">
        <v>65</v>
      </c>
      <c r="AF330" s="50">
        <v>1</v>
      </c>
      <c r="AG330" s="50">
        <v>1</v>
      </c>
      <c r="AH330" s="50">
        <v>1</v>
      </c>
      <c r="AI330" s="50">
        <v>0</v>
      </c>
      <c r="AJ330" s="50">
        <f t="shared" si="109"/>
        <v>1</v>
      </c>
      <c r="AK330" s="50">
        <v>1</v>
      </c>
      <c r="AL330" s="50">
        <v>470000</v>
      </c>
      <c r="AM330" s="30">
        <v>15</v>
      </c>
      <c r="AN330" s="30" t="s">
        <v>324</v>
      </c>
      <c r="AO330" s="65">
        <f t="shared" si="110"/>
        <v>0</v>
      </c>
      <c r="AP330" s="65">
        <f t="shared" si="111"/>
        <v>1</v>
      </c>
      <c r="AQ330" s="65">
        <f t="shared" si="112"/>
        <v>0</v>
      </c>
      <c r="AR330" s="65">
        <v>1</v>
      </c>
      <c r="AS330" s="30" t="s">
        <v>169</v>
      </c>
      <c r="AT330" s="65">
        <v>0</v>
      </c>
      <c r="AU330" s="65">
        <v>0</v>
      </c>
      <c r="AV330" s="65">
        <v>0</v>
      </c>
      <c r="AW330" s="65">
        <v>0</v>
      </c>
      <c r="AX330" s="65">
        <v>40.200000000000003</v>
      </c>
      <c r="AY330" s="65">
        <v>0</v>
      </c>
      <c r="AZ330" s="65">
        <v>0</v>
      </c>
      <c r="BA330" s="65">
        <v>0</v>
      </c>
      <c r="BB330" s="65">
        <v>0</v>
      </c>
      <c r="BC330" s="65">
        <v>0</v>
      </c>
      <c r="BD330" s="65">
        <v>1</v>
      </c>
      <c r="BE330" s="65">
        <v>1</v>
      </c>
    </row>
    <row r="331" spans="1:57" x14ac:dyDescent="0.25">
      <c r="A331" s="30" t="s">
        <v>238</v>
      </c>
      <c r="B331" s="30">
        <v>330</v>
      </c>
      <c r="C331" s="30">
        <v>1</v>
      </c>
      <c r="D331">
        <f>VLOOKUP(E331,Studies!$C$3:$F$40,4,FALSE)</f>
        <v>24</v>
      </c>
      <c r="E331" s="30" t="s">
        <v>236</v>
      </c>
      <c r="F331" s="30" t="s">
        <v>236</v>
      </c>
      <c r="G331">
        <f t="shared" si="100"/>
        <v>62</v>
      </c>
      <c r="H331" s="30">
        <v>2010</v>
      </c>
      <c r="I331" s="30">
        <f t="shared" si="113"/>
        <v>1.3979400086720377</v>
      </c>
      <c r="J331" s="76">
        <v>63.923446306150979</v>
      </c>
      <c r="K331" s="76">
        <v>2.3379453156365595</v>
      </c>
      <c r="L331" s="76">
        <f t="shared" si="101"/>
        <v>27.341720047351213</v>
      </c>
      <c r="M331" s="30" t="s">
        <v>132</v>
      </c>
      <c r="N331" s="50">
        <f t="shared" si="102"/>
        <v>0</v>
      </c>
      <c r="O331" s="50">
        <f t="shared" si="103"/>
        <v>0</v>
      </c>
      <c r="P331" s="50">
        <f t="shared" si="104"/>
        <v>1</v>
      </c>
      <c r="Q331" s="57">
        <f t="shared" si="105"/>
        <v>59.341073487503323</v>
      </c>
      <c r="R331" s="57">
        <f t="shared" si="106"/>
        <v>68.505819124798634</v>
      </c>
      <c r="S331" s="81">
        <f t="shared" si="107"/>
        <v>0.59341073487503326</v>
      </c>
      <c r="T331" s="81">
        <f t="shared" si="108"/>
        <v>0.68505819124798628</v>
      </c>
      <c r="U331" s="76">
        <f t="shared" si="98"/>
        <v>0.63923446306150977</v>
      </c>
      <c r="V331" s="76">
        <f t="shared" si="99"/>
        <v>2.3379453156365596E-2</v>
      </c>
      <c r="W331" s="76">
        <f t="shared" si="97"/>
        <v>27.341720047351213</v>
      </c>
      <c r="X331" s="95">
        <v>100</v>
      </c>
      <c r="Y331" s="50">
        <v>1</v>
      </c>
      <c r="Z331" s="50">
        <v>0</v>
      </c>
      <c r="AA331" s="50">
        <v>0</v>
      </c>
      <c r="AB331" s="50">
        <v>0</v>
      </c>
      <c r="AC331" s="95">
        <v>1</v>
      </c>
      <c r="AD331" s="30">
        <v>0</v>
      </c>
      <c r="AE331" s="30" t="s">
        <v>65</v>
      </c>
      <c r="AF331" s="50">
        <v>1</v>
      </c>
      <c r="AG331" s="50">
        <v>1</v>
      </c>
      <c r="AH331" s="50">
        <v>1</v>
      </c>
      <c r="AI331" s="50">
        <v>0</v>
      </c>
      <c r="AJ331" s="50">
        <f t="shared" si="109"/>
        <v>1</v>
      </c>
      <c r="AK331" s="50">
        <v>1</v>
      </c>
      <c r="AL331" s="50">
        <v>470000</v>
      </c>
      <c r="AM331" s="30">
        <v>15</v>
      </c>
      <c r="AN331" s="30" t="s">
        <v>324</v>
      </c>
      <c r="AO331" s="65">
        <f t="shared" si="110"/>
        <v>0</v>
      </c>
      <c r="AP331" s="65">
        <f t="shared" si="111"/>
        <v>1</v>
      </c>
      <c r="AQ331" s="65">
        <f t="shared" si="112"/>
        <v>0</v>
      </c>
      <c r="AR331" s="65">
        <v>1</v>
      </c>
      <c r="AS331" s="30" t="s">
        <v>221</v>
      </c>
      <c r="AT331" s="65">
        <v>0</v>
      </c>
      <c r="AU331" s="65">
        <v>0</v>
      </c>
      <c r="AV331" s="65">
        <v>0</v>
      </c>
      <c r="AW331" s="65">
        <v>1</v>
      </c>
      <c r="AX331" s="65">
        <v>34.6</v>
      </c>
      <c r="AY331" s="65">
        <v>0</v>
      </c>
      <c r="AZ331" s="65">
        <v>0</v>
      </c>
      <c r="BA331" s="65">
        <v>0</v>
      </c>
      <c r="BB331" s="65">
        <v>0</v>
      </c>
      <c r="BC331" s="65">
        <v>0</v>
      </c>
      <c r="BD331" s="65">
        <v>1</v>
      </c>
      <c r="BE331" s="65">
        <v>1</v>
      </c>
    </row>
    <row r="332" spans="1:57" x14ac:dyDescent="0.25">
      <c r="A332" s="30" t="s">
        <v>238</v>
      </c>
      <c r="B332" s="30">
        <v>331</v>
      </c>
      <c r="C332" s="30">
        <v>1</v>
      </c>
      <c r="D332">
        <f>VLOOKUP(E332,Studies!$C$3:$F$40,4,FALSE)</f>
        <v>24</v>
      </c>
      <c r="E332" s="30" t="s">
        <v>236</v>
      </c>
      <c r="F332" s="30" t="s">
        <v>236</v>
      </c>
      <c r="G332">
        <f t="shared" si="100"/>
        <v>62</v>
      </c>
      <c r="H332" s="30">
        <v>2010</v>
      </c>
      <c r="I332" s="30">
        <f t="shared" si="113"/>
        <v>1.3979400086720377</v>
      </c>
      <c r="J332" s="76">
        <v>38.764692045302098</v>
      </c>
      <c r="K332" s="76">
        <v>3.3220944380417912</v>
      </c>
      <c r="L332" s="76">
        <f t="shared" si="101"/>
        <v>11.668750774030357</v>
      </c>
      <c r="M332" s="30" t="s">
        <v>132</v>
      </c>
      <c r="N332" s="50">
        <f t="shared" si="102"/>
        <v>0</v>
      </c>
      <c r="O332" s="50">
        <f t="shared" si="103"/>
        <v>0</v>
      </c>
      <c r="P332" s="50">
        <f t="shared" si="104"/>
        <v>1</v>
      </c>
      <c r="Q332" s="57">
        <f t="shared" si="105"/>
        <v>32.253386946740186</v>
      </c>
      <c r="R332" s="57">
        <f t="shared" si="106"/>
        <v>45.275997143864011</v>
      </c>
      <c r="S332" s="81">
        <f t="shared" si="107"/>
        <v>0.32253386946740187</v>
      </c>
      <c r="T332" s="81">
        <f t="shared" si="108"/>
        <v>0.45275997143864005</v>
      </c>
      <c r="U332" s="76">
        <f t="shared" si="98"/>
        <v>0.38764692045302096</v>
      </c>
      <c r="V332" s="76">
        <f t="shared" si="99"/>
        <v>3.3220944380417915E-2</v>
      </c>
      <c r="W332" s="76">
        <f t="shared" si="97"/>
        <v>11.668750774030356</v>
      </c>
      <c r="X332" s="95">
        <v>100</v>
      </c>
      <c r="Y332" s="50">
        <v>1</v>
      </c>
      <c r="Z332" s="50">
        <v>0</v>
      </c>
      <c r="AA332" s="50">
        <v>0</v>
      </c>
      <c r="AB332" s="50">
        <v>0</v>
      </c>
      <c r="AC332" s="95">
        <v>1</v>
      </c>
      <c r="AD332" s="30">
        <v>0</v>
      </c>
      <c r="AE332" s="30" t="s">
        <v>65</v>
      </c>
      <c r="AF332" s="50">
        <v>1</v>
      </c>
      <c r="AG332" s="50">
        <v>1</v>
      </c>
      <c r="AH332" s="50">
        <v>1</v>
      </c>
      <c r="AI332" s="50">
        <v>0</v>
      </c>
      <c r="AJ332" s="50">
        <f t="shared" si="109"/>
        <v>1</v>
      </c>
      <c r="AK332" s="50">
        <v>1</v>
      </c>
      <c r="AL332" s="50">
        <v>470000</v>
      </c>
      <c r="AM332" s="30">
        <v>15</v>
      </c>
      <c r="AN332" s="30" t="s">
        <v>324</v>
      </c>
      <c r="AO332" s="65">
        <f t="shared" si="110"/>
        <v>0</v>
      </c>
      <c r="AP332" s="65">
        <f t="shared" si="111"/>
        <v>1</v>
      </c>
      <c r="AQ332" s="65">
        <f t="shared" si="112"/>
        <v>0</v>
      </c>
      <c r="AR332" s="65">
        <v>1</v>
      </c>
      <c r="AS332" s="30" t="s">
        <v>173</v>
      </c>
      <c r="AT332" s="65">
        <v>0</v>
      </c>
      <c r="AU332" s="65">
        <v>0</v>
      </c>
      <c r="AV332" s="65">
        <v>0</v>
      </c>
      <c r="AW332" s="65">
        <v>0</v>
      </c>
      <c r="AX332" s="65">
        <v>36</v>
      </c>
      <c r="AY332" s="65">
        <v>0</v>
      </c>
      <c r="AZ332" s="65">
        <v>0</v>
      </c>
      <c r="BA332" s="65">
        <v>0</v>
      </c>
      <c r="BB332" s="65">
        <v>0</v>
      </c>
      <c r="BC332" s="65">
        <v>0</v>
      </c>
      <c r="BD332" s="65">
        <v>1</v>
      </c>
      <c r="BE332" s="65">
        <v>1</v>
      </c>
    </row>
    <row r="333" spans="1:57" x14ac:dyDescent="0.25">
      <c r="A333" s="30" t="s">
        <v>238</v>
      </c>
      <c r="B333" s="30">
        <v>332</v>
      </c>
      <c r="C333" s="30">
        <v>1</v>
      </c>
      <c r="D333">
        <f>VLOOKUP(E333,Studies!$C$3:$F$40,4,FALSE)</f>
        <v>24</v>
      </c>
      <c r="E333" s="30" t="s">
        <v>236</v>
      </c>
      <c r="F333" s="30" t="s">
        <v>236</v>
      </c>
      <c r="G333">
        <f t="shared" si="100"/>
        <v>62</v>
      </c>
      <c r="H333" s="30">
        <v>2010</v>
      </c>
      <c r="I333" s="30">
        <f t="shared" si="113"/>
        <v>1.3979400086720377</v>
      </c>
      <c r="J333" s="76">
        <v>55.131360580876176</v>
      </c>
      <c r="K333" s="76">
        <v>3.4211659885136627</v>
      </c>
      <c r="L333" s="76">
        <f t="shared" si="101"/>
        <v>16.11478682004207</v>
      </c>
      <c r="M333" s="30" t="s">
        <v>132</v>
      </c>
      <c r="N333" s="50">
        <f t="shared" si="102"/>
        <v>0</v>
      </c>
      <c r="O333" s="50">
        <f t="shared" si="103"/>
        <v>0</v>
      </c>
      <c r="P333" s="50">
        <f t="shared" si="104"/>
        <v>1</v>
      </c>
      <c r="Q333" s="57">
        <f t="shared" si="105"/>
        <v>48.425875243389399</v>
      </c>
      <c r="R333" s="57">
        <f t="shared" si="106"/>
        <v>61.836845918362954</v>
      </c>
      <c r="S333" s="81">
        <f t="shared" si="107"/>
        <v>0.48425875243389399</v>
      </c>
      <c r="T333" s="81">
        <f t="shared" si="108"/>
        <v>0.61836845918362959</v>
      </c>
      <c r="U333" s="76">
        <f t="shared" si="98"/>
        <v>0.55131360580876176</v>
      </c>
      <c r="V333" s="76">
        <f t="shared" si="99"/>
        <v>3.4211659885136629E-2</v>
      </c>
      <c r="W333" s="76">
        <f t="shared" si="97"/>
        <v>16.11478682004207</v>
      </c>
      <c r="X333" s="95">
        <v>100</v>
      </c>
      <c r="Y333" s="50">
        <v>1</v>
      </c>
      <c r="Z333" s="50">
        <v>0</v>
      </c>
      <c r="AA333" s="50">
        <v>0</v>
      </c>
      <c r="AB333" s="50">
        <v>0</v>
      </c>
      <c r="AC333" s="95">
        <v>1</v>
      </c>
      <c r="AD333" s="30">
        <v>0</v>
      </c>
      <c r="AE333" s="30" t="s">
        <v>65</v>
      </c>
      <c r="AF333" s="50">
        <v>1</v>
      </c>
      <c r="AG333" s="50">
        <v>1</v>
      </c>
      <c r="AH333" s="50">
        <v>1</v>
      </c>
      <c r="AI333" s="50">
        <v>0</v>
      </c>
      <c r="AJ333" s="50">
        <f t="shared" si="109"/>
        <v>1</v>
      </c>
      <c r="AK333" s="50">
        <v>1</v>
      </c>
      <c r="AL333" s="50">
        <v>470000</v>
      </c>
      <c r="AM333" s="30">
        <v>15</v>
      </c>
      <c r="AN333" s="30" t="s">
        <v>324</v>
      </c>
      <c r="AO333" s="65">
        <f t="shared" si="110"/>
        <v>0</v>
      </c>
      <c r="AP333" s="65">
        <f t="shared" si="111"/>
        <v>1</v>
      </c>
      <c r="AQ333" s="65">
        <f t="shared" si="112"/>
        <v>0</v>
      </c>
      <c r="AR333" s="65">
        <v>1</v>
      </c>
      <c r="AS333" s="30" t="s">
        <v>193</v>
      </c>
      <c r="AT333" s="65">
        <v>1</v>
      </c>
      <c r="AU333" s="65">
        <v>0</v>
      </c>
      <c r="AV333" s="65">
        <v>0</v>
      </c>
      <c r="AW333" s="65">
        <v>0</v>
      </c>
      <c r="AX333" s="65">
        <v>35</v>
      </c>
      <c r="AY333" s="65">
        <v>0</v>
      </c>
      <c r="AZ333" s="65">
        <v>0</v>
      </c>
      <c r="BA333" s="65">
        <v>0</v>
      </c>
      <c r="BB333" s="65">
        <v>0</v>
      </c>
      <c r="BC333" s="65">
        <v>0</v>
      </c>
      <c r="BD333" s="65">
        <v>1</v>
      </c>
      <c r="BE333" s="65">
        <v>1</v>
      </c>
    </row>
    <row r="334" spans="1:57" x14ac:dyDescent="0.25">
      <c r="A334" s="30" t="s">
        <v>238</v>
      </c>
      <c r="B334" s="30">
        <v>333</v>
      </c>
      <c r="C334" s="30">
        <v>1</v>
      </c>
      <c r="D334">
        <f>VLOOKUP(E334,Studies!$C$3:$F$40,4,FALSE)</f>
        <v>24</v>
      </c>
      <c r="E334" s="30" t="s">
        <v>236</v>
      </c>
      <c r="F334" s="30" t="s">
        <v>236</v>
      </c>
      <c r="G334">
        <f t="shared" si="100"/>
        <v>62</v>
      </c>
      <c r="H334" s="30">
        <v>2010</v>
      </c>
      <c r="I334" s="30">
        <f t="shared" si="113"/>
        <v>1.3979400086720377</v>
      </c>
      <c r="J334" s="76">
        <v>57.317289760679124</v>
      </c>
      <c r="K334" s="76">
        <v>1.4826619904078713</v>
      </c>
      <c r="L334" s="76">
        <f t="shared" si="101"/>
        <v>38.658365919875969</v>
      </c>
      <c r="M334" s="30" t="s">
        <v>132</v>
      </c>
      <c r="N334" s="50">
        <f t="shared" si="102"/>
        <v>0</v>
      </c>
      <c r="O334" s="50">
        <f t="shared" si="103"/>
        <v>0</v>
      </c>
      <c r="P334" s="50">
        <f t="shared" si="104"/>
        <v>1</v>
      </c>
      <c r="Q334" s="57">
        <f t="shared" si="105"/>
        <v>54.411272259479695</v>
      </c>
      <c r="R334" s="57">
        <f t="shared" si="106"/>
        <v>60.223307261878553</v>
      </c>
      <c r="S334" s="81">
        <f t="shared" si="107"/>
        <v>0.54411272259479693</v>
      </c>
      <c r="T334" s="81">
        <f t="shared" si="108"/>
        <v>0.60223307261878556</v>
      </c>
      <c r="U334" s="76">
        <f t="shared" si="98"/>
        <v>0.57317289760679124</v>
      </c>
      <c r="V334" s="76">
        <f t="shared" si="99"/>
        <v>1.4826619904078712E-2</v>
      </c>
      <c r="W334" s="76">
        <f t="shared" si="97"/>
        <v>38.658365919875969</v>
      </c>
      <c r="X334" s="95">
        <v>100</v>
      </c>
      <c r="Y334" s="50">
        <v>1</v>
      </c>
      <c r="Z334" s="50">
        <v>0</v>
      </c>
      <c r="AA334" s="50">
        <v>0</v>
      </c>
      <c r="AB334" s="50">
        <v>0</v>
      </c>
      <c r="AC334" s="95">
        <v>1</v>
      </c>
      <c r="AD334" s="30">
        <v>0</v>
      </c>
      <c r="AE334" s="30" t="s">
        <v>65</v>
      </c>
      <c r="AF334" s="50">
        <v>1</v>
      </c>
      <c r="AG334" s="50">
        <v>1</v>
      </c>
      <c r="AH334" s="50">
        <v>1</v>
      </c>
      <c r="AI334" s="50">
        <v>0</v>
      </c>
      <c r="AJ334" s="50">
        <f t="shared" si="109"/>
        <v>1</v>
      </c>
      <c r="AK334" s="50">
        <v>1</v>
      </c>
      <c r="AL334" s="50">
        <v>470000</v>
      </c>
      <c r="AM334" s="30">
        <v>15</v>
      </c>
      <c r="AN334" s="30" t="s">
        <v>324</v>
      </c>
      <c r="AO334" s="65">
        <f t="shared" si="110"/>
        <v>0</v>
      </c>
      <c r="AP334" s="65">
        <f t="shared" si="111"/>
        <v>1</v>
      </c>
      <c r="AQ334" s="65">
        <f t="shared" si="112"/>
        <v>0</v>
      </c>
      <c r="AR334" s="65">
        <v>1</v>
      </c>
      <c r="AS334" s="30" t="s">
        <v>234</v>
      </c>
      <c r="AT334" s="65">
        <v>1</v>
      </c>
      <c r="AU334" s="65">
        <v>0</v>
      </c>
      <c r="AV334" s="65">
        <v>0</v>
      </c>
      <c r="AW334" s="65">
        <v>0</v>
      </c>
      <c r="AX334" s="65">
        <v>38.200000000000003</v>
      </c>
      <c r="AY334" s="65">
        <v>0</v>
      </c>
      <c r="AZ334" s="65">
        <v>0</v>
      </c>
      <c r="BA334" s="65">
        <v>0</v>
      </c>
      <c r="BB334" s="65">
        <v>0</v>
      </c>
      <c r="BC334" s="65">
        <v>0</v>
      </c>
      <c r="BD334" s="65">
        <v>1</v>
      </c>
      <c r="BE334" s="65">
        <v>1</v>
      </c>
    </row>
    <row r="335" spans="1:57" x14ac:dyDescent="0.25">
      <c r="A335" s="30" t="s">
        <v>238</v>
      </c>
      <c r="B335" s="30">
        <v>334</v>
      </c>
      <c r="C335" s="30">
        <v>1</v>
      </c>
      <c r="D335">
        <f>VLOOKUP(E335,Studies!$C$3:$F$40,4,FALSE)</f>
        <v>24</v>
      </c>
      <c r="E335" s="30" t="s">
        <v>236</v>
      </c>
      <c r="F335" s="30" t="s">
        <v>236</v>
      </c>
      <c r="G335">
        <f t="shared" si="100"/>
        <v>62</v>
      </c>
      <c r="H335" s="30">
        <v>2010</v>
      </c>
      <c r="I335" s="30">
        <f t="shared" si="113"/>
        <v>1.3979400086720377</v>
      </c>
      <c r="J335" s="76">
        <v>104.69470711924237</v>
      </c>
      <c r="K335" s="76">
        <v>2.8627832195760097</v>
      </c>
      <c r="L335" s="76">
        <f t="shared" si="101"/>
        <v>36.570951793809975</v>
      </c>
      <c r="M335" s="30" t="s">
        <v>132</v>
      </c>
      <c r="N335" s="50">
        <f t="shared" si="102"/>
        <v>0</v>
      </c>
      <c r="O335" s="50">
        <f t="shared" si="103"/>
        <v>0</v>
      </c>
      <c r="P335" s="50">
        <f t="shared" si="104"/>
        <v>1</v>
      </c>
      <c r="Q335" s="57">
        <f t="shared" si="105"/>
        <v>99.083652008873386</v>
      </c>
      <c r="R335" s="57">
        <f t="shared" si="106"/>
        <v>110.30576222961135</v>
      </c>
      <c r="S335" s="81">
        <f t="shared" si="107"/>
        <v>0.9908365200887338</v>
      </c>
      <c r="T335" s="81">
        <f t="shared" si="108"/>
        <v>1.1030576222961135</v>
      </c>
      <c r="U335" s="76">
        <f t="shared" si="98"/>
        <v>1.0469470711924236</v>
      </c>
      <c r="V335" s="76">
        <f t="shared" si="99"/>
        <v>2.8627832195760098E-2</v>
      </c>
      <c r="W335" s="76">
        <f t="shared" si="97"/>
        <v>36.570951793809968</v>
      </c>
      <c r="X335" s="95">
        <v>100</v>
      </c>
      <c r="Y335" s="50">
        <v>1</v>
      </c>
      <c r="Z335" s="50">
        <v>0</v>
      </c>
      <c r="AA335" s="50">
        <v>0</v>
      </c>
      <c r="AB335" s="50">
        <v>0</v>
      </c>
      <c r="AC335" s="95">
        <v>1</v>
      </c>
      <c r="AD335" s="30">
        <v>0</v>
      </c>
      <c r="AE335" s="30" t="s">
        <v>65</v>
      </c>
      <c r="AF335" s="50">
        <v>1</v>
      </c>
      <c r="AG335" s="50">
        <v>1</v>
      </c>
      <c r="AH335" s="50">
        <v>1</v>
      </c>
      <c r="AI335" s="50">
        <v>0</v>
      </c>
      <c r="AJ335" s="50">
        <f t="shared" si="109"/>
        <v>1</v>
      </c>
      <c r="AK335" s="50">
        <v>1</v>
      </c>
      <c r="AL335" s="50">
        <v>470000</v>
      </c>
      <c r="AM335" s="30">
        <v>15</v>
      </c>
      <c r="AN335" s="30" t="s">
        <v>324</v>
      </c>
      <c r="AO335" s="65">
        <f t="shared" si="110"/>
        <v>0</v>
      </c>
      <c r="AP335" s="65">
        <f t="shared" si="111"/>
        <v>1</v>
      </c>
      <c r="AQ335" s="65">
        <f t="shared" si="112"/>
        <v>0</v>
      </c>
      <c r="AR335" s="65">
        <v>1</v>
      </c>
      <c r="AS335" s="30" t="s">
        <v>235</v>
      </c>
      <c r="AT335" s="65">
        <v>1</v>
      </c>
      <c r="AU335" s="65">
        <v>0</v>
      </c>
      <c r="AV335" s="65">
        <v>0</v>
      </c>
      <c r="AW335" s="65">
        <v>0</v>
      </c>
      <c r="AX335" s="65">
        <v>38.200000000000003</v>
      </c>
      <c r="AY335" s="65">
        <v>0</v>
      </c>
      <c r="AZ335" s="65">
        <v>0</v>
      </c>
      <c r="BA335" s="65">
        <v>0</v>
      </c>
      <c r="BB335" s="65">
        <v>0</v>
      </c>
      <c r="BC335" s="65">
        <v>0</v>
      </c>
      <c r="BD335" s="65">
        <v>1</v>
      </c>
      <c r="BE335" s="65">
        <v>1</v>
      </c>
    </row>
    <row r="336" spans="1:57" x14ac:dyDescent="0.25">
      <c r="A336" s="30" t="s">
        <v>238</v>
      </c>
      <c r="B336" s="30">
        <v>335</v>
      </c>
      <c r="C336" s="30">
        <v>1</v>
      </c>
      <c r="D336">
        <f>VLOOKUP(E336,Studies!$C$3:$F$40,4,FALSE)</f>
        <v>24</v>
      </c>
      <c r="E336" s="30" t="s">
        <v>236</v>
      </c>
      <c r="F336" s="30" t="s">
        <v>236</v>
      </c>
      <c r="G336">
        <f t="shared" si="100"/>
        <v>62</v>
      </c>
      <c r="H336" s="30">
        <v>2010</v>
      </c>
      <c r="I336" s="30">
        <f t="shared" si="113"/>
        <v>1.3979400086720377</v>
      </c>
      <c r="J336" s="76">
        <v>82.77055883888417</v>
      </c>
      <c r="K336" s="76">
        <v>3.0574463824767895</v>
      </c>
      <c r="L336" s="76">
        <f t="shared" si="101"/>
        <v>27.071794067516251</v>
      </c>
      <c r="M336" s="30" t="s">
        <v>132</v>
      </c>
      <c r="N336" s="50">
        <f t="shared" si="102"/>
        <v>0</v>
      </c>
      <c r="O336" s="50">
        <f t="shared" si="103"/>
        <v>0</v>
      </c>
      <c r="P336" s="50">
        <f t="shared" si="104"/>
        <v>1</v>
      </c>
      <c r="Q336" s="57">
        <f t="shared" si="105"/>
        <v>76.777963929229657</v>
      </c>
      <c r="R336" s="57">
        <f t="shared" si="106"/>
        <v>88.763153748538684</v>
      </c>
      <c r="S336" s="81">
        <f t="shared" si="107"/>
        <v>0.76777963929229665</v>
      </c>
      <c r="T336" s="81">
        <f t="shared" si="108"/>
        <v>0.8876315374853867</v>
      </c>
      <c r="U336" s="76">
        <f t="shared" si="98"/>
        <v>0.82770558838884167</v>
      </c>
      <c r="V336" s="76">
        <f t="shared" si="99"/>
        <v>3.0574463824767896E-2</v>
      </c>
      <c r="W336" s="76">
        <f t="shared" si="97"/>
        <v>27.071794067516247</v>
      </c>
      <c r="X336" s="95">
        <v>100</v>
      </c>
      <c r="Y336" s="50">
        <v>1</v>
      </c>
      <c r="Z336" s="50">
        <v>0</v>
      </c>
      <c r="AA336" s="50">
        <v>0</v>
      </c>
      <c r="AB336" s="50">
        <v>0</v>
      </c>
      <c r="AC336" s="95">
        <v>1</v>
      </c>
      <c r="AD336" s="30">
        <v>0</v>
      </c>
      <c r="AE336" s="30" t="s">
        <v>65</v>
      </c>
      <c r="AF336" s="50">
        <v>1</v>
      </c>
      <c r="AG336" s="50">
        <v>1</v>
      </c>
      <c r="AH336" s="50">
        <v>1</v>
      </c>
      <c r="AI336" s="50">
        <v>0</v>
      </c>
      <c r="AJ336" s="50">
        <f t="shared" si="109"/>
        <v>1</v>
      </c>
      <c r="AK336" s="50">
        <v>1</v>
      </c>
      <c r="AL336" s="50">
        <v>470000</v>
      </c>
      <c r="AM336" s="30">
        <v>15</v>
      </c>
      <c r="AN336" s="30" t="s">
        <v>324</v>
      </c>
      <c r="AO336" s="65">
        <f t="shared" si="110"/>
        <v>0</v>
      </c>
      <c r="AP336" s="65">
        <f t="shared" si="111"/>
        <v>1</v>
      </c>
      <c r="AQ336" s="65">
        <f t="shared" si="112"/>
        <v>0</v>
      </c>
      <c r="AR336" s="65">
        <v>1</v>
      </c>
      <c r="AS336" s="30" t="s">
        <v>223</v>
      </c>
      <c r="AT336" s="65">
        <v>1</v>
      </c>
      <c r="AU336" s="65">
        <v>0</v>
      </c>
      <c r="AV336" s="65">
        <v>0</v>
      </c>
      <c r="AW336" s="65">
        <v>0</v>
      </c>
      <c r="AX336" s="65">
        <v>38.200000000000003</v>
      </c>
      <c r="AY336" s="65">
        <v>0</v>
      </c>
      <c r="AZ336" s="65">
        <v>0</v>
      </c>
      <c r="BA336" s="65">
        <v>0</v>
      </c>
      <c r="BB336" s="65">
        <v>0</v>
      </c>
      <c r="BC336" s="65">
        <v>0</v>
      </c>
      <c r="BD336" s="65">
        <v>1</v>
      </c>
      <c r="BE336" s="65">
        <v>1</v>
      </c>
    </row>
    <row r="337" spans="1:57" x14ac:dyDescent="0.25">
      <c r="A337" s="30" t="s">
        <v>238</v>
      </c>
      <c r="B337" s="30">
        <v>336</v>
      </c>
      <c r="C337" s="30">
        <v>1</v>
      </c>
      <c r="D337">
        <f>VLOOKUP(E337,Studies!$C$3:$F$40,4,FALSE)</f>
        <v>24</v>
      </c>
      <c r="E337" s="30" t="s">
        <v>236</v>
      </c>
      <c r="F337" s="30" t="s">
        <v>236</v>
      </c>
      <c r="G337">
        <f t="shared" si="100"/>
        <v>62</v>
      </c>
      <c r="H337" s="30">
        <v>2010</v>
      </c>
      <c r="I337" s="30">
        <f t="shared" si="113"/>
        <v>1.3979400086720377</v>
      </c>
      <c r="J337" s="76">
        <v>28.801004900574405</v>
      </c>
      <c r="K337" s="76">
        <v>1.3061230299331903</v>
      </c>
      <c r="L337" s="76">
        <f t="shared" si="101"/>
        <v>22.050759568987623</v>
      </c>
      <c r="M337" s="30" t="s">
        <v>132</v>
      </c>
      <c r="N337" s="50">
        <f t="shared" si="102"/>
        <v>0</v>
      </c>
      <c r="O337" s="50">
        <f t="shared" si="103"/>
        <v>0</v>
      </c>
      <c r="P337" s="50">
        <f t="shared" si="104"/>
        <v>1</v>
      </c>
      <c r="Q337" s="57">
        <f t="shared" si="105"/>
        <v>26.241003761905354</v>
      </c>
      <c r="R337" s="57">
        <f t="shared" si="106"/>
        <v>31.361006039243456</v>
      </c>
      <c r="S337" s="81">
        <f t="shared" si="107"/>
        <v>0.26241003761905352</v>
      </c>
      <c r="T337" s="81">
        <f t="shared" si="108"/>
        <v>0.31361006039243461</v>
      </c>
      <c r="U337" s="76">
        <f t="shared" si="98"/>
        <v>0.28801004900574406</v>
      </c>
      <c r="V337" s="76">
        <f t="shared" si="99"/>
        <v>1.3061230299331903E-2</v>
      </c>
      <c r="W337" s="76">
        <f t="shared" si="97"/>
        <v>22.050759568987626</v>
      </c>
      <c r="X337" s="95">
        <v>100</v>
      </c>
      <c r="Y337" s="50">
        <v>1</v>
      </c>
      <c r="Z337" s="50">
        <v>0</v>
      </c>
      <c r="AA337" s="50">
        <v>0</v>
      </c>
      <c r="AB337" s="50">
        <v>0</v>
      </c>
      <c r="AC337" s="95">
        <v>1</v>
      </c>
      <c r="AD337" s="30">
        <v>0</v>
      </c>
      <c r="AE337" s="30" t="s">
        <v>65</v>
      </c>
      <c r="AF337" s="50">
        <v>1</v>
      </c>
      <c r="AG337" s="50">
        <v>1</v>
      </c>
      <c r="AH337" s="50">
        <v>1</v>
      </c>
      <c r="AI337" s="50">
        <v>0</v>
      </c>
      <c r="AJ337" s="50">
        <f t="shared" si="109"/>
        <v>1</v>
      </c>
      <c r="AK337" s="50">
        <v>1</v>
      </c>
      <c r="AL337" s="50">
        <v>470000</v>
      </c>
      <c r="AM337" s="30">
        <v>15</v>
      </c>
      <c r="AN337" s="30" t="s">
        <v>324</v>
      </c>
      <c r="AO337" s="65">
        <f t="shared" si="110"/>
        <v>0</v>
      </c>
      <c r="AP337" s="65">
        <f t="shared" si="111"/>
        <v>1</v>
      </c>
      <c r="AQ337" s="65">
        <f t="shared" si="112"/>
        <v>0</v>
      </c>
      <c r="AR337" s="65">
        <v>1</v>
      </c>
      <c r="AS337" s="30" t="s">
        <v>177</v>
      </c>
      <c r="AT337" s="65">
        <v>0</v>
      </c>
      <c r="AU337" s="65">
        <v>0</v>
      </c>
      <c r="AV337" s="65">
        <v>0</v>
      </c>
      <c r="AW337" s="65">
        <v>0</v>
      </c>
      <c r="AX337" s="65">
        <v>35.1</v>
      </c>
      <c r="AY337" s="65">
        <v>0</v>
      </c>
      <c r="AZ337" s="65">
        <v>0</v>
      </c>
      <c r="BA337" s="65">
        <v>0</v>
      </c>
      <c r="BB337" s="65">
        <v>0</v>
      </c>
      <c r="BC337" s="65">
        <v>0</v>
      </c>
      <c r="BD337" s="65">
        <v>1</v>
      </c>
      <c r="BE337" s="65">
        <v>1</v>
      </c>
    </row>
    <row r="338" spans="1:57" x14ac:dyDescent="0.25">
      <c r="A338" s="30" t="s">
        <v>238</v>
      </c>
      <c r="B338" s="30">
        <v>337</v>
      </c>
      <c r="C338" s="30">
        <v>1</v>
      </c>
      <c r="D338">
        <f>VLOOKUP(E338,Studies!$C$3:$F$40,4,FALSE)</f>
        <v>24</v>
      </c>
      <c r="E338" s="30" t="s">
        <v>236</v>
      </c>
      <c r="F338" s="30" t="s">
        <v>236</v>
      </c>
      <c r="G338">
        <f t="shared" si="100"/>
        <v>62</v>
      </c>
      <c r="H338" s="30">
        <v>2010</v>
      </c>
      <c r="I338" s="30">
        <f t="shared" si="113"/>
        <v>1.3979400086720377</v>
      </c>
      <c r="J338" s="76">
        <v>17.769207451009986</v>
      </c>
      <c r="K338" s="76">
        <v>1.2543828082713797</v>
      </c>
      <c r="L338" s="76">
        <f t="shared" si="101"/>
        <v>14.165697531758346</v>
      </c>
      <c r="M338" s="30" t="s">
        <v>132</v>
      </c>
      <c r="N338" s="50">
        <f t="shared" si="102"/>
        <v>0</v>
      </c>
      <c r="O338" s="50">
        <f t="shared" si="103"/>
        <v>0</v>
      </c>
      <c r="P338" s="50">
        <f t="shared" si="104"/>
        <v>1</v>
      </c>
      <c r="Q338" s="57">
        <f t="shared" si="105"/>
        <v>15.310617146798082</v>
      </c>
      <c r="R338" s="57">
        <f t="shared" si="106"/>
        <v>20.227797755221889</v>
      </c>
      <c r="S338" s="81">
        <f t="shared" si="107"/>
        <v>0.15310617146798081</v>
      </c>
      <c r="T338" s="81">
        <f t="shared" si="108"/>
        <v>0.20227797755221891</v>
      </c>
      <c r="U338" s="76">
        <f t="shared" si="98"/>
        <v>0.17769207451009986</v>
      </c>
      <c r="V338" s="76">
        <f t="shared" si="99"/>
        <v>1.2543828082713798E-2</v>
      </c>
      <c r="W338" s="76">
        <f t="shared" si="97"/>
        <v>14.165697531758346</v>
      </c>
      <c r="X338" s="95">
        <v>100</v>
      </c>
      <c r="Y338" s="50">
        <v>1</v>
      </c>
      <c r="Z338" s="50">
        <v>0</v>
      </c>
      <c r="AA338" s="50">
        <v>0</v>
      </c>
      <c r="AB338" s="50">
        <v>0</v>
      </c>
      <c r="AC338" s="95">
        <v>1</v>
      </c>
      <c r="AD338" s="30">
        <v>0</v>
      </c>
      <c r="AE338" s="30" t="s">
        <v>65</v>
      </c>
      <c r="AF338" s="50">
        <v>1</v>
      </c>
      <c r="AG338" s="50">
        <v>1</v>
      </c>
      <c r="AH338" s="50">
        <v>1</v>
      </c>
      <c r="AI338" s="50">
        <v>0</v>
      </c>
      <c r="AJ338" s="50">
        <f t="shared" si="109"/>
        <v>1</v>
      </c>
      <c r="AK338" s="50">
        <v>1</v>
      </c>
      <c r="AL338" s="50">
        <v>470000</v>
      </c>
      <c r="AM338" s="30">
        <v>15</v>
      </c>
      <c r="AN338" s="30" t="s">
        <v>324</v>
      </c>
      <c r="AO338" s="65">
        <f t="shared" si="110"/>
        <v>0</v>
      </c>
      <c r="AP338" s="65">
        <f t="shared" si="111"/>
        <v>1</v>
      </c>
      <c r="AQ338" s="65">
        <f t="shared" si="112"/>
        <v>0</v>
      </c>
      <c r="AR338" s="65">
        <v>1</v>
      </c>
      <c r="AS338" s="30" t="s">
        <v>194</v>
      </c>
      <c r="AT338" s="65">
        <v>0</v>
      </c>
      <c r="AU338" s="65">
        <v>1</v>
      </c>
      <c r="AV338" s="65">
        <v>0</v>
      </c>
      <c r="AW338" s="65">
        <v>0</v>
      </c>
      <c r="AX338" s="65">
        <v>32.799999999999997</v>
      </c>
      <c r="AY338" s="65">
        <v>0</v>
      </c>
      <c r="AZ338" s="65">
        <v>0</v>
      </c>
      <c r="BA338" s="65">
        <v>0</v>
      </c>
      <c r="BB338" s="65">
        <v>0</v>
      </c>
      <c r="BC338" s="65">
        <v>0</v>
      </c>
      <c r="BD338" s="65">
        <v>1</v>
      </c>
      <c r="BE338" s="65">
        <v>1</v>
      </c>
    </row>
    <row r="339" spans="1:57" x14ac:dyDescent="0.25">
      <c r="A339" s="30" t="s">
        <v>238</v>
      </c>
      <c r="B339" s="30">
        <v>338</v>
      </c>
      <c r="C339" s="30">
        <v>1</v>
      </c>
      <c r="D339">
        <f>VLOOKUP(E339,Studies!$C$3:$F$40,4,FALSE)</f>
        <v>24</v>
      </c>
      <c r="E339" s="30" t="s">
        <v>236</v>
      </c>
      <c r="F339" s="30" t="s">
        <v>236</v>
      </c>
      <c r="G339">
        <f t="shared" si="100"/>
        <v>62</v>
      </c>
      <c r="H339" s="30">
        <v>2010</v>
      </c>
      <c r="I339" s="30">
        <f t="shared" si="113"/>
        <v>1.3979400086720377</v>
      </c>
      <c r="J339" s="76">
        <v>29.656066337765541</v>
      </c>
      <c r="K339" s="76">
        <v>1.5811186183093107</v>
      </c>
      <c r="L339" s="76">
        <f t="shared" si="101"/>
        <v>18.756382977437049</v>
      </c>
      <c r="M339" s="30" t="s">
        <v>132</v>
      </c>
      <c r="N339" s="50">
        <f t="shared" si="102"/>
        <v>0</v>
      </c>
      <c r="O339" s="50">
        <f t="shared" si="103"/>
        <v>0</v>
      </c>
      <c r="P339" s="50">
        <f t="shared" si="104"/>
        <v>1</v>
      </c>
      <c r="Q339" s="57">
        <f t="shared" si="105"/>
        <v>26.557073845879291</v>
      </c>
      <c r="R339" s="57">
        <f t="shared" si="106"/>
        <v>32.755058829651787</v>
      </c>
      <c r="S339" s="81">
        <f t="shared" si="107"/>
        <v>0.26557073845879292</v>
      </c>
      <c r="T339" s="81">
        <f t="shared" si="108"/>
        <v>0.3275505882965179</v>
      </c>
      <c r="U339" s="76">
        <f t="shared" si="98"/>
        <v>0.29656066337765541</v>
      </c>
      <c r="V339" s="76">
        <f t="shared" si="99"/>
        <v>1.5811186183093108E-2</v>
      </c>
      <c r="W339" s="76">
        <f t="shared" si="97"/>
        <v>18.756382977437045</v>
      </c>
      <c r="X339" s="95">
        <v>100</v>
      </c>
      <c r="Y339" s="50">
        <v>1</v>
      </c>
      <c r="Z339" s="50">
        <v>0</v>
      </c>
      <c r="AA339" s="50">
        <v>0</v>
      </c>
      <c r="AB339" s="50">
        <v>0</v>
      </c>
      <c r="AC339" s="95">
        <v>1</v>
      </c>
      <c r="AD339" s="30">
        <v>0</v>
      </c>
      <c r="AE339" s="30" t="s">
        <v>65</v>
      </c>
      <c r="AF339" s="50">
        <v>1</v>
      </c>
      <c r="AG339" s="50">
        <v>1</v>
      </c>
      <c r="AH339" s="50">
        <v>1</v>
      </c>
      <c r="AI339" s="50">
        <v>0</v>
      </c>
      <c r="AJ339" s="50">
        <f t="shared" si="109"/>
        <v>1</v>
      </c>
      <c r="AK339" s="50">
        <v>1</v>
      </c>
      <c r="AL339" s="50">
        <v>470000</v>
      </c>
      <c r="AM339" s="30">
        <v>15</v>
      </c>
      <c r="AN339" s="30" t="s">
        <v>324</v>
      </c>
      <c r="AO339" s="65">
        <f t="shared" si="110"/>
        <v>0</v>
      </c>
      <c r="AP339" s="65">
        <f t="shared" si="111"/>
        <v>1</v>
      </c>
      <c r="AQ339" s="65">
        <f t="shared" si="112"/>
        <v>0</v>
      </c>
      <c r="AR339" s="65">
        <v>1</v>
      </c>
      <c r="AS339" s="30" t="s">
        <v>195</v>
      </c>
      <c r="AT339" s="65">
        <v>0</v>
      </c>
      <c r="AU339" s="65">
        <v>0</v>
      </c>
      <c r="AV339" s="65">
        <v>0</v>
      </c>
      <c r="AW339" s="65">
        <v>0</v>
      </c>
      <c r="AX339" s="65">
        <v>40.799999999999997</v>
      </c>
      <c r="AY339" s="65">
        <v>0</v>
      </c>
      <c r="AZ339" s="65">
        <v>0</v>
      </c>
      <c r="BA339" s="65">
        <v>0</v>
      </c>
      <c r="BB339" s="65">
        <v>0</v>
      </c>
      <c r="BC339" s="65">
        <v>0</v>
      </c>
      <c r="BD339" s="65">
        <v>1</v>
      </c>
      <c r="BE339" s="65">
        <v>1</v>
      </c>
    </row>
    <row r="340" spans="1:57" x14ac:dyDescent="0.25">
      <c r="A340" s="20" t="s">
        <v>240</v>
      </c>
      <c r="B340" s="20">
        <v>339</v>
      </c>
      <c r="C340" s="20">
        <v>1</v>
      </c>
      <c r="D340">
        <f>VLOOKUP(E340,Studies!$C$3:$F$40,4,FALSE)</f>
        <v>25</v>
      </c>
      <c r="E340" s="20" t="s">
        <v>241</v>
      </c>
      <c r="F340" s="20" t="s">
        <v>241</v>
      </c>
      <c r="G340">
        <f t="shared" si="100"/>
        <v>63</v>
      </c>
      <c r="H340" s="20">
        <v>2014</v>
      </c>
      <c r="I340" s="20">
        <f t="shared" si="113"/>
        <v>1.4623979978989561</v>
      </c>
      <c r="J340" s="76">
        <v>68.079156600000005</v>
      </c>
      <c r="K340" s="76">
        <v>7.1446834000317399</v>
      </c>
      <c r="L340" s="76">
        <f t="shared" si="101"/>
        <v>9.5286456779453044</v>
      </c>
      <c r="M340" s="20" t="s">
        <v>132</v>
      </c>
      <c r="N340" s="44">
        <f t="shared" si="102"/>
        <v>0</v>
      </c>
      <c r="O340" s="44">
        <f t="shared" si="103"/>
        <v>0</v>
      </c>
      <c r="P340" s="44">
        <f t="shared" si="104"/>
        <v>1</v>
      </c>
      <c r="Q340" s="80">
        <f t="shared" si="105"/>
        <v>54.075577135937792</v>
      </c>
      <c r="R340" s="80">
        <f t="shared" si="106"/>
        <v>82.082736064062217</v>
      </c>
      <c r="S340" s="80">
        <f t="shared" si="107"/>
        <v>0.54075577135937791</v>
      </c>
      <c r="T340" s="80">
        <f t="shared" si="108"/>
        <v>0.82082736064062212</v>
      </c>
      <c r="U340" s="76">
        <f t="shared" si="98"/>
        <v>0.68079156600000001</v>
      </c>
      <c r="V340" s="76">
        <f t="shared" si="99"/>
        <v>7.14468340003174E-2</v>
      </c>
      <c r="W340" s="76">
        <f t="shared" si="97"/>
        <v>9.5286456779453044</v>
      </c>
      <c r="X340" s="94">
        <v>100</v>
      </c>
      <c r="Y340" s="44">
        <v>0</v>
      </c>
      <c r="Z340" s="44">
        <v>1</v>
      </c>
      <c r="AA340" s="44">
        <v>0</v>
      </c>
      <c r="AB340" s="44">
        <v>0</v>
      </c>
      <c r="AC340" s="94">
        <v>1</v>
      </c>
      <c r="AD340" s="20">
        <v>0</v>
      </c>
      <c r="AE340" s="20" t="s">
        <v>65</v>
      </c>
      <c r="AF340" s="44">
        <v>1</v>
      </c>
      <c r="AG340" s="44">
        <v>1</v>
      </c>
      <c r="AH340" s="44">
        <v>1</v>
      </c>
      <c r="AI340" s="44">
        <v>0</v>
      </c>
      <c r="AJ340" s="44">
        <f t="shared" si="109"/>
        <v>1</v>
      </c>
      <c r="AK340" s="44">
        <v>1</v>
      </c>
      <c r="AL340" s="44">
        <v>510000</v>
      </c>
      <c r="AM340" s="20">
        <v>15</v>
      </c>
      <c r="AN340" s="20" t="s">
        <v>324</v>
      </c>
      <c r="AO340" s="64">
        <f t="shared" si="110"/>
        <v>0</v>
      </c>
      <c r="AP340" s="64">
        <f t="shared" si="111"/>
        <v>1</v>
      </c>
      <c r="AQ340" s="64">
        <f t="shared" si="112"/>
        <v>0</v>
      </c>
      <c r="AR340" s="64">
        <v>1</v>
      </c>
      <c r="AS340" s="20" t="s">
        <v>185</v>
      </c>
      <c r="AT340" s="64">
        <v>0</v>
      </c>
      <c r="AU340" s="64">
        <v>0</v>
      </c>
      <c r="AV340" s="64">
        <v>0</v>
      </c>
      <c r="AW340" s="64">
        <v>0</v>
      </c>
      <c r="AX340" s="64">
        <v>34.299999999999997</v>
      </c>
      <c r="AY340" s="64">
        <v>0</v>
      </c>
      <c r="AZ340" s="64">
        <v>0</v>
      </c>
      <c r="BA340" s="64">
        <v>0</v>
      </c>
      <c r="BB340" s="64">
        <v>0</v>
      </c>
      <c r="BC340" s="64">
        <v>0</v>
      </c>
      <c r="BD340" s="64">
        <v>1</v>
      </c>
      <c r="BE340" s="64">
        <v>1</v>
      </c>
    </row>
    <row r="341" spans="1:57" x14ac:dyDescent="0.25">
      <c r="A341" s="20" t="s">
        <v>240</v>
      </c>
      <c r="B341" s="20">
        <v>340</v>
      </c>
      <c r="C341" s="20">
        <v>1</v>
      </c>
      <c r="D341">
        <f>VLOOKUP(E341,Studies!$C$3:$F$40,4,FALSE)</f>
        <v>25</v>
      </c>
      <c r="E341" s="20" t="s">
        <v>241</v>
      </c>
      <c r="F341" s="20" t="s">
        <v>241</v>
      </c>
      <c r="G341">
        <f t="shared" si="100"/>
        <v>63</v>
      </c>
      <c r="H341" s="20">
        <v>2014</v>
      </c>
      <c r="I341" s="20">
        <f t="shared" si="113"/>
        <v>1.4623979978989561</v>
      </c>
      <c r="J341" s="76">
        <v>62.411159399999995</v>
      </c>
      <c r="K341" s="76">
        <v>8.1976755247437616</v>
      </c>
      <c r="L341" s="76">
        <f t="shared" si="101"/>
        <v>7.6132751548434587</v>
      </c>
      <c r="M341" s="20" t="s">
        <v>132</v>
      </c>
      <c r="N341" s="44">
        <f t="shared" si="102"/>
        <v>0</v>
      </c>
      <c r="O341" s="44">
        <f t="shared" si="103"/>
        <v>0</v>
      </c>
      <c r="P341" s="44">
        <f t="shared" si="104"/>
        <v>1</v>
      </c>
      <c r="Q341" s="80">
        <f t="shared" si="105"/>
        <v>46.343715371502228</v>
      </c>
      <c r="R341" s="80">
        <f t="shared" si="106"/>
        <v>78.478603428497763</v>
      </c>
      <c r="S341" s="80">
        <f t="shared" si="107"/>
        <v>0.46343715371502225</v>
      </c>
      <c r="T341" s="80">
        <f t="shared" si="108"/>
        <v>0.78478603428497762</v>
      </c>
      <c r="U341" s="76">
        <f t="shared" si="98"/>
        <v>0.62411159399999994</v>
      </c>
      <c r="V341" s="76">
        <f t="shared" si="99"/>
        <v>8.197675524743761E-2</v>
      </c>
      <c r="W341" s="76">
        <f t="shared" si="97"/>
        <v>7.6132751548434596</v>
      </c>
      <c r="X341" s="94">
        <v>100</v>
      </c>
      <c r="Y341" s="44">
        <v>0</v>
      </c>
      <c r="Z341" s="44">
        <v>1</v>
      </c>
      <c r="AA341" s="44">
        <v>0</v>
      </c>
      <c r="AB341" s="44">
        <v>0</v>
      </c>
      <c r="AC341" s="94">
        <v>1</v>
      </c>
      <c r="AD341" s="20">
        <v>0</v>
      </c>
      <c r="AE341" s="20" t="s">
        <v>65</v>
      </c>
      <c r="AF341" s="44">
        <v>1</v>
      </c>
      <c r="AG341" s="44">
        <v>1</v>
      </c>
      <c r="AH341" s="44">
        <v>1</v>
      </c>
      <c r="AI341" s="44">
        <v>0</v>
      </c>
      <c r="AJ341" s="44">
        <f t="shared" si="109"/>
        <v>1</v>
      </c>
      <c r="AK341" s="44">
        <v>1</v>
      </c>
      <c r="AL341" s="44">
        <v>510000</v>
      </c>
      <c r="AM341" s="20">
        <v>15</v>
      </c>
      <c r="AN341" s="20" t="s">
        <v>324</v>
      </c>
      <c r="AO341" s="64">
        <f t="shared" si="110"/>
        <v>0</v>
      </c>
      <c r="AP341" s="64">
        <f t="shared" si="111"/>
        <v>1</v>
      </c>
      <c r="AQ341" s="64">
        <f t="shared" si="112"/>
        <v>0</v>
      </c>
      <c r="AR341" s="64">
        <v>1</v>
      </c>
      <c r="AS341" s="20" t="s">
        <v>123</v>
      </c>
      <c r="AT341" s="64">
        <v>0</v>
      </c>
      <c r="AU341" s="64">
        <v>0</v>
      </c>
      <c r="AV341" s="64">
        <v>0</v>
      </c>
      <c r="AW341" s="64">
        <v>1</v>
      </c>
      <c r="AX341" s="64">
        <v>29.8</v>
      </c>
      <c r="AY341" s="64">
        <v>0</v>
      </c>
      <c r="AZ341" s="64">
        <v>0</v>
      </c>
      <c r="BA341" s="64">
        <v>0</v>
      </c>
      <c r="BB341" s="64">
        <v>0</v>
      </c>
      <c r="BC341" s="64">
        <v>0</v>
      </c>
      <c r="BD341" s="64">
        <v>1</v>
      </c>
      <c r="BE341" s="64">
        <v>1</v>
      </c>
    </row>
    <row r="342" spans="1:57" x14ac:dyDescent="0.25">
      <c r="A342" s="20" t="s">
        <v>240</v>
      </c>
      <c r="B342" s="20">
        <v>341</v>
      </c>
      <c r="C342" s="20">
        <v>1</v>
      </c>
      <c r="D342">
        <f>VLOOKUP(E342,Studies!$C$3:$F$40,4,FALSE)</f>
        <v>25</v>
      </c>
      <c r="E342" s="20" t="s">
        <v>241</v>
      </c>
      <c r="F342" s="20" t="s">
        <v>241</v>
      </c>
      <c r="G342">
        <f t="shared" si="100"/>
        <v>63</v>
      </c>
      <c r="H342" s="20">
        <v>2014</v>
      </c>
      <c r="I342" s="20">
        <f t="shared" si="113"/>
        <v>1.4623979978989561</v>
      </c>
      <c r="J342" s="76">
        <v>82.863233600000001</v>
      </c>
      <c r="K342" s="76">
        <v>14.625325267143339</v>
      </c>
      <c r="L342" s="76">
        <f t="shared" si="101"/>
        <v>5.6657361177571328</v>
      </c>
      <c r="M342" s="20" t="s">
        <v>132</v>
      </c>
      <c r="N342" s="44">
        <f t="shared" si="102"/>
        <v>0</v>
      </c>
      <c r="O342" s="44">
        <f t="shared" si="103"/>
        <v>0</v>
      </c>
      <c r="P342" s="44">
        <f t="shared" si="104"/>
        <v>1</v>
      </c>
      <c r="Q342" s="80">
        <f t="shared" si="105"/>
        <v>54.197596076399059</v>
      </c>
      <c r="R342" s="80">
        <f t="shared" si="106"/>
        <v>111.52887112360094</v>
      </c>
      <c r="S342" s="80">
        <f t="shared" si="107"/>
        <v>0.54197596076399057</v>
      </c>
      <c r="T342" s="80">
        <f t="shared" si="108"/>
        <v>1.1152887112360093</v>
      </c>
      <c r="U342" s="76">
        <f t="shared" si="98"/>
        <v>0.82863233599999997</v>
      </c>
      <c r="V342" s="76">
        <f t="shared" si="99"/>
        <v>0.14625325267143338</v>
      </c>
      <c r="W342" s="76">
        <f t="shared" si="97"/>
        <v>5.6657361177571328</v>
      </c>
      <c r="X342" s="94">
        <v>100</v>
      </c>
      <c r="Y342" s="44">
        <v>0</v>
      </c>
      <c r="Z342" s="44">
        <v>1</v>
      </c>
      <c r="AA342" s="44">
        <v>0</v>
      </c>
      <c r="AB342" s="44">
        <v>0</v>
      </c>
      <c r="AC342" s="94">
        <v>1</v>
      </c>
      <c r="AD342" s="20">
        <v>0</v>
      </c>
      <c r="AE342" s="20" t="s">
        <v>65</v>
      </c>
      <c r="AF342" s="44">
        <v>1</v>
      </c>
      <c r="AG342" s="44">
        <v>1</v>
      </c>
      <c r="AH342" s="44">
        <v>1</v>
      </c>
      <c r="AI342" s="44">
        <v>0</v>
      </c>
      <c r="AJ342" s="44">
        <f t="shared" si="109"/>
        <v>1</v>
      </c>
      <c r="AK342" s="44">
        <v>1</v>
      </c>
      <c r="AL342" s="44">
        <v>510000</v>
      </c>
      <c r="AM342" s="20">
        <v>15</v>
      </c>
      <c r="AN342" s="20" t="s">
        <v>324</v>
      </c>
      <c r="AO342" s="64">
        <f t="shared" si="110"/>
        <v>0</v>
      </c>
      <c r="AP342" s="64">
        <f t="shared" si="111"/>
        <v>1</v>
      </c>
      <c r="AQ342" s="64">
        <f t="shared" si="112"/>
        <v>0</v>
      </c>
      <c r="AR342" s="64">
        <v>1</v>
      </c>
      <c r="AS342" s="20" t="s">
        <v>103</v>
      </c>
      <c r="AT342" s="64">
        <v>0</v>
      </c>
      <c r="AU342" s="64">
        <v>0</v>
      </c>
      <c r="AV342" s="64">
        <v>1</v>
      </c>
      <c r="AW342" s="64">
        <v>1</v>
      </c>
      <c r="AX342" s="64">
        <v>26</v>
      </c>
      <c r="AY342" s="64">
        <v>0</v>
      </c>
      <c r="AZ342" s="64">
        <v>0</v>
      </c>
      <c r="BA342" s="64">
        <v>0</v>
      </c>
      <c r="BB342" s="64">
        <v>0</v>
      </c>
      <c r="BC342" s="64">
        <v>0</v>
      </c>
      <c r="BD342" s="64">
        <v>1</v>
      </c>
      <c r="BE342" s="64">
        <v>1</v>
      </c>
    </row>
    <row r="343" spans="1:57" x14ac:dyDescent="0.25">
      <c r="A343" s="20" t="s">
        <v>240</v>
      </c>
      <c r="B343" s="20">
        <v>342</v>
      </c>
      <c r="C343" s="20">
        <v>1</v>
      </c>
      <c r="D343">
        <f>VLOOKUP(E343,Studies!$C$3:$F$40,4,FALSE)</f>
        <v>25</v>
      </c>
      <c r="E343" s="20" t="s">
        <v>241</v>
      </c>
      <c r="F343" s="20" t="s">
        <v>241</v>
      </c>
      <c r="G343">
        <f t="shared" si="100"/>
        <v>63</v>
      </c>
      <c r="H343" s="20">
        <v>2014</v>
      </c>
      <c r="I343" s="20">
        <f t="shared" si="113"/>
        <v>1.4623979978989561</v>
      </c>
      <c r="J343" s="76">
        <v>29.482546000000003</v>
      </c>
      <c r="K343" s="76">
        <v>6.8023849985164162</v>
      </c>
      <c r="L343" s="76">
        <f t="shared" si="101"/>
        <v>4.3341483915465053</v>
      </c>
      <c r="M343" s="20" t="s">
        <v>132</v>
      </c>
      <c r="N343" s="44">
        <f t="shared" si="102"/>
        <v>0</v>
      </c>
      <c r="O343" s="44">
        <f t="shared" si="103"/>
        <v>0</v>
      </c>
      <c r="P343" s="44">
        <f t="shared" si="104"/>
        <v>1</v>
      </c>
      <c r="Q343" s="80">
        <f t="shared" si="105"/>
        <v>16.149871402907827</v>
      </c>
      <c r="R343" s="80">
        <f t="shared" si="106"/>
        <v>42.815220597092178</v>
      </c>
      <c r="S343" s="80">
        <f t="shared" si="107"/>
        <v>0.16149871402907828</v>
      </c>
      <c r="T343" s="80">
        <f t="shared" si="108"/>
        <v>0.4281522059709218</v>
      </c>
      <c r="U343" s="76">
        <f t="shared" si="98"/>
        <v>0.29482546000000004</v>
      </c>
      <c r="V343" s="76">
        <f t="shared" si="99"/>
        <v>6.8023849985164156E-2</v>
      </c>
      <c r="W343" s="76">
        <f t="shared" si="97"/>
        <v>4.3341483915465062</v>
      </c>
      <c r="X343" s="94">
        <v>100</v>
      </c>
      <c r="Y343" s="44">
        <v>0</v>
      </c>
      <c r="Z343" s="44">
        <v>1</v>
      </c>
      <c r="AA343" s="44">
        <v>0</v>
      </c>
      <c r="AB343" s="44">
        <v>0</v>
      </c>
      <c r="AC343" s="94">
        <v>1</v>
      </c>
      <c r="AD343" s="20">
        <v>0</v>
      </c>
      <c r="AE343" s="20" t="s">
        <v>65</v>
      </c>
      <c r="AF343" s="44">
        <v>1</v>
      </c>
      <c r="AG343" s="44">
        <v>1</v>
      </c>
      <c r="AH343" s="44">
        <v>1</v>
      </c>
      <c r="AI343" s="44">
        <v>0</v>
      </c>
      <c r="AJ343" s="44">
        <f t="shared" si="109"/>
        <v>1</v>
      </c>
      <c r="AK343" s="44">
        <v>1</v>
      </c>
      <c r="AL343" s="44">
        <v>510000</v>
      </c>
      <c r="AM343" s="20">
        <v>15</v>
      </c>
      <c r="AN343" s="20" t="s">
        <v>324</v>
      </c>
      <c r="AO343" s="64">
        <f t="shared" si="110"/>
        <v>0</v>
      </c>
      <c r="AP343" s="64">
        <f t="shared" si="111"/>
        <v>1</v>
      </c>
      <c r="AQ343" s="64">
        <f t="shared" si="112"/>
        <v>0</v>
      </c>
      <c r="AR343" s="64">
        <v>1</v>
      </c>
      <c r="AS343" s="20" t="s">
        <v>106</v>
      </c>
      <c r="AT343" s="64">
        <v>0</v>
      </c>
      <c r="AU343" s="64">
        <v>0</v>
      </c>
      <c r="AV343" s="64">
        <v>0</v>
      </c>
      <c r="AW343" s="64">
        <v>0</v>
      </c>
      <c r="AX343" s="64">
        <v>32.5</v>
      </c>
      <c r="AY343" s="64">
        <v>0</v>
      </c>
      <c r="AZ343" s="64">
        <v>0</v>
      </c>
      <c r="BA343" s="64">
        <v>0</v>
      </c>
      <c r="BB343" s="64">
        <v>0</v>
      </c>
      <c r="BC343" s="64">
        <v>0</v>
      </c>
      <c r="BD343" s="64">
        <v>1</v>
      </c>
      <c r="BE343" s="64">
        <v>1</v>
      </c>
    </row>
    <row r="344" spans="1:57" x14ac:dyDescent="0.25">
      <c r="A344" s="20" t="s">
        <v>240</v>
      </c>
      <c r="B344" s="20">
        <v>343</v>
      </c>
      <c r="C344" s="20">
        <v>1</v>
      </c>
      <c r="D344">
        <f>VLOOKUP(E344,Studies!$C$3:$F$40,4,FALSE)</f>
        <v>25</v>
      </c>
      <c r="E344" s="20" t="s">
        <v>241</v>
      </c>
      <c r="F344" s="20" t="s">
        <v>241</v>
      </c>
      <c r="G344">
        <f t="shared" si="100"/>
        <v>63</v>
      </c>
      <c r="H344" s="20">
        <v>2014</v>
      </c>
      <c r="I344" s="20">
        <f t="shared" si="113"/>
        <v>1.4623979978989561</v>
      </c>
      <c r="J344" s="76">
        <v>37.256043999999996</v>
      </c>
      <c r="K344" s="76">
        <v>3.5901162968652045</v>
      </c>
      <c r="L344" s="76">
        <f t="shared" si="101"/>
        <v>10.377391961516956</v>
      </c>
      <c r="M344" s="20" t="s">
        <v>132</v>
      </c>
      <c r="N344" s="44">
        <f t="shared" si="102"/>
        <v>0</v>
      </c>
      <c r="O344" s="44">
        <f t="shared" si="103"/>
        <v>0</v>
      </c>
      <c r="P344" s="44">
        <f t="shared" si="104"/>
        <v>1</v>
      </c>
      <c r="Q344" s="80">
        <f t="shared" si="105"/>
        <v>30.219416058144194</v>
      </c>
      <c r="R344" s="80">
        <f t="shared" si="106"/>
        <v>44.292671941855794</v>
      </c>
      <c r="S344" s="80">
        <f t="shared" si="107"/>
        <v>0.30219416058144194</v>
      </c>
      <c r="T344" s="80">
        <f t="shared" si="108"/>
        <v>0.44292671941855793</v>
      </c>
      <c r="U344" s="76">
        <f t="shared" si="98"/>
        <v>0.37256043999999994</v>
      </c>
      <c r="V344" s="76">
        <f t="shared" si="99"/>
        <v>3.5901162968652048E-2</v>
      </c>
      <c r="W344" s="76">
        <f t="shared" si="97"/>
        <v>10.377391961516954</v>
      </c>
      <c r="X344" s="94">
        <v>100</v>
      </c>
      <c r="Y344" s="44">
        <v>0</v>
      </c>
      <c r="Z344" s="44">
        <v>1</v>
      </c>
      <c r="AA344" s="44">
        <v>0</v>
      </c>
      <c r="AB344" s="44">
        <v>0</v>
      </c>
      <c r="AC344" s="94">
        <v>1</v>
      </c>
      <c r="AD344" s="20">
        <v>0</v>
      </c>
      <c r="AE344" s="20" t="s">
        <v>65</v>
      </c>
      <c r="AF344" s="44">
        <v>1</v>
      </c>
      <c r="AG344" s="44">
        <v>1</v>
      </c>
      <c r="AH344" s="44">
        <v>1</v>
      </c>
      <c r="AI344" s="44">
        <v>0</v>
      </c>
      <c r="AJ344" s="44">
        <f t="shared" si="109"/>
        <v>1</v>
      </c>
      <c r="AK344" s="44">
        <v>1</v>
      </c>
      <c r="AL344" s="44">
        <v>510000</v>
      </c>
      <c r="AM344" s="20">
        <v>15</v>
      </c>
      <c r="AN344" s="20" t="s">
        <v>324</v>
      </c>
      <c r="AO344" s="64">
        <f t="shared" si="110"/>
        <v>0</v>
      </c>
      <c r="AP344" s="64">
        <f t="shared" si="111"/>
        <v>1</v>
      </c>
      <c r="AQ344" s="64">
        <f t="shared" si="112"/>
        <v>0</v>
      </c>
      <c r="AR344" s="64">
        <v>1</v>
      </c>
      <c r="AS344" s="20" t="s">
        <v>80</v>
      </c>
      <c r="AT344" s="64">
        <v>0</v>
      </c>
      <c r="AU344" s="64">
        <v>0</v>
      </c>
      <c r="AV344" s="64">
        <v>0</v>
      </c>
      <c r="AW344" s="64">
        <v>0</v>
      </c>
      <c r="AX344" s="64">
        <v>44.9</v>
      </c>
      <c r="AY344" s="64">
        <v>0</v>
      </c>
      <c r="AZ344" s="64">
        <v>0</v>
      </c>
      <c r="BA344" s="64">
        <v>0</v>
      </c>
      <c r="BB344" s="64">
        <v>0</v>
      </c>
      <c r="BC344" s="64">
        <v>0</v>
      </c>
      <c r="BD344" s="64">
        <v>1</v>
      </c>
      <c r="BE344" s="64">
        <v>1</v>
      </c>
    </row>
    <row r="345" spans="1:57" x14ac:dyDescent="0.25">
      <c r="A345" s="20" t="s">
        <v>240</v>
      </c>
      <c r="B345" s="20">
        <v>344</v>
      </c>
      <c r="C345" s="20">
        <v>1</v>
      </c>
      <c r="D345">
        <f>VLOOKUP(E345,Studies!$C$3:$F$40,4,FALSE)</f>
        <v>25</v>
      </c>
      <c r="E345" s="20" t="s">
        <v>241</v>
      </c>
      <c r="F345" s="20" t="s">
        <v>241</v>
      </c>
      <c r="G345">
        <f t="shared" si="100"/>
        <v>63</v>
      </c>
      <c r="H345" s="20">
        <v>2014</v>
      </c>
      <c r="I345" s="20">
        <f t="shared" si="113"/>
        <v>1.4623979978989561</v>
      </c>
      <c r="J345" s="76">
        <v>110.86045200000001</v>
      </c>
      <c r="K345" s="76">
        <v>9.292628228485416</v>
      </c>
      <c r="L345" s="76">
        <f t="shared" si="101"/>
        <v>11.929935135053702</v>
      </c>
      <c r="M345" s="20" t="s">
        <v>132</v>
      </c>
      <c r="N345" s="44">
        <f t="shared" si="102"/>
        <v>0</v>
      </c>
      <c r="O345" s="44">
        <f t="shared" si="103"/>
        <v>0</v>
      </c>
      <c r="P345" s="44">
        <f t="shared" si="104"/>
        <v>1</v>
      </c>
      <c r="Q345" s="80">
        <f t="shared" si="105"/>
        <v>92.646900672168599</v>
      </c>
      <c r="R345" s="80">
        <f t="shared" si="106"/>
        <v>129.07400332783143</v>
      </c>
      <c r="S345" s="80">
        <f t="shared" si="107"/>
        <v>0.92646900672168586</v>
      </c>
      <c r="T345" s="80">
        <f t="shared" si="108"/>
        <v>1.2907400332783143</v>
      </c>
      <c r="U345" s="76">
        <f t="shared" si="98"/>
        <v>1.1086045200000001</v>
      </c>
      <c r="V345" s="76">
        <f t="shared" si="99"/>
        <v>9.2926282284854167E-2</v>
      </c>
      <c r="W345" s="76">
        <f t="shared" si="97"/>
        <v>11.929935135053702</v>
      </c>
      <c r="X345" s="94">
        <v>100</v>
      </c>
      <c r="Y345" s="44">
        <v>0</v>
      </c>
      <c r="Z345" s="44">
        <v>1</v>
      </c>
      <c r="AA345" s="44">
        <v>0</v>
      </c>
      <c r="AB345" s="44">
        <v>0</v>
      </c>
      <c r="AC345" s="94">
        <v>1</v>
      </c>
      <c r="AD345" s="20">
        <v>0</v>
      </c>
      <c r="AE345" s="20" t="s">
        <v>65</v>
      </c>
      <c r="AF345" s="44">
        <v>1</v>
      </c>
      <c r="AG345" s="44">
        <v>1</v>
      </c>
      <c r="AH345" s="44">
        <v>1</v>
      </c>
      <c r="AI345" s="44">
        <v>0</v>
      </c>
      <c r="AJ345" s="44">
        <f t="shared" si="109"/>
        <v>1</v>
      </c>
      <c r="AK345" s="44">
        <v>1</v>
      </c>
      <c r="AL345" s="44">
        <v>510000</v>
      </c>
      <c r="AM345" s="20">
        <v>15</v>
      </c>
      <c r="AN345" s="20" t="s">
        <v>324</v>
      </c>
      <c r="AO345" s="64">
        <f t="shared" si="110"/>
        <v>0</v>
      </c>
      <c r="AP345" s="64">
        <f t="shared" si="111"/>
        <v>1</v>
      </c>
      <c r="AQ345" s="64">
        <f t="shared" si="112"/>
        <v>0</v>
      </c>
      <c r="AR345" s="64">
        <v>1</v>
      </c>
      <c r="AS345" s="20" t="s">
        <v>186</v>
      </c>
      <c r="AT345" s="64">
        <v>0</v>
      </c>
      <c r="AU345" s="64">
        <v>0</v>
      </c>
      <c r="AV345" s="64">
        <v>0</v>
      </c>
      <c r="AW345" s="64">
        <v>1</v>
      </c>
      <c r="AX345" s="64">
        <v>26.2</v>
      </c>
      <c r="AY345" s="64">
        <v>0</v>
      </c>
      <c r="AZ345" s="64">
        <v>0</v>
      </c>
      <c r="BA345" s="64">
        <v>0</v>
      </c>
      <c r="BB345" s="64">
        <v>0</v>
      </c>
      <c r="BC345" s="64">
        <v>0</v>
      </c>
      <c r="BD345" s="64">
        <v>1</v>
      </c>
      <c r="BE345" s="64">
        <v>1</v>
      </c>
    </row>
    <row r="346" spans="1:57" x14ac:dyDescent="0.25">
      <c r="A346" s="20" t="s">
        <v>240</v>
      </c>
      <c r="B346" s="20">
        <v>345</v>
      </c>
      <c r="C346" s="20">
        <v>1</v>
      </c>
      <c r="D346">
        <f>VLOOKUP(E346,Studies!$C$3:$F$40,4,FALSE)</f>
        <v>25</v>
      </c>
      <c r="E346" s="20" t="s">
        <v>241</v>
      </c>
      <c r="F346" s="20" t="s">
        <v>241</v>
      </c>
      <c r="G346">
        <f t="shared" si="100"/>
        <v>63</v>
      </c>
      <c r="H346" s="20">
        <v>2014</v>
      </c>
      <c r="I346" s="20">
        <f t="shared" si="113"/>
        <v>1.4623979978989561</v>
      </c>
      <c r="J346" s="76">
        <v>44.419769799999997</v>
      </c>
      <c r="K346" s="76">
        <v>7.9879667076570673</v>
      </c>
      <c r="L346" s="76">
        <f t="shared" si="101"/>
        <v>5.5608356200859355</v>
      </c>
      <c r="M346" s="20" t="s">
        <v>132</v>
      </c>
      <c r="N346" s="44">
        <f t="shared" si="102"/>
        <v>0</v>
      </c>
      <c r="O346" s="44">
        <f t="shared" si="103"/>
        <v>0</v>
      </c>
      <c r="P346" s="44">
        <f t="shared" si="104"/>
        <v>1</v>
      </c>
      <c r="Q346" s="80">
        <f t="shared" si="105"/>
        <v>28.763355052992146</v>
      </c>
      <c r="R346" s="80">
        <f t="shared" si="106"/>
        <v>60.076184547007848</v>
      </c>
      <c r="S346" s="80">
        <f t="shared" si="107"/>
        <v>0.28763355052992146</v>
      </c>
      <c r="T346" s="80">
        <f t="shared" si="108"/>
        <v>0.60076184547007849</v>
      </c>
      <c r="U346" s="76">
        <f t="shared" si="98"/>
        <v>0.44419769799999997</v>
      </c>
      <c r="V346" s="76">
        <f t="shared" si="99"/>
        <v>7.9879667076570668E-2</v>
      </c>
      <c r="W346" s="76">
        <f t="shared" si="97"/>
        <v>5.5608356200859363</v>
      </c>
      <c r="X346" s="94">
        <v>100</v>
      </c>
      <c r="Y346" s="44">
        <v>0</v>
      </c>
      <c r="Z346" s="44">
        <v>1</v>
      </c>
      <c r="AA346" s="44">
        <v>0</v>
      </c>
      <c r="AB346" s="44">
        <v>0</v>
      </c>
      <c r="AC346" s="94">
        <v>1</v>
      </c>
      <c r="AD346" s="20">
        <v>0</v>
      </c>
      <c r="AE346" s="20" t="s">
        <v>65</v>
      </c>
      <c r="AF346" s="44">
        <v>1</v>
      </c>
      <c r="AG346" s="44">
        <v>1</v>
      </c>
      <c r="AH346" s="44">
        <v>1</v>
      </c>
      <c r="AI346" s="44">
        <v>0</v>
      </c>
      <c r="AJ346" s="44">
        <f t="shared" si="109"/>
        <v>1</v>
      </c>
      <c r="AK346" s="44">
        <v>1</v>
      </c>
      <c r="AL346" s="44">
        <v>510000</v>
      </c>
      <c r="AM346" s="20">
        <v>15</v>
      </c>
      <c r="AN346" s="20" t="s">
        <v>324</v>
      </c>
      <c r="AO346" s="64">
        <f t="shared" si="110"/>
        <v>0</v>
      </c>
      <c r="AP346" s="64">
        <f t="shared" si="111"/>
        <v>1</v>
      </c>
      <c r="AQ346" s="64">
        <f t="shared" si="112"/>
        <v>0</v>
      </c>
      <c r="AR346" s="64">
        <v>1</v>
      </c>
      <c r="AS346" s="20" t="s">
        <v>34</v>
      </c>
      <c r="AT346" s="64">
        <v>0</v>
      </c>
      <c r="AU346" s="64">
        <v>0</v>
      </c>
      <c r="AV346" s="64">
        <v>0</v>
      </c>
      <c r="AW346" s="64">
        <v>1</v>
      </c>
      <c r="AX346" s="64">
        <v>27.5</v>
      </c>
      <c r="AY346" s="64">
        <v>0</v>
      </c>
      <c r="AZ346" s="64">
        <v>0</v>
      </c>
      <c r="BA346" s="64">
        <v>0</v>
      </c>
      <c r="BB346" s="64">
        <v>0</v>
      </c>
      <c r="BC346" s="64">
        <v>0</v>
      </c>
      <c r="BD346" s="64">
        <v>1</v>
      </c>
      <c r="BE346" s="64">
        <v>1</v>
      </c>
    </row>
    <row r="347" spans="1:57" x14ac:dyDescent="0.25">
      <c r="A347" s="20" t="s">
        <v>240</v>
      </c>
      <c r="B347" s="20">
        <v>346</v>
      </c>
      <c r="C347" s="20">
        <v>1</v>
      </c>
      <c r="D347">
        <f>VLOOKUP(E347,Studies!$C$3:$F$40,4,FALSE)</f>
        <v>25</v>
      </c>
      <c r="E347" s="20" t="s">
        <v>241</v>
      </c>
      <c r="F347" s="20" t="s">
        <v>241</v>
      </c>
      <c r="G347">
        <f t="shared" si="100"/>
        <v>63</v>
      </c>
      <c r="H347" s="20">
        <v>2014</v>
      </c>
      <c r="I347" s="20">
        <f t="shared" si="113"/>
        <v>1.4623979978989561</v>
      </c>
      <c r="J347" s="76">
        <v>25.1423396</v>
      </c>
      <c r="K347" s="76">
        <v>6.7021573097210059</v>
      </c>
      <c r="L347" s="76">
        <f t="shared" si="101"/>
        <v>3.7513801061537024</v>
      </c>
      <c r="M347" s="20" t="s">
        <v>132</v>
      </c>
      <c r="N347" s="44">
        <f t="shared" si="102"/>
        <v>0</v>
      </c>
      <c r="O347" s="44">
        <f t="shared" si="103"/>
        <v>0</v>
      </c>
      <c r="P347" s="44">
        <f t="shared" si="104"/>
        <v>1</v>
      </c>
      <c r="Q347" s="80">
        <f t="shared" si="105"/>
        <v>12.006111272946828</v>
      </c>
      <c r="R347" s="80">
        <f t="shared" si="106"/>
        <v>38.278567927053174</v>
      </c>
      <c r="S347" s="80">
        <f t="shared" si="107"/>
        <v>0.12006111272946832</v>
      </c>
      <c r="T347" s="80">
        <f t="shared" si="108"/>
        <v>0.38278567927053175</v>
      </c>
      <c r="U347" s="76">
        <f t="shared" si="98"/>
        <v>0.25142339600000002</v>
      </c>
      <c r="V347" s="76">
        <f t="shared" si="99"/>
        <v>6.702157309721006E-2</v>
      </c>
      <c r="W347" s="76">
        <f t="shared" si="97"/>
        <v>3.7513801061537029</v>
      </c>
      <c r="X347" s="94">
        <v>100</v>
      </c>
      <c r="Y347" s="44">
        <v>0</v>
      </c>
      <c r="Z347" s="44">
        <v>1</v>
      </c>
      <c r="AA347" s="44">
        <v>0</v>
      </c>
      <c r="AB347" s="44">
        <v>0</v>
      </c>
      <c r="AC347" s="94">
        <v>1</v>
      </c>
      <c r="AD347" s="20">
        <v>0</v>
      </c>
      <c r="AE347" s="20" t="s">
        <v>65</v>
      </c>
      <c r="AF347" s="44">
        <v>1</v>
      </c>
      <c r="AG347" s="44">
        <v>1</v>
      </c>
      <c r="AH347" s="44">
        <v>1</v>
      </c>
      <c r="AI347" s="44">
        <v>0</v>
      </c>
      <c r="AJ347" s="44">
        <f t="shared" si="109"/>
        <v>1</v>
      </c>
      <c r="AK347" s="44">
        <v>1</v>
      </c>
      <c r="AL347" s="44">
        <v>510000</v>
      </c>
      <c r="AM347" s="20">
        <v>15</v>
      </c>
      <c r="AN347" s="20" t="s">
        <v>324</v>
      </c>
      <c r="AO347" s="64">
        <f t="shared" si="110"/>
        <v>0</v>
      </c>
      <c r="AP347" s="64">
        <f t="shared" si="111"/>
        <v>1</v>
      </c>
      <c r="AQ347" s="64">
        <f t="shared" si="112"/>
        <v>0</v>
      </c>
      <c r="AR347" s="64">
        <v>1</v>
      </c>
      <c r="AS347" s="20" t="s">
        <v>215</v>
      </c>
      <c r="AT347" s="64">
        <v>0</v>
      </c>
      <c r="AU347" s="64">
        <v>0</v>
      </c>
      <c r="AV347" s="64">
        <v>0</v>
      </c>
      <c r="AW347" s="64">
        <v>1</v>
      </c>
      <c r="AX347" s="64">
        <v>30.7</v>
      </c>
      <c r="AY347" s="64">
        <v>0</v>
      </c>
      <c r="AZ347" s="64">
        <v>0</v>
      </c>
      <c r="BA347" s="64">
        <v>0</v>
      </c>
      <c r="BB347" s="64">
        <v>0</v>
      </c>
      <c r="BC347" s="64">
        <v>0</v>
      </c>
      <c r="BD347" s="64">
        <v>1</v>
      </c>
      <c r="BE347" s="64">
        <v>1</v>
      </c>
    </row>
    <row r="348" spans="1:57" x14ac:dyDescent="0.25">
      <c r="A348" s="20" t="s">
        <v>240</v>
      </c>
      <c r="B348" s="20">
        <v>347</v>
      </c>
      <c r="C348" s="20">
        <v>1</v>
      </c>
      <c r="D348">
        <f>VLOOKUP(E348,Studies!$C$3:$F$40,4,FALSE)</f>
        <v>25</v>
      </c>
      <c r="E348" s="20" t="s">
        <v>241</v>
      </c>
      <c r="F348" s="20" t="s">
        <v>241</v>
      </c>
      <c r="G348">
        <f t="shared" si="100"/>
        <v>63</v>
      </c>
      <c r="H348" s="20">
        <v>2014</v>
      </c>
      <c r="I348" s="20">
        <f t="shared" si="113"/>
        <v>1.4623979978989561</v>
      </c>
      <c r="J348" s="76">
        <v>37.661344399999997</v>
      </c>
      <c r="K348" s="76">
        <v>13.191407499087449</v>
      </c>
      <c r="L348" s="76">
        <f t="shared" si="101"/>
        <v>2.8549905991915816</v>
      </c>
      <c r="M348" s="20" t="s">
        <v>132</v>
      </c>
      <c r="N348" s="44">
        <f t="shared" si="102"/>
        <v>0</v>
      </c>
      <c r="O348" s="44">
        <f t="shared" si="103"/>
        <v>0</v>
      </c>
      <c r="P348" s="44">
        <f t="shared" si="104"/>
        <v>1</v>
      </c>
      <c r="Q348" s="80">
        <f t="shared" si="105"/>
        <v>11.8061857017886</v>
      </c>
      <c r="R348" s="80">
        <f t="shared" si="106"/>
        <v>63.516503098211395</v>
      </c>
      <c r="S348" s="80">
        <f t="shared" si="107"/>
        <v>0.11806185701788596</v>
      </c>
      <c r="T348" s="80">
        <f t="shared" si="108"/>
        <v>0.63516503098211397</v>
      </c>
      <c r="U348" s="76">
        <f t="shared" si="98"/>
        <v>0.37661344399999996</v>
      </c>
      <c r="V348" s="76">
        <f t="shared" si="99"/>
        <v>0.13191407499087449</v>
      </c>
      <c r="W348" s="76">
        <f t="shared" si="97"/>
        <v>2.8549905991915816</v>
      </c>
      <c r="X348" s="94">
        <v>100</v>
      </c>
      <c r="Y348" s="44">
        <v>0</v>
      </c>
      <c r="Z348" s="44">
        <v>1</v>
      </c>
      <c r="AA348" s="44">
        <v>0</v>
      </c>
      <c r="AB348" s="44">
        <v>0</v>
      </c>
      <c r="AC348" s="94">
        <v>1</v>
      </c>
      <c r="AD348" s="20">
        <v>0</v>
      </c>
      <c r="AE348" s="20" t="s">
        <v>65</v>
      </c>
      <c r="AF348" s="44">
        <v>1</v>
      </c>
      <c r="AG348" s="44">
        <v>1</v>
      </c>
      <c r="AH348" s="44">
        <v>1</v>
      </c>
      <c r="AI348" s="44">
        <v>0</v>
      </c>
      <c r="AJ348" s="44">
        <f t="shared" si="109"/>
        <v>1</v>
      </c>
      <c r="AK348" s="44">
        <v>1</v>
      </c>
      <c r="AL348" s="44">
        <v>510000</v>
      </c>
      <c r="AM348" s="20">
        <v>15</v>
      </c>
      <c r="AN348" s="20" t="s">
        <v>324</v>
      </c>
      <c r="AO348" s="64">
        <f t="shared" si="110"/>
        <v>0</v>
      </c>
      <c r="AP348" s="64">
        <f t="shared" si="111"/>
        <v>1</v>
      </c>
      <c r="AQ348" s="64">
        <f t="shared" si="112"/>
        <v>0</v>
      </c>
      <c r="AR348" s="64">
        <v>1</v>
      </c>
      <c r="AS348" s="20" t="s">
        <v>152</v>
      </c>
      <c r="AT348" s="64">
        <v>0</v>
      </c>
      <c r="AU348" s="64">
        <v>0</v>
      </c>
      <c r="AV348" s="64">
        <v>0</v>
      </c>
      <c r="AW348" s="64">
        <v>1</v>
      </c>
      <c r="AX348" s="64">
        <v>27.1</v>
      </c>
      <c r="AY348" s="64">
        <v>0</v>
      </c>
      <c r="AZ348" s="64">
        <v>0</v>
      </c>
      <c r="BA348" s="64">
        <v>0</v>
      </c>
      <c r="BB348" s="64">
        <v>0</v>
      </c>
      <c r="BC348" s="64">
        <v>0</v>
      </c>
      <c r="BD348" s="64">
        <v>1</v>
      </c>
      <c r="BE348" s="64">
        <v>1</v>
      </c>
    </row>
    <row r="349" spans="1:57" x14ac:dyDescent="0.25">
      <c r="A349" s="20" t="s">
        <v>240</v>
      </c>
      <c r="B349" s="20">
        <v>348</v>
      </c>
      <c r="C349" s="20">
        <v>1</v>
      </c>
      <c r="D349">
        <f>VLOOKUP(E349,Studies!$C$3:$F$40,4,FALSE)</f>
        <v>25</v>
      </c>
      <c r="E349" s="20" t="s">
        <v>241</v>
      </c>
      <c r="F349" s="20" t="s">
        <v>241</v>
      </c>
      <c r="G349">
        <f t="shared" si="100"/>
        <v>63</v>
      </c>
      <c r="H349" s="20">
        <v>2014</v>
      </c>
      <c r="I349" s="20">
        <f t="shared" si="113"/>
        <v>1.4623979978989561</v>
      </c>
      <c r="J349" s="76">
        <v>59.820153799999993</v>
      </c>
      <c r="K349" s="76">
        <v>9.4908259999183109</v>
      </c>
      <c r="L349" s="76">
        <f t="shared" si="101"/>
        <v>6.3029449492083067</v>
      </c>
      <c r="M349" s="20" t="s">
        <v>132</v>
      </c>
      <c r="N349" s="44">
        <f t="shared" si="102"/>
        <v>0</v>
      </c>
      <c r="O349" s="44">
        <f t="shared" si="103"/>
        <v>0</v>
      </c>
      <c r="P349" s="44">
        <f t="shared" si="104"/>
        <v>1</v>
      </c>
      <c r="Q349" s="80">
        <f t="shared" si="105"/>
        <v>41.218134840160104</v>
      </c>
      <c r="R349" s="80">
        <f t="shared" si="106"/>
        <v>78.422172759839881</v>
      </c>
      <c r="S349" s="80">
        <f t="shared" si="107"/>
        <v>0.41218134840160109</v>
      </c>
      <c r="T349" s="80">
        <f t="shared" si="108"/>
        <v>0.78422172759839892</v>
      </c>
      <c r="U349" s="76">
        <f t="shared" si="98"/>
        <v>0.59820153799999998</v>
      </c>
      <c r="V349" s="76">
        <f t="shared" si="99"/>
        <v>9.4908259999183106E-2</v>
      </c>
      <c r="W349" s="76">
        <f t="shared" si="97"/>
        <v>6.3029449492083076</v>
      </c>
      <c r="X349" s="94">
        <v>100</v>
      </c>
      <c r="Y349" s="44">
        <v>0</v>
      </c>
      <c r="Z349" s="44">
        <v>1</v>
      </c>
      <c r="AA349" s="44">
        <v>0</v>
      </c>
      <c r="AB349" s="44">
        <v>0</v>
      </c>
      <c r="AC349" s="94">
        <v>1</v>
      </c>
      <c r="AD349" s="20">
        <v>0</v>
      </c>
      <c r="AE349" s="20" t="s">
        <v>65</v>
      </c>
      <c r="AF349" s="44">
        <v>1</v>
      </c>
      <c r="AG349" s="44">
        <v>1</v>
      </c>
      <c r="AH349" s="44">
        <v>1</v>
      </c>
      <c r="AI349" s="44">
        <v>0</v>
      </c>
      <c r="AJ349" s="44">
        <f t="shared" si="109"/>
        <v>1</v>
      </c>
      <c r="AK349" s="44">
        <v>1</v>
      </c>
      <c r="AL349" s="44">
        <v>510000</v>
      </c>
      <c r="AM349" s="20">
        <v>15</v>
      </c>
      <c r="AN349" s="20" t="s">
        <v>324</v>
      </c>
      <c r="AO349" s="64">
        <f t="shared" si="110"/>
        <v>0</v>
      </c>
      <c r="AP349" s="64">
        <f t="shared" si="111"/>
        <v>1</v>
      </c>
      <c r="AQ349" s="64">
        <f t="shared" si="112"/>
        <v>0</v>
      </c>
      <c r="AR349" s="64">
        <v>1</v>
      </c>
      <c r="AS349" s="20" t="s">
        <v>153</v>
      </c>
      <c r="AT349" s="64">
        <v>0</v>
      </c>
      <c r="AU349" s="64">
        <v>0</v>
      </c>
      <c r="AV349" s="64">
        <v>0</v>
      </c>
      <c r="AW349" s="64">
        <v>1</v>
      </c>
      <c r="AX349" s="64">
        <v>30.7</v>
      </c>
      <c r="AY349" s="64">
        <v>0</v>
      </c>
      <c r="AZ349" s="64">
        <v>0</v>
      </c>
      <c r="BA349" s="64">
        <v>0</v>
      </c>
      <c r="BB349" s="64">
        <v>0</v>
      </c>
      <c r="BC349" s="64">
        <v>0</v>
      </c>
      <c r="BD349" s="64">
        <v>1</v>
      </c>
      <c r="BE349" s="64">
        <v>1</v>
      </c>
    </row>
    <row r="350" spans="1:57" x14ac:dyDescent="0.25">
      <c r="A350" s="20" t="s">
        <v>240</v>
      </c>
      <c r="B350" s="20">
        <v>349</v>
      </c>
      <c r="C350" s="20">
        <v>1</v>
      </c>
      <c r="D350">
        <f>VLOOKUP(E350,Studies!$C$3:$F$40,4,FALSE)</f>
        <v>25</v>
      </c>
      <c r="E350" s="20" t="s">
        <v>241</v>
      </c>
      <c r="F350" s="20" t="s">
        <v>241</v>
      </c>
      <c r="G350">
        <f t="shared" si="100"/>
        <v>63</v>
      </c>
      <c r="H350" s="20">
        <v>2014</v>
      </c>
      <c r="I350" s="20">
        <f t="shared" si="113"/>
        <v>1.4623979978989561</v>
      </c>
      <c r="J350" s="76">
        <v>107.63326400000001</v>
      </c>
      <c r="K350" s="76">
        <v>8.2891901229307354</v>
      </c>
      <c r="L350" s="76">
        <f t="shared" si="101"/>
        <v>12.984774435592879</v>
      </c>
      <c r="M350" s="20" t="s">
        <v>132</v>
      </c>
      <c r="N350" s="44">
        <f t="shared" si="102"/>
        <v>0</v>
      </c>
      <c r="O350" s="44">
        <f t="shared" si="103"/>
        <v>0</v>
      </c>
      <c r="P350" s="44">
        <f t="shared" si="104"/>
        <v>1</v>
      </c>
      <c r="Q350" s="80">
        <f t="shared" si="105"/>
        <v>91.386451359055769</v>
      </c>
      <c r="R350" s="80">
        <f t="shared" si="106"/>
        <v>123.88007664094425</v>
      </c>
      <c r="S350" s="80">
        <f t="shared" si="107"/>
        <v>0.91386451359055776</v>
      </c>
      <c r="T350" s="80">
        <f t="shared" si="108"/>
        <v>1.2388007664094425</v>
      </c>
      <c r="U350" s="76">
        <f t="shared" si="98"/>
        <v>1.0763326400000002</v>
      </c>
      <c r="V350" s="76">
        <f t="shared" si="99"/>
        <v>8.2891901229307355E-2</v>
      </c>
      <c r="W350" s="76">
        <f t="shared" si="97"/>
        <v>12.984774435592881</v>
      </c>
      <c r="X350" s="94">
        <v>100</v>
      </c>
      <c r="Y350" s="44">
        <v>0</v>
      </c>
      <c r="Z350" s="44">
        <v>1</v>
      </c>
      <c r="AA350" s="44">
        <v>0</v>
      </c>
      <c r="AB350" s="44">
        <v>0</v>
      </c>
      <c r="AC350" s="94">
        <v>1</v>
      </c>
      <c r="AD350" s="20">
        <v>0</v>
      </c>
      <c r="AE350" s="20" t="s">
        <v>65</v>
      </c>
      <c r="AF350" s="44">
        <v>1</v>
      </c>
      <c r="AG350" s="44">
        <v>1</v>
      </c>
      <c r="AH350" s="44">
        <v>1</v>
      </c>
      <c r="AI350" s="44">
        <v>0</v>
      </c>
      <c r="AJ350" s="44">
        <f t="shared" si="109"/>
        <v>1</v>
      </c>
      <c r="AK350" s="44">
        <v>1</v>
      </c>
      <c r="AL350" s="44">
        <v>510000</v>
      </c>
      <c r="AM350" s="20">
        <v>15</v>
      </c>
      <c r="AN350" s="20" t="s">
        <v>324</v>
      </c>
      <c r="AO350" s="64">
        <f t="shared" si="110"/>
        <v>0</v>
      </c>
      <c r="AP350" s="64">
        <f t="shared" si="111"/>
        <v>1</v>
      </c>
      <c r="AQ350" s="64">
        <f t="shared" si="112"/>
        <v>0</v>
      </c>
      <c r="AR350" s="64">
        <v>1</v>
      </c>
      <c r="AS350" s="20" t="s">
        <v>154</v>
      </c>
      <c r="AT350" s="64">
        <v>0</v>
      </c>
      <c r="AU350" s="64">
        <v>0</v>
      </c>
      <c r="AV350" s="64">
        <v>0</v>
      </c>
      <c r="AW350" s="64">
        <v>1</v>
      </c>
      <c r="AX350" s="64">
        <v>31.7</v>
      </c>
      <c r="AY350" s="64">
        <v>0</v>
      </c>
      <c r="AZ350" s="64">
        <v>0</v>
      </c>
      <c r="BA350" s="64">
        <v>0</v>
      </c>
      <c r="BB350" s="64">
        <v>0</v>
      </c>
      <c r="BC350" s="64">
        <v>0</v>
      </c>
      <c r="BD350" s="64">
        <v>1</v>
      </c>
      <c r="BE350" s="64">
        <v>1</v>
      </c>
    </row>
    <row r="351" spans="1:57" x14ac:dyDescent="0.25">
      <c r="A351" s="20" t="s">
        <v>240</v>
      </c>
      <c r="B351" s="20">
        <v>350</v>
      </c>
      <c r="C351" s="20">
        <v>1</v>
      </c>
      <c r="D351">
        <f>VLOOKUP(E351,Studies!$C$3:$F$40,4,FALSE)</f>
        <v>25</v>
      </c>
      <c r="E351" s="20" t="s">
        <v>241</v>
      </c>
      <c r="F351" s="20" t="s">
        <v>241</v>
      </c>
      <c r="G351">
        <f t="shared" si="100"/>
        <v>63</v>
      </c>
      <c r="H351" s="20">
        <v>2014</v>
      </c>
      <c r="I351" s="20">
        <f t="shared" si="113"/>
        <v>1.4623979978989561</v>
      </c>
      <c r="J351" s="76">
        <v>29.401606800000003</v>
      </c>
      <c r="K351" s="76">
        <v>6.834450682226211</v>
      </c>
      <c r="L351" s="76">
        <f t="shared" si="101"/>
        <v>4.301970731380405</v>
      </c>
      <c r="M351" s="20" t="s">
        <v>132</v>
      </c>
      <c r="N351" s="44">
        <f t="shared" si="102"/>
        <v>0</v>
      </c>
      <c r="O351" s="44">
        <f t="shared" si="103"/>
        <v>0</v>
      </c>
      <c r="P351" s="44">
        <f t="shared" si="104"/>
        <v>1</v>
      </c>
      <c r="Q351" s="80">
        <f t="shared" si="105"/>
        <v>16.006083462836628</v>
      </c>
      <c r="R351" s="80">
        <f t="shared" si="106"/>
        <v>42.797130137163379</v>
      </c>
      <c r="S351" s="80">
        <f t="shared" si="107"/>
        <v>0.16006083462836629</v>
      </c>
      <c r="T351" s="80">
        <f t="shared" si="108"/>
        <v>0.42797130137163375</v>
      </c>
      <c r="U351" s="76">
        <f t="shared" si="98"/>
        <v>0.29401606800000002</v>
      </c>
      <c r="V351" s="76">
        <f t="shared" si="99"/>
        <v>6.8344506822262105E-2</v>
      </c>
      <c r="W351" s="76">
        <f t="shared" si="97"/>
        <v>4.3019707313804059</v>
      </c>
      <c r="X351" s="94">
        <v>100</v>
      </c>
      <c r="Y351" s="44">
        <v>0</v>
      </c>
      <c r="Z351" s="44">
        <v>1</v>
      </c>
      <c r="AA351" s="44">
        <v>0</v>
      </c>
      <c r="AB351" s="44">
        <v>0</v>
      </c>
      <c r="AC351" s="94">
        <v>1</v>
      </c>
      <c r="AD351" s="20">
        <v>0</v>
      </c>
      <c r="AE351" s="20" t="s">
        <v>65</v>
      </c>
      <c r="AF351" s="44">
        <v>1</v>
      </c>
      <c r="AG351" s="44">
        <v>1</v>
      </c>
      <c r="AH351" s="44">
        <v>1</v>
      </c>
      <c r="AI351" s="44">
        <v>0</v>
      </c>
      <c r="AJ351" s="44">
        <f t="shared" si="109"/>
        <v>1</v>
      </c>
      <c r="AK351" s="44">
        <v>1</v>
      </c>
      <c r="AL351" s="44">
        <v>510000</v>
      </c>
      <c r="AM351" s="20">
        <v>15</v>
      </c>
      <c r="AN351" s="20" t="s">
        <v>324</v>
      </c>
      <c r="AO351" s="64">
        <f t="shared" si="110"/>
        <v>0</v>
      </c>
      <c r="AP351" s="64">
        <f t="shared" si="111"/>
        <v>1</v>
      </c>
      <c r="AQ351" s="64">
        <f t="shared" si="112"/>
        <v>0</v>
      </c>
      <c r="AR351" s="64">
        <v>1</v>
      </c>
      <c r="AS351" s="20" t="s">
        <v>155</v>
      </c>
      <c r="AT351" s="64">
        <v>0</v>
      </c>
      <c r="AU351" s="64">
        <v>0</v>
      </c>
      <c r="AV351" s="64">
        <v>0</v>
      </c>
      <c r="AW351" s="64">
        <v>1</v>
      </c>
      <c r="AX351" s="64">
        <v>33.6</v>
      </c>
      <c r="AY351" s="64">
        <v>0</v>
      </c>
      <c r="AZ351" s="64">
        <v>0</v>
      </c>
      <c r="BA351" s="64">
        <v>0</v>
      </c>
      <c r="BB351" s="64">
        <v>0</v>
      </c>
      <c r="BC351" s="64">
        <v>0</v>
      </c>
      <c r="BD351" s="64">
        <v>1</v>
      </c>
      <c r="BE351" s="64">
        <v>1</v>
      </c>
    </row>
    <row r="352" spans="1:57" x14ac:dyDescent="0.25">
      <c r="A352" s="20" t="s">
        <v>240</v>
      </c>
      <c r="B352" s="20">
        <v>351</v>
      </c>
      <c r="C352" s="20">
        <v>1</v>
      </c>
      <c r="D352">
        <f>VLOOKUP(E352,Studies!$C$3:$F$40,4,FALSE)</f>
        <v>25</v>
      </c>
      <c r="E352" s="20" t="s">
        <v>241</v>
      </c>
      <c r="F352" s="20" t="s">
        <v>241</v>
      </c>
      <c r="G352">
        <f t="shared" si="100"/>
        <v>63</v>
      </c>
      <c r="H352" s="20">
        <v>2014</v>
      </c>
      <c r="I352" s="20">
        <f t="shared" si="113"/>
        <v>1.4623979978989561</v>
      </c>
      <c r="J352" s="76">
        <v>63.823516999999995</v>
      </c>
      <c r="K352" s="76">
        <v>8.6298088377752133</v>
      </c>
      <c r="L352" s="76">
        <f t="shared" si="101"/>
        <v>7.3957046094260717</v>
      </c>
      <c r="M352" s="20" t="s">
        <v>132</v>
      </c>
      <c r="N352" s="44">
        <f t="shared" si="102"/>
        <v>0</v>
      </c>
      <c r="O352" s="44">
        <f t="shared" si="103"/>
        <v>0</v>
      </c>
      <c r="P352" s="44">
        <f t="shared" si="104"/>
        <v>1</v>
      </c>
      <c r="Q352" s="80">
        <f t="shared" si="105"/>
        <v>46.909091677960575</v>
      </c>
      <c r="R352" s="80">
        <f t="shared" si="106"/>
        <v>80.737942322039416</v>
      </c>
      <c r="S352" s="80">
        <f t="shared" si="107"/>
        <v>0.46909091677960579</v>
      </c>
      <c r="T352" s="80">
        <f t="shared" si="108"/>
        <v>0.80737942322039413</v>
      </c>
      <c r="U352" s="76">
        <f t="shared" si="98"/>
        <v>0.63823516999999996</v>
      </c>
      <c r="V352" s="76">
        <f t="shared" si="99"/>
        <v>8.629808837775213E-2</v>
      </c>
      <c r="W352" s="76">
        <f t="shared" si="97"/>
        <v>7.3957046094260717</v>
      </c>
      <c r="X352" s="94">
        <v>100</v>
      </c>
      <c r="Y352" s="44">
        <v>0</v>
      </c>
      <c r="Z352" s="44">
        <v>1</v>
      </c>
      <c r="AA352" s="44">
        <v>0</v>
      </c>
      <c r="AB352" s="44">
        <v>0</v>
      </c>
      <c r="AC352" s="94">
        <v>1</v>
      </c>
      <c r="AD352" s="20">
        <v>0</v>
      </c>
      <c r="AE352" s="20" t="s">
        <v>65</v>
      </c>
      <c r="AF352" s="44">
        <v>1</v>
      </c>
      <c r="AG352" s="44">
        <v>1</v>
      </c>
      <c r="AH352" s="44">
        <v>1</v>
      </c>
      <c r="AI352" s="44">
        <v>0</v>
      </c>
      <c r="AJ352" s="44">
        <f t="shared" si="109"/>
        <v>1</v>
      </c>
      <c r="AK352" s="44">
        <v>1</v>
      </c>
      <c r="AL352" s="44">
        <v>510000</v>
      </c>
      <c r="AM352" s="20">
        <v>15</v>
      </c>
      <c r="AN352" s="20" t="s">
        <v>324</v>
      </c>
      <c r="AO352" s="64">
        <f t="shared" si="110"/>
        <v>0</v>
      </c>
      <c r="AP352" s="64">
        <f t="shared" si="111"/>
        <v>1</v>
      </c>
      <c r="AQ352" s="64">
        <f t="shared" si="112"/>
        <v>0</v>
      </c>
      <c r="AR352" s="64">
        <v>1</v>
      </c>
      <c r="AS352" s="20" t="s">
        <v>156</v>
      </c>
      <c r="AT352" s="64">
        <v>0</v>
      </c>
      <c r="AU352" s="64">
        <v>0</v>
      </c>
      <c r="AV352" s="64">
        <v>0</v>
      </c>
      <c r="AW352" s="64">
        <v>1</v>
      </c>
      <c r="AX352" s="64">
        <v>29.7</v>
      </c>
      <c r="AY352" s="64">
        <v>0</v>
      </c>
      <c r="AZ352" s="64">
        <v>0</v>
      </c>
      <c r="BA352" s="64">
        <v>0</v>
      </c>
      <c r="BB352" s="64">
        <v>0</v>
      </c>
      <c r="BC352" s="64">
        <v>0</v>
      </c>
      <c r="BD352" s="64">
        <v>1</v>
      </c>
      <c r="BE352" s="64">
        <v>1</v>
      </c>
    </row>
    <row r="353" spans="1:57" x14ac:dyDescent="0.25">
      <c r="A353" s="20" t="s">
        <v>240</v>
      </c>
      <c r="B353" s="20">
        <v>352</v>
      </c>
      <c r="C353" s="20">
        <v>1</v>
      </c>
      <c r="D353">
        <f>VLOOKUP(E353,Studies!$C$3:$F$40,4,FALSE)</f>
        <v>25</v>
      </c>
      <c r="E353" s="20" t="s">
        <v>241</v>
      </c>
      <c r="F353" s="20" t="s">
        <v>241</v>
      </c>
      <c r="G353">
        <f t="shared" si="100"/>
        <v>63</v>
      </c>
      <c r="H353" s="20">
        <v>2014</v>
      </c>
      <c r="I353" s="20">
        <f t="shared" si="113"/>
        <v>1.4623979978989561</v>
      </c>
      <c r="J353" s="76">
        <v>23.744266000000003</v>
      </c>
      <c r="K353" s="76">
        <v>9.388447967678605</v>
      </c>
      <c r="L353" s="76">
        <f t="shared" si="101"/>
        <v>2.5290938482850249</v>
      </c>
      <c r="M353" s="20" t="s">
        <v>132</v>
      </c>
      <c r="N353" s="44">
        <f t="shared" si="102"/>
        <v>0</v>
      </c>
      <c r="O353" s="44">
        <f t="shared" si="103"/>
        <v>0</v>
      </c>
      <c r="P353" s="44">
        <f t="shared" si="104"/>
        <v>1</v>
      </c>
      <c r="Q353" s="80">
        <f t="shared" si="105"/>
        <v>5.3429079833499387</v>
      </c>
      <c r="R353" s="80">
        <f t="shared" si="106"/>
        <v>42.145624016650068</v>
      </c>
      <c r="S353" s="80">
        <f t="shared" si="107"/>
        <v>5.3429079833499371E-2</v>
      </c>
      <c r="T353" s="80">
        <f t="shared" si="108"/>
        <v>0.42145624016650068</v>
      </c>
      <c r="U353" s="76">
        <f t="shared" si="98"/>
        <v>0.23744266000000003</v>
      </c>
      <c r="V353" s="76">
        <f t="shared" si="99"/>
        <v>9.3884479676786051E-2</v>
      </c>
      <c r="W353" s="76">
        <f t="shared" ref="W353:W412" si="114">ABS(U353)/V353</f>
        <v>2.5290938482850249</v>
      </c>
      <c r="X353" s="94">
        <v>100</v>
      </c>
      <c r="Y353" s="44">
        <v>0</v>
      </c>
      <c r="Z353" s="44">
        <v>1</v>
      </c>
      <c r="AA353" s="44">
        <v>0</v>
      </c>
      <c r="AB353" s="44">
        <v>0</v>
      </c>
      <c r="AC353" s="94">
        <v>1</v>
      </c>
      <c r="AD353" s="20">
        <v>0</v>
      </c>
      <c r="AE353" s="20" t="s">
        <v>65</v>
      </c>
      <c r="AF353" s="44">
        <v>1</v>
      </c>
      <c r="AG353" s="44">
        <v>1</v>
      </c>
      <c r="AH353" s="44">
        <v>1</v>
      </c>
      <c r="AI353" s="44">
        <v>0</v>
      </c>
      <c r="AJ353" s="44">
        <f t="shared" si="109"/>
        <v>1</v>
      </c>
      <c r="AK353" s="44">
        <v>1</v>
      </c>
      <c r="AL353" s="44">
        <v>510000</v>
      </c>
      <c r="AM353" s="20">
        <v>15</v>
      </c>
      <c r="AN353" s="20" t="s">
        <v>324</v>
      </c>
      <c r="AO353" s="64">
        <f t="shared" si="110"/>
        <v>0</v>
      </c>
      <c r="AP353" s="64">
        <f t="shared" si="111"/>
        <v>1</v>
      </c>
      <c r="AQ353" s="64">
        <f t="shared" si="112"/>
        <v>0</v>
      </c>
      <c r="AR353" s="64">
        <v>1</v>
      </c>
      <c r="AS353" s="20" t="s">
        <v>157</v>
      </c>
      <c r="AT353" s="64">
        <v>0</v>
      </c>
      <c r="AU353" s="64">
        <v>0</v>
      </c>
      <c r="AV353" s="64">
        <v>0</v>
      </c>
      <c r="AW353" s="64">
        <v>1</v>
      </c>
      <c r="AX353" s="64">
        <v>26.1</v>
      </c>
      <c r="AY353" s="64">
        <v>0</v>
      </c>
      <c r="AZ353" s="64">
        <v>0</v>
      </c>
      <c r="BA353" s="64">
        <v>0</v>
      </c>
      <c r="BB353" s="64">
        <v>0</v>
      </c>
      <c r="BC353" s="64">
        <v>0</v>
      </c>
      <c r="BD353" s="64">
        <v>1</v>
      </c>
      <c r="BE353" s="64">
        <v>1</v>
      </c>
    </row>
    <row r="354" spans="1:57" x14ac:dyDescent="0.25">
      <c r="A354" s="20" t="s">
        <v>240</v>
      </c>
      <c r="B354" s="20">
        <v>353</v>
      </c>
      <c r="C354" s="20">
        <v>1</v>
      </c>
      <c r="D354">
        <f>VLOOKUP(E354,Studies!$C$3:$F$40,4,FALSE)</f>
        <v>25</v>
      </c>
      <c r="E354" s="20" t="s">
        <v>241</v>
      </c>
      <c r="F354" s="20" t="s">
        <v>241</v>
      </c>
      <c r="G354">
        <f t="shared" si="100"/>
        <v>63</v>
      </c>
      <c r="H354" s="20">
        <v>2014</v>
      </c>
      <c r="I354" s="20">
        <f t="shared" si="113"/>
        <v>1.4623979978989561</v>
      </c>
      <c r="J354" s="76">
        <v>59.9963762</v>
      </c>
      <c r="K354" s="76">
        <v>6.1246609600888409</v>
      </c>
      <c r="L354" s="76">
        <f t="shared" si="101"/>
        <v>9.7958689617212258</v>
      </c>
      <c r="M354" s="20" t="s">
        <v>132</v>
      </c>
      <c r="N354" s="44">
        <f t="shared" si="102"/>
        <v>0</v>
      </c>
      <c r="O354" s="44">
        <f t="shared" si="103"/>
        <v>0</v>
      </c>
      <c r="P354" s="44">
        <f t="shared" si="104"/>
        <v>1</v>
      </c>
      <c r="Q354" s="80">
        <f t="shared" si="105"/>
        <v>47.992040718225873</v>
      </c>
      <c r="R354" s="80">
        <f t="shared" si="106"/>
        <v>72.000711681774135</v>
      </c>
      <c r="S354" s="80">
        <f t="shared" si="107"/>
        <v>0.4799204071822587</v>
      </c>
      <c r="T354" s="80">
        <f t="shared" si="108"/>
        <v>0.72000711681774132</v>
      </c>
      <c r="U354" s="76">
        <f t="shared" si="98"/>
        <v>0.59996376200000001</v>
      </c>
      <c r="V354" s="76">
        <f t="shared" si="99"/>
        <v>6.1246609600888409E-2</v>
      </c>
      <c r="W354" s="76">
        <f t="shared" si="114"/>
        <v>9.7958689617212258</v>
      </c>
      <c r="X354" s="94">
        <v>100</v>
      </c>
      <c r="Y354" s="44">
        <v>0</v>
      </c>
      <c r="Z354" s="44">
        <v>1</v>
      </c>
      <c r="AA354" s="44">
        <v>0</v>
      </c>
      <c r="AB354" s="44">
        <v>0</v>
      </c>
      <c r="AC354" s="94">
        <v>1</v>
      </c>
      <c r="AD354" s="20">
        <v>0</v>
      </c>
      <c r="AE354" s="20" t="s">
        <v>65</v>
      </c>
      <c r="AF354" s="44">
        <v>1</v>
      </c>
      <c r="AG354" s="44">
        <v>1</v>
      </c>
      <c r="AH354" s="44">
        <v>1</v>
      </c>
      <c r="AI354" s="44">
        <v>0</v>
      </c>
      <c r="AJ354" s="44">
        <f t="shared" si="109"/>
        <v>1</v>
      </c>
      <c r="AK354" s="44">
        <v>1</v>
      </c>
      <c r="AL354" s="44">
        <v>510000</v>
      </c>
      <c r="AM354" s="20">
        <v>15</v>
      </c>
      <c r="AN354" s="20" t="s">
        <v>324</v>
      </c>
      <c r="AO354" s="64">
        <f t="shared" si="110"/>
        <v>0</v>
      </c>
      <c r="AP354" s="64">
        <f t="shared" si="111"/>
        <v>1</v>
      </c>
      <c r="AQ354" s="64">
        <f t="shared" si="112"/>
        <v>0</v>
      </c>
      <c r="AR354" s="64">
        <v>1</v>
      </c>
      <c r="AS354" s="20" t="s">
        <v>159</v>
      </c>
      <c r="AT354" s="64">
        <v>1</v>
      </c>
      <c r="AU354" s="64">
        <v>0</v>
      </c>
      <c r="AV354" s="64">
        <v>0</v>
      </c>
      <c r="AW354" s="64">
        <v>1</v>
      </c>
      <c r="AX354" s="64">
        <v>29.2</v>
      </c>
      <c r="AY354" s="64">
        <v>0</v>
      </c>
      <c r="AZ354" s="64">
        <v>0</v>
      </c>
      <c r="BA354" s="64">
        <v>0</v>
      </c>
      <c r="BB354" s="64">
        <v>0</v>
      </c>
      <c r="BC354" s="64">
        <v>0</v>
      </c>
      <c r="BD354" s="64">
        <v>1</v>
      </c>
      <c r="BE354" s="64">
        <v>1</v>
      </c>
    </row>
    <row r="355" spans="1:57" x14ac:dyDescent="0.25">
      <c r="A355" s="20" t="s">
        <v>240</v>
      </c>
      <c r="B355" s="20">
        <v>354</v>
      </c>
      <c r="C355" s="20">
        <v>1</v>
      </c>
      <c r="D355">
        <f>VLOOKUP(E355,Studies!$C$3:$F$40,4,FALSE)</f>
        <v>25</v>
      </c>
      <c r="E355" s="20" t="s">
        <v>241</v>
      </c>
      <c r="F355" s="20" t="s">
        <v>241</v>
      </c>
      <c r="G355">
        <f t="shared" si="100"/>
        <v>63</v>
      </c>
      <c r="H355" s="20">
        <v>2014</v>
      </c>
      <c r="I355" s="20">
        <f t="shared" si="113"/>
        <v>1.4623979978989561</v>
      </c>
      <c r="J355" s="76">
        <v>91.115163999999993</v>
      </c>
      <c r="K355" s="76">
        <v>14.768294793652828</v>
      </c>
      <c r="L355" s="76">
        <f t="shared" si="101"/>
        <v>6.1696468870028109</v>
      </c>
      <c r="M355" s="20" t="s">
        <v>132</v>
      </c>
      <c r="N355" s="44">
        <f t="shared" si="102"/>
        <v>0</v>
      </c>
      <c r="O355" s="44">
        <f t="shared" si="103"/>
        <v>0</v>
      </c>
      <c r="P355" s="44">
        <f t="shared" si="104"/>
        <v>1</v>
      </c>
      <c r="Q355" s="80">
        <f t="shared" si="105"/>
        <v>62.169306204440446</v>
      </c>
      <c r="R355" s="80">
        <f t="shared" si="106"/>
        <v>120.06102179555954</v>
      </c>
      <c r="S355" s="80">
        <f t="shared" si="107"/>
        <v>0.62169306204440455</v>
      </c>
      <c r="T355" s="80">
        <f t="shared" si="108"/>
        <v>1.2006102179555953</v>
      </c>
      <c r="U355" s="76">
        <f t="shared" si="98"/>
        <v>0.91115163999999993</v>
      </c>
      <c r="V355" s="76">
        <f t="shared" si="99"/>
        <v>0.14768294793652828</v>
      </c>
      <c r="W355" s="76">
        <f t="shared" si="114"/>
        <v>6.1696468870028109</v>
      </c>
      <c r="X355" s="94">
        <v>100</v>
      </c>
      <c r="Y355" s="44">
        <v>0</v>
      </c>
      <c r="Z355" s="44">
        <v>1</v>
      </c>
      <c r="AA355" s="44">
        <v>0</v>
      </c>
      <c r="AB355" s="44">
        <v>0</v>
      </c>
      <c r="AC355" s="94">
        <v>1</v>
      </c>
      <c r="AD355" s="20">
        <v>0</v>
      </c>
      <c r="AE355" s="20" t="s">
        <v>65</v>
      </c>
      <c r="AF355" s="44">
        <v>1</v>
      </c>
      <c r="AG355" s="44">
        <v>1</v>
      </c>
      <c r="AH355" s="44">
        <v>1</v>
      </c>
      <c r="AI355" s="44">
        <v>0</v>
      </c>
      <c r="AJ355" s="44">
        <f t="shared" si="109"/>
        <v>1</v>
      </c>
      <c r="AK355" s="44">
        <v>1</v>
      </c>
      <c r="AL355" s="44">
        <v>510000</v>
      </c>
      <c r="AM355" s="20">
        <v>15</v>
      </c>
      <c r="AN355" s="20" t="s">
        <v>324</v>
      </c>
      <c r="AO355" s="64">
        <f t="shared" si="110"/>
        <v>0</v>
      </c>
      <c r="AP355" s="64">
        <f t="shared" si="111"/>
        <v>1</v>
      </c>
      <c r="AQ355" s="64">
        <f t="shared" si="112"/>
        <v>0</v>
      </c>
      <c r="AR355" s="64">
        <v>1</v>
      </c>
      <c r="AS355" s="20" t="s">
        <v>160</v>
      </c>
      <c r="AT355" s="64">
        <v>0</v>
      </c>
      <c r="AU355" s="64">
        <v>0</v>
      </c>
      <c r="AV355" s="64">
        <v>0</v>
      </c>
      <c r="AW355" s="64">
        <v>0</v>
      </c>
      <c r="AX355" s="64">
        <v>38.6</v>
      </c>
      <c r="AY355" s="64">
        <v>0</v>
      </c>
      <c r="AZ355" s="64">
        <v>0</v>
      </c>
      <c r="BA355" s="64">
        <v>0</v>
      </c>
      <c r="BB355" s="64">
        <v>0</v>
      </c>
      <c r="BC355" s="64">
        <v>0</v>
      </c>
      <c r="BD355" s="64">
        <v>1</v>
      </c>
      <c r="BE355" s="64">
        <v>1</v>
      </c>
    </row>
    <row r="356" spans="1:57" x14ac:dyDescent="0.25">
      <c r="A356" s="20" t="s">
        <v>240</v>
      </c>
      <c r="B356" s="20">
        <v>355</v>
      </c>
      <c r="C356" s="20">
        <v>1</v>
      </c>
      <c r="D356">
        <f>VLOOKUP(E356,Studies!$C$3:$F$40,4,FALSE)</f>
        <v>25</v>
      </c>
      <c r="E356" s="20" t="s">
        <v>241</v>
      </c>
      <c r="F356" s="20" t="s">
        <v>241</v>
      </c>
      <c r="G356">
        <f t="shared" si="100"/>
        <v>63</v>
      </c>
      <c r="H356" s="20">
        <v>2014</v>
      </c>
      <c r="I356" s="20">
        <f t="shared" si="113"/>
        <v>1.4623979978989561</v>
      </c>
      <c r="J356" s="76">
        <v>54.166435399999997</v>
      </c>
      <c r="K356" s="76">
        <v>5.548397052002195</v>
      </c>
      <c r="L356" s="76">
        <f t="shared" si="101"/>
        <v>9.7625377009479681</v>
      </c>
      <c r="M356" s="20" t="s">
        <v>132</v>
      </c>
      <c r="N356" s="44">
        <f t="shared" si="102"/>
        <v>0</v>
      </c>
      <c r="O356" s="44">
        <f t="shared" si="103"/>
        <v>0</v>
      </c>
      <c r="P356" s="44">
        <f t="shared" si="104"/>
        <v>1</v>
      </c>
      <c r="Q356" s="80">
        <f t="shared" si="105"/>
        <v>43.291577178075698</v>
      </c>
      <c r="R356" s="80">
        <f t="shared" si="106"/>
        <v>65.041293621924297</v>
      </c>
      <c r="S356" s="80">
        <f t="shared" si="107"/>
        <v>0.43291577178075702</v>
      </c>
      <c r="T356" s="80">
        <f t="shared" si="108"/>
        <v>0.65041293621924301</v>
      </c>
      <c r="U356" s="76">
        <f t="shared" si="98"/>
        <v>0.54166435400000001</v>
      </c>
      <c r="V356" s="76">
        <f t="shared" si="99"/>
        <v>5.548397052002195E-2</v>
      </c>
      <c r="W356" s="76">
        <f t="shared" si="114"/>
        <v>9.7625377009479699</v>
      </c>
      <c r="X356" s="94">
        <v>100</v>
      </c>
      <c r="Y356" s="44">
        <v>0</v>
      </c>
      <c r="Z356" s="44">
        <v>1</v>
      </c>
      <c r="AA356" s="44">
        <v>0</v>
      </c>
      <c r="AB356" s="44">
        <v>0</v>
      </c>
      <c r="AC356" s="94">
        <v>1</v>
      </c>
      <c r="AD356" s="20">
        <v>0</v>
      </c>
      <c r="AE356" s="20" t="s">
        <v>65</v>
      </c>
      <c r="AF356" s="44">
        <v>1</v>
      </c>
      <c r="AG356" s="44">
        <v>1</v>
      </c>
      <c r="AH356" s="44">
        <v>1</v>
      </c>
      <c r="AI356" s="44">
        <v>0</v>
      </c>
      <c r="AJ356" s="44">
        <f t="shared" si="109"/>
        <v>1</v>
      </c>
      <c r="AK356" s="44">
        <v>1</v>
      </c>
      <c r="AL356" s="44">
        <v>510000</v>
      </c>
      <c r="AM356" s="20">
        <v>15</v>
      </c>
      <c r="AN356" s="20" t="s">
        <v>324</v>
      </c>
      <c r="AO356" s="64">
        <f t="shared" si="110"/>
        <v>0</v>
      </c>
      <c r="AP356" s="64">
        <f t="shared" si="111"/>
        <v>1</v>
      </c>
      <c r="AQ356" s="64">
        <f t="shared" si="112"/>
        <v>0</v>
      </c>
      <c r="AR356" s="64">
        <v>1</v>
      </c>
      <c r="AS356" s="20" t="s">
        <v>161</v>
      </c>
      <c r="AT356" s="64">
        <v>1</v>
      </c>
      <c r="AU356" s="64">
        <v>0</v>
      </c>
      <c r="AV356" s="64">
        <v>0</v>
      </c>
      <c r="AW356" s="64">
        <v>1</v>
      </c>
      <c r="AX356" s="64">
        <v>35.200000000000003</v>
      </c>
      <c r="AY356" s="64">
        <v>0</v>
      </c>
      <c r="AZ356" s="64">
        <v>0</v>
      </c>
      <c r="BA356" s="64">
        <v>0</v>
      </c>
      <c r="BB356" s="64">
        <v>0</v>
      </c>
      <c r="BC356" s="64">
        <v>0</v>
      </c>
      <c r="BD356" s="64">
        <v>1</v>
      </c>
      <c r="BE356" s="64">
        <v>1</v>
      </c>
    </row>
    <row r="357" spans="1:57" x14ac:dyDescent="0.25">
      <c r="A357" s="20" t="s">
        <v>240</v>
      </c>
      <c r="B357" s="20">
        <v>356</v>
      </c>
      <c r="C357" s="20">
        <v>1</v>
      </c>
      <c r="D357">
        <f>VLOOKUP(E357,Studies!$C$3:$F$40,4,FALSE)</f>
        <v>25</v>
      </c>
      <c r="E357" s="20" t="s">
        <v>241</v>
      </c>
      <c r="F357" s="20" t="s">
        <v>241</v>
      </c>
      <c r="G357">
        <f t="shared" si="100"/>
        <v>63</v>
      </c>
      <c r="H357" s="20">
        <v>2014</v>
      </c>
      <c r="I357" s="20">
        <f t="shared" si="113"/>
        <v>1.4623979978989561</v>
      </c>
      <c r="J357" s="76">
        <v>156.00252600000002</v>
      </c>
      <c r="K357" s="76">
        <v>13.309547036132198</v>
      </c>
      <c r="L357" s="76">
        <f t="shared" si="101"/>
        <v>11.721099566836568</v>
      </c>
      <c r="M357" s="20" t="s">
        <v>132</v>
      </c>
      <c r="N357" s="44">
        <f t="shared" si="102"/>
        <v>0</v>
      </c>
      <c r="O357" s="44">
        <f t="shared" si="103"/>
        <v>0</v>
      </c>
      <c r="P357" s="44">
        <f t="shared" si="104"/>
        <v>1</v>
      </c>
      <c r="Q357" s="80">
        <f t="shared" si="105"/>
        <v>129.91581380918092</v>
      </c>
      <c r="R357" s="80">
        <f t="shared" si="106"/>
        <v>182.08923819081912</v>
      </c>
      <c r="S357" s="80">
        <f t="shared" si="107"/>
        <v>1.2991581380918091</v>
      </c>
      <c r="T357" s="80">
        <f t="shared" si="108"/>
        <v>1.8208923819081912</v>
      </c>
      <c r="U357" s="76">
        <f t="shared" si="98"/>
        <v>1.5600252600000002</v>
      </c>
      <c r="V357" s="76">
        <f t="shared" si="99"/>
        <v>0.13309547036132197</v>
      </c>
      <c r="W357" s="76">
        <f t="shared" si="114"/>
        <v>11.721099566836568</v>
      </c>
      <c r="X357" s="94">
        <v>100</v>
      </c>
      <c r="Y357" s="44">
        <v>0</v>
      </c>
      <c r="Z357" s="44">
        <v>1</v>
      </c>
      <c r="AA357" s="44">
        <v>0</v>
      </c>
      <c r="AB357" s="44">
        <v>0</v>
      </c>
      <c r="AC357" s="94">
        <v>1</v>
      </c>
      <c r="AD357" s="20">
        <v>0</v>
      </c>
      <c r="AE357" s="20" t="s">
        <v>65</v>
      </c>
      <c r="AF357" s="44">
        <v>1</v>
      </c>
      <c r="AG357" s="44">
        <v>1</v>
      </c>
      <c r="AH357" s="44">
        <v>1</v>
      </c>
      <c r="AI357" s="44">
        <v>0</v>
      </c>
      <c r="AJ357" s="44">
        <f t="shared" si="109"/>
        <v>1</v>
      </c>
      <c r="AK357" s="44">
        <v>1</v>
      </c>
      <c r="AL357" s="44">
        <v>510000</v>
      </c>
      <c r="AM357" s="20">
        <v>15</v>
      </c>
      <c r="AN357" s="20" t="s">
        <v>324</v>
      </c>
      <c r="AO357" s="64">
        <f t="shared" si="110"/>
        <v>0</v>
      </c>
      <c r="AP357" s="64">
        <f t="shared" si="111"/>
        <v>1</v>
      </c>
      <c r="AQ357" s="64">
        <f t="shared" si="112"/>
        <v>0</v>
      </c>
      <c r="AR357" s="64">
        <v>1</v>
      </c>
      <c r="AS357" s="20" t="s">
        <v>187</v>
      </c>
      <c r="AT357" s="64">
        <v>1</v>
      </c>
      <c r="AU357" s="64">
        <v>0</v>
      </c>
      <c r="AV357" s="64">
        <v>0</v>
      </c>
      <c r="AW357" s="64">
        <v>0</v>
      </c>
      <c r="AX357" s="64">
        <v>32.9</v>
      </c>
      <c r="AY357" s="64">
        <v>0</v>
      </c>
      <c r="AZ357" s="64">
        <v>0</v>
      </c>
      <c r="BA357" s="64">
        <v>0</v>
      </c>
      <c r="BB357" s="64">
        <v>0</v>
      </c>
      <c r="BC357" s="64">
        <v>0</v>
      </c>
      <c r="BD357" s="64">
        <v>1</v>
      </c>
      <c r="BE357" s="64">
        <v>1</v>
      </c>
    </row>
    <row r="358" spans="1:57" x14ac:dyDescent="0.25">
      <c r="A358" s="20" t="s">
        <v>240</v>
      </c>
      <c r="B358" s="20">
        <v>357</v>
      </c>
      <c r="C358" s="20">
        <v>1</v>
      </c>
      <c r="D358">
        <f>VLOOKUP(E358,Studies!$C$3:$F$40,4,FALSE)</f>
        <v>25</v>
      </c>
      <c r="E358" s="20" t="s">
        <v>241</v>
      </c>
      <c r="F358" s="20" t="s">
        <v>241</v>
      </c>
      <c r="G358">
        <f t="shared" si="100"/>
        <v>63</v>
      </c>
      <c r="H358" s="20">
        <v>2014</v>
      </c>
      <c r="I358" s="20">
        <f t="shared" si="113"/>
        <v>1.4623979978989561</v>
      </c>
      <c r="J358" s="76">
        <v>74.739635199999995</v>
      </c>
      <c r="K358" s="76">
        <v>20.788469096983178</v>
      </c>
      <c r="L358" s="76">
        <f t="shared" si="101"/>
        <v>3.5952447893744233</v>
      </c>
      <c r="M358" s="20" t="s">
        <v>132</v>
      </c>
      <c r="N358" s="44">
        <f t="shared" si="102"/>
        <v>0</v>
      </c>
      <c r="O358" s="44">
        <f t="shared" si="103"/>
        <v>0</v>
      </c>
      <c r="P358" s="44">
        <f t="shared" si="104"/>
        <v>1</v>
      </c>
      <c r="Q358" s="80">
        <f t="shared" si="105"/>
        <v>33.994235769912969</v>
      </c>
      <c r="R358" s="80">
        <f t="shared" si="106"/>
        <v>115.48503463008703</v>
      </c>
      <c r="S358" s="80">
        <f t="shared" si="107"/>
        <v>0.33994235769912973</v>
      </c>
      <c r="T358" s="80">
        <f t="shared" si="108"/>
        <v>1.1548503463008704</v>
      </c>
      <c r="U358" s="76">
        <f t="shared" si="98"/>
        <v>0.74739635199999999</v>
      </c>
      <c r="V358" s="76">
        <f t="shared" si="99"/>
        <v>0.20788469096983178</v>
      </c>
      <c r="W358" s="76">
        <f t="shared" si="114"/>
        <v>3.5952447893744237</v>
      </c>
      <c r="X358" s="94">
        <v>100</v>
      </c>
      <c r="Y358" s="44">
        <v>0</v>
      </c>
      <c r="Z358" s="44">
        <v>1</v>
      </c>
      <c r="AA358" s="44">
        <v>0</v>
      </c>
      <c r="AB358" s="44">
        <v>0</v>
      </c>
      <c r="AC358" s="94">
        <v>1</v>
      </c>
      <c r="AD358" s="20">
        <v>0</v>
      </c>
      <c r="AE358" s="20" t="s">
        <v>65</v>
      </c>
      <c r="AF358" s="44">
        <v>1</v>
      </c>
      <c r="AG358" s="44">
        <v>1</v>
      </c>
      <c r="AH358" s="44">
        <v>1</v>
      </c>
      <c r="AI358" s="44">
        <v>0</v>
      </c>
      <c r="AJ358" s="44">
        <f t="shared" si="109"/>
        <v>1</v>
      </c>
      <c r="AK358" s="44">
        <v>1</v>
      </c>
      <c r="AL358" s="44">
        <v>510000</v>
      </c>
      <c r="AM358" s="20">
        <v>15</v>
      </c>
      <c r="AN358" s="20" t="s">
        <v>324</v>
      </c>
      <c r="AO358" s="64">
        <f t="shared" si="110"/>
        <v>0</v>
      </c>
      <c r="AP358" s="64">
        <f t="shared" si="111"/>
        <v>1</v>
      </c>
      <c r="AQ358" s="64">
        <f t="shared" si="112"/>
        <v>0</v>
      </c>
      <c r="AR358" s="64">
        <v>1</v>
      </c>
      <c r="AS358" s="20" t="s">
        <v>162</v>
      </c>
      <c r="AT358" s="64">
        <v>0</v>
      </c>
      <c r="AU358" s="64">
        <v>0</v>
      </c>
      <c r="AV358" s="64">
        <v>0</v>
      </c>
      <c r="AW358" s="64">
        <v>0</v>
      </c>
      <c r="AX358" s="64">
        <v>31.4</v>
      </c>
      <c r="AY358" s="64">
        <v>0</v>
      </c>
      <c r="AZ358" s="64">
        <v>0</v>
      </c>
      <c r="BA358" s="64">
        <v>0</v>
      </c>
      <c r="BB358" s="64">
        <v>0</v>
      </c>
      <c r="BC358" s="64">
        <v>0</v>
      </c>
      <c r="BD358" s="64">
        <v>1</v>
      </c>
      <c r="BE358" s="64">
        <v>1</v>
      </c>
    </row>
    <row r="359" spans="1:57" x14ac:dyDescent="0.25">
      <c r="A359" s="20" t="s">
        <v>240</v>
      </c>
      <c r="B359" s="20">
        <v>358</v>
      </c>
      <c r="C359" s="20">
        <v>1</v>
      </c>
      <c r="D359">
        <f>VLOOKUP(E359,Studies!$C$3:$F$40,4,FALSE)</f>
        <v>25</v>
      </c>
      <c r="E359" s="20" t="s">
        <v>241</v>
      </c>
      <c r="F359" s="20" t="s">
        <v>241</v>
      </c>
      <c r="G359">
        <f t="shared" si="100"/>
        <v>63</v>
      </c>
      <c r="H359" s="20">
        <v>2014</v>
      </c>
      <c r="I359" s="20">
        <f t="shared" si="113"/>
        <v>1.4623979978989561</v>
      </c>
      <c r="J359" s="76">
        <v>54.776499799999996</v>
      </c>
      <c r="K359" s="76">
        <v>5.3759786915461776</v>
      </c>
      <c r="L359" s="76">
        <f t="shared" si="101"/>
        <v>10.189121449855637</v>
      </c>
      <c r="M359" s="20" t="s">
        <v>132</v>
      </c>
      <c r="N359" s="44">
        <f t="shared" si="102"/>
        <v>0</v>
      </c>
      <c r="O359" s="44">
        <f t="shared" si="103"/>
        <v>0</v>
      </c>
      <c r="P359" s="44">
        <f t="shared" si="104"/>
        <v>1</v>
      </c>
      <c r="Q359" s="80">
        <f t="shared" si="105"/>
        <v>44.239581564569491</v>
      </c>
      <c r="R359" s="80">
        <f t="shared" si="106"/>
        <v>65.313418035430502</v>
      </c>
      <c r="S359" s="80">
        <f t="shared" si="107"/>
        <v>0.44239581564569491</v>
      </c>
      <c r="T359" s="80">
        <f t="shared" si="108"/>
        <v>0.65313418035430504</v>
      </c>
      <c r="U359" s="76">
        <f t="shared" si="98"/>
        <v>0.547764998</v>
      </c>
      <c r="V359" s="76">
        <f t="shared" si="99"/>
        <v>5.3759786915461773E-2</v>
      </c>
      <c r="W359" s="76">
        <f t="shared" si="114"/>
        <v>10.189121449855637</v>
      </c>
      <c r="X359" s="94">
        <v>100</v>
      </c>
      <c r="Y359" s="44">
        <v>0</v>
      </c>
      <c r="Z359" s="44">
        <v>1</v>
      </c>
      <c r="AA359" s="44">
        <v>0</v>
      </c>
      <c r="AB359" s="44">
        <v>0</v>
      </c>
      <c r="AC359" s="94">
        <v>1</v>
      </c>
      <c r="AD359" s="20">
        <v>0</v>
      </c>
      <c r="AE359" s="20" t="s">
        <v>65</v>
      </c>
      <c r="AF359" s="44">
        <v>1</v>
      </c>
      <c r="AG359" s="44">
        <v>1</v>
      </c>
      <c r="AH359" s="44">
        <v>1</v>
      </c>
      <c r="AI359" s="44">
        <v>0</v>
      </c>
      <c r="AJ359" s="44">
        <f t="shared" si="109"/>
        <v>1</v>
      </c>
      <c r="AK359" s="44">
        <v>1</v>
      </c>
      <c r="AL359" s="44">
        <v>510000</v>
      </c>
      <c r="AM359" s="20">
        <v>15</v>
      </c>
      <c r="AN359" s="20" t="s">
        <v>324</v>
      </c>
      <c r="AO359" s="64">
        <f t="shared" si="110"/>
        <v>0</v>
      </c>
      <c r="AP359" s="64">
        <f t="shared" si="111"/>
        <v>1</v>
      </c>
      <c r="AQ359" s="64">
        <f t="shared" si="112"/>
        <v>0</v>
      </c>
      <c r="AR359" s="64">
        <v>1</v>
      </c>
      <c r="AS359" s="20" t="s">
        <v>188</v>
      </c>
      <c r="AT359" s="64">
        <v>0</v>
      </c>
      <c r="AU359" s="64">
        <v>1</v>
      </c>
      <c r="AV359" s="64">
        <v>0</v>
      </c>
      <c r="AW359" s="64">
        <v>1</v>
      </c>
      <c r="AX359" s="64">
        <v>33.4</v>
      </c>
      <c r="AY359" s="64">
        <v>0</v>
      </c>
      <c r="AZ359" s="64">
        <v>0</v>
      </c>
      <c r="BA359" s="64">
        <v>0</v>
      </c>
      <c r="BB359" s="64">
        <v>0</v>
      </c>
      <c r="BC359" s="64">
        <v>0</v>
      </c>
      <c r="BD359" s="64">
        <v>1</v>
      </c>
      <c r="BE359" s="64">
        <v>1</v>
      </c>
    </row>
    <row r="360" spans="1:57" x14ac:dyDescent="0.25">
      <c r="A360" s="20" t="s">
        <v>240</v>
      </c>
      <c r="B360" s="20">
        <v>359</v>
      </c>
      <c r="C360" s="20">
        <v>1</v>
      </c>
      <c r="D360">
        <f>VLOOKUP(E360,Studies!$C$3:$F$40,4,FALSE)</f>
        <v>25</v>
      </c>
      <c r="E360" s="20" t="s">
        <v>241</v>
      </c>
      <c r="F360" s="20" t="s">
        <v>241</v>
      </c>
      <c r="G360">
        <f t="shared" si="100"/>
        <v>63</v>
      </c>
      <c r="H360" s="20">
        <v>2014</v>
      </c>
      <c r="I360" s="20">
        <f t="shared" si="113"/>
        <v>1.4623979978989561</v>
      </c>
      <c r="J360" s="76">
        <v>17.000751199999996</v>
      </c>
      <c r="K360" s="76">
        <v>1.9587471741732827</v>
      </c>
      <c r="L360" s="76">
        <f t="shared" si="101"/>
        <v>8.6794004985229432</v>
      </c>
      <c r="M360" s="20" t="s">
        <v>132</v>
      </c>
      <c r="N360" s="44">
        <f t="shared" si="102"/>
        <v>0</v>
      </c>
      <c r="O360" s="44">
        <f t="shared" si="103"/>
        <v>0</v>
      </c>
      <c r="P360" s="44">
        <f t="shared" si="104"/>
        <v>1</v>
      </c>
      <c r="Q360" s="80">
        <f t="shared" si="105"/>
        <v>13.161606738620362</v>
      </c>
      <c r="R360" s="80">
        <f t="shared" si="106"/>
        <v>20.839895661379629</v>
      </c>
      <c r="S360" s="80">
        <f t="shared" si="107"/>
        <v>0.13161606738620363</v>
      </c>
      <c r="T360" s="80">
        <f t="shared" si="108"/>
        <v>0.20839895661379632</v>
      </c>
      <c r="U360" s="76">
        <f t="shared" si="98"/>
        <v>0.17000751199999997</v>
      </c>
      <c r="V360" s="76">
        <f t="shared" si="99"/>
        <v>1.9587471741732827E-2</v>
      </c>
      <c r="W360" s="76">
        <f t="shared" si="114"/>
        <v>8.6794004985229432</v>
      </c>
      <c r="X360" s="94">
        <v>100</v>
      </c>
      <c r="Y360" s="44">
        <v>0</v>
      </c>
      <c r="Z360" s="44">
        <v>1</v>
      </c>
      <c r="AA360" s="44">
        <v>0</v>
      </c>
      <c r="AB360" s="44">
        <v>0</v>
      </c>
      <c r="AC360" s="94">
        <v>1</v>
      </c>
      <c r="AD360" s="20">
        <v>0</v>
      </c>
      <c r="AE360" s="20" t="s">
        <v>65</v>
      </c>
      <c r="AF360" s="44">
        <v>1</v>
      </c>
      <c r="AG360" s="44">
        <v>1</v>
      </c>
      <c r="AH360" s="44">
        <v>1</v>
      </c>
      <c r="AI360" s="44">
        <v>0</v>
      </c>
      <c r="AJ360" s="44">
        <f t="shared" si="109"/>
        <v>1</v>
      </c>
      <c r="AK360" s="44">
        <v>1</v>
      </c>
      <c r="AL360" s="44">
        <v>510000</v>
      </c>
      <c r="AM360" s="20">
        <v>15</v>
      </c>
      <c r="AN360" s="20" t="s">
        <v>324</v>
      </c>
      <c r="AO360" s="64">
        <f t="shared" si="110"/>
        <v>0</v>
      </c>
      <c r="AP360" s="64">
        <f t="shared" si="111"/>
        <v>1</v>
      </c>
      <c r="AQ360" s="64">
        <f t="shared" si="112"/>
        <v>0</v>
      </c>
      <c r="AR360" s="64">
        <v>1</v>
      </c>
      <c r="AS360" s="20" t="s">
        <v>171</v>
      </c>
      <c r="AT360" s="64">
        <v>0</v>
      </c>
      <c r="AU360" s="64">
        <v>0</v>
      </c>
      <c r="AV360" s="64">
        <v>0</v>
      </c>
      <c r="AW360" s="64">
        <v>0</v>
      </c>
      <c r="AX360" s="64">
        <v>45.4</v>
      </c>
      <c r="AY360" s="64">
        <v>0</v>
      </c>
      <c r="AZ360" s="64">
        <v>0</v>
      </c>
      <c r="BA360" s="64">
        <v>0</v>
      </c>
      <c r="BB360" s="64">
        <v>0</v>
      </c>
      <c r="BC360" s="64">
        <v>0</v>
      </c>
      <c r="BD360" s="64">
        <v>1</v>
      </c>
      <c r="BE360" s="64">
        <v>1</v>
      </c>
    </row>
    <row r="361" spans="1:57" x14ac:dyDescent="0.25">
      <c r="A361" s="20" t="s">
        <v>240</v>
      </c>
      <c r="B361" s="20">
        <v>360</v>
      </c>
      <c r="C361" s="20">
        <v>1</v>
      </c>
      <c r="D361">
        <f>VLOOKUP(E361,Studies!$C$3:$F$40,4,FALSE)</f>
        <v>25</v>
      </c>
      <c r="E361" s="20" t="s">
        <v>241</v>
      </c>
      <c r="F361" s="20" t="s">
        <v>241</v>
      </c>
      <c r="G361">
        <f t="shared" si="100"/>
        <v>63</v>
      </c>
      <c r="H361" s="20">
        <v>2014</v>
      </c>
      <c r="I361" s="20">
        <f t="shared" si="113"/>
        <v>1.4623979978989561</v>
      </c>
      <c r="J361" s="76">
        <v>107.54396000000001</v>
      </c>
      <c r="K361" s="76">
        <v>22.634082996366633</v>
      </c>
      <c r="L361" s="76">
        <f t="shared" si="101"/>
        <v>4.7514167027338221</v>
      </c>
      <c r="M361" s="20" t="s">
        <v>132</v>
      </c>
      <c r="N361" s="44">
        <f t="shared" si="102"/>
        <v>0</v>
      </c>
      <c r="O361" s="44">
        <f t="shared" si="103"/>
        <v>0</v>
      </c>
      <c r="P361" s="44">
        <f t="shared" si="104"/>
        <v>1</v>
      </c>
      <c r="Q361" s="80">
        <f t="shared" si="105"/>
        <v>63.181157327121412</v>
      </c>
      <c r="R361" s="80">
        <f t="shared" si="106"/>
        <v>151.90676267287861</v>
      </c>
      <c r="S361" s="80">
        <f t="shared" si="107"/>
        <v>0.63181157327121418</v>
      </c>
      <c r="T361" s="80">
        <f t="shared" si="108"/>
        <v>1.5190676267287861</v>
      </c>
      <c r="U361" s="76">
        <f t="shared" si="98"/>
        <v>1.0754396000000002</v>
      </c>
      <c r="V361" s="76">
        <f t="shared" si="99"/>
        <v>0.22634082996366633</v>
      </c>
      <c r="W361" s="76">
        <f t="shared" si="114"/>
        <v>4.7514167027338221</v>
      </c>
      <c r="X361" s="94">
        <v>100</v>
      </c>
      <c r="Y361" s="44">
        <v>0</v>
      </c>
      <c r="Z361" s="44">
        <v>1</v>
      </c>
      <c r="AA361" s="44">
        <v>0</v>
      </c>
      <c r="AB361" s="44">
        <v>0</v>
      </c>
      <c r="AC361" s="94">
        <v>1</v>
      </c>
      <c r="AD361" s="20">
        <v>0</v>
      </c>
      <c r="AE361" s="20" t="s">
        <v>65</v>
      </c>
      <c r="AF361" s="44">
        <v>1</v>
      </c>
      <c r="AG361" s="44">
        <v>1</v>
      </c>
      <c r="AH361" s="44">
        <v>1</v>
      </c>
      <c r="AI361" s="44">
        <v>0</v>
      </c>
      <c r="AJ361" s="44">
        <f t="shared" si="109"/>
        <v>1</v>
      </c>
      <c r="AK361" s="44">
        <v>1</v>
      </c>
      <c r="AL361" s="44">
        <v>510000</v>
      </c>
      <c r="AM361" s="20">
        <v>15</v>
      </c>
      <c r="AN361" s="20" t="s">
        <v>324</v>
      </c>
      <c r="AO361" s="64">
        <f t="shared" si="110"/>
        <v>0</v>
      </c>
      <c r="AP361" s="64">
        <f t="shared" si="111"/>
        <v>1</v>
      </c>
      <c r="AQ361" s="64">
        <f t="shared" si="112"/>
        <v>0</v>
      </c>
      <c r="AR361" s="64">
        <v>1</v>
      </c>
      <c r="AS361" s="20" t="s">
        <v>178</v>
      </c>
      <c r="AT361" s="64">
        <v>0</v>
      </c>
      <c r="AU361" s="64">
        <v>0</v>
      </c>
      <c r="AV361" s="64">
        <v>0</v>
      </c>
      <c r="AW361" s="64">
        <v>1</v>
      </c>
      <c r="AX361" s="64">
        <v>26</v>
      </c>
      <c r="AY361" s="64">
        <v>0</v>
      </c>
      <c r="AZ361" s="64">
        <v>0</v>
      </c>
      <c r="BA361" s="64">
        <v>0</v>
      </c>
      <c r="BB361" s="64">
        <v>0</v>
      </c>
      <c r="BC361" s="64">
        <v>0</v>
      </c>
      <c r="BD361" s="64">
        <v>1</v>
      </c>
      <c r="BE361" s="64">
        <v>1</v>
      </c>
    </row>
    <row r="362" spans="1:57" x14ac:dyDescent="0.25">
      <c r="A362" s="20" t="s">
        <v>240</v>
      </c>
      <c r="B362" s="20">
        <v>361</v>
      </c>
      <c r="C362" s="20">
        <v>1</v>
      </c>
      <c r="D362">
        <f>VLOOKUP(E362,Studies!$C$3:$F$40,4,FALSE)</f>
        <v>25</v>
      </c>
      <c r="E362" s="20" t="s">
        <v>241</v>
      </c>
      <c r="F362" s="20" t="s">
        <v>241</v>
      </c>
      <c r="G362">
        <f t="shared" si="100"/>
        <v>63</v>
      </c>
      <c r="H362" s="20">
        <v>2014</v>
      </c>
      <c r="I362" s="20">
        <f t="shared" si="113"/>
        <v>1.4623979978989561</v>
      </c>
      <c r="J362" s="76">
        <v>60.238047999999992</v>
      </c>
      <c r="K362" s="76">
        <v>8.4324593650210424</v>
      </c>
      <c r="L362" s="76">
        <f t="shared" si="101"/>
        <v>7.1435918505430802</v>
      </c>
      <c r="M362" s="20" t="s">
        <v>132</v>
      </c>
      <c r="N362" s="44">
        <f t="shared" si="102"/>
        <v>0</v>
      </c>
      <c r="O362" s="44">
        <f t="shared" si="103"/>
        <v>0</v>
      </c>
      <c r="P362" s="44">
        <f t="shared" si="104"/>
        <v>1</v>
      </c>
      <c r="Q362" s="80">
        <f t="shared" si="105"/>
        <v>43.710427644558749</v>
      </c>
      <c r="R362" s="80">
        <f t="shared" si="106"/>
        <v>76.765668355441235</v>
      </c>
      <c r="S362" s="80">
        <f t="shared" si="107"/>
        <v>0.43710427644558747</v>
      </c>
      <c r="T362" s="80">
        <f t="shared" si="108"/>
        <v>0.7676566835544123</v>
      </c>
      <c r="U362" s="76">
        <f t="shared" si="98"/>
        <v>0.60238047999999988</v>
      </c>
      <c r="V362" s="76">
        <f t="shared" si="99"/>
        <v>8.432459365021043E-2</v>
      </c>
      <c r="W362" s="76">
        <f t="shared" si="114"/>
        <v>7.1435918505430784</v>
      </c>
      <c r="X362" s="94">
        <v>100</v>
      </c>
      <c r="Y362" s="44">
        <v>0</v>
      </c>
      <c r="Z362" s="44">
        <v>1</v>
      </c>
      <c r="AA362" s="44">
        <v>0</v>
      </c>
      <c r="AB362" s="44">
        <v>0</v>
      </c>
      <c r="AC362" s="94">
        <v>1</v>
      </c>
      <c r="AD362" s="20">
        <v>0</v>
      </c>
      <c r="AE362" s="20" t="s">
        <v>65</v>
      </c>
      <c r="AF362" s="44">
        <v>1</v>
      </c>
      <c r="AG362" s="44">
        <v>1</v>
      </c>
      <c r="AH362" s="44">
        <v>1</v>
      </c>
      <c r="AI362" s="44">
        <v>0</v>
      </c>
      <c r="AJ362" s="44">
        <f t="shared" si="109"/>
        <v>1</v>
      </c>
      <c r="AK362" s="44">
        <v>1</v>
      </c>
      <c r="AL362" s="44">
        <v>510000</v>
      </c>
      <c r="AM362" s="20">
        <v>15</v>
      </c>
      <c r="AN362" s="20" t="s">
        <v>324</v>
      </c>
      <c r="AO362" s="64">
        <f t="shared" si="110"/>
        <v>0</v>
      </c>
      <c r="AP362" s="64">
        <f t="shared" si="111"/>
        <v>1</v>
      </c>
      <c r="AQ362" s="64">
        <f t="shared" si="112"/>
        <v>0</v>
      </c>
      <c r="AR362" s="64">
        <v>1</v>
      </c>
      <c r="AS362" s="20" t="s">
        <v>189</v>
      </c>
      <c r="AT362" s="64">
        <v>0</v>
      </c>
      <c r="AU362" s="64">
        <v>0</v>
      </c>
      <c r="AV362" s="64">
        <v>0</v>
      </c>
      <c r="AW362" s="64">
        <v>0</v>
      </c>
      <c r="AX362" s="64">
        <v>32.5</v>
      </c>
      <c r="AY362" s="64">
        <v>0</v>
      </c>
      <c r="AZ362" s="64">
        <v>0</v>
      </c>
      <c r="BA362" s="64">
        <v>0</v>
      </c>
      <c r="BB362" s="64">
        <v>0</v>
      </c>
      <c r="BC362" s="64">
        <v>0</v>
      </c>
      <c r="BD362" s="64">
        <v>1</v>
      </c>
      <c r="BE362" s="64">
        <v>1</v>
      </c>
    </row>
    <row r="363" spans="1:57" x14ac:dyDescent="0.25">
      <c r="A363" s="20" t="s">
        <v>240</v>
      </c>
      <c r="B363" s="20">
        <v>362</v>
      </c>
      <c r="C363" s="20">
        <v>1</v>
      </c>
      <c r="D363">
        <f>VLOOKUP(E363,Studies!$C$3:$F$40,4,FALSE)</f>
        <v>25</v>
      </c>
      <c r="E363" s="20" t="s">
        <v>241</v>
      </c>
      <c r="F363" s="20" t="s">
        <v>241</v>
      </c>
      <c r="G363">
        <f t="shared" si="100"/>
        <v>63</v>
      </c>
      <c r="H363" s="20">
        <v>2014</v>
      </c>
      <c r="I363" s="20">
        <f t="shared" si="113"/>
        <v>1.4623979978989561</v>
      </c>
      <c r="J363" s="76">
        <v>29.168242800000002</v>
      </c>
      <c r="K363" s="76">
        <v>29.320498447280315</v>
      </c>
      <c r="L363" s="76">
        <f t="shared" si="101"/>
        <v>0.99480719444268395</v>
      </c>
      <c r="M363" s="20" t="s">
        <v>132</v>
      </c>
      <c r="N363" s="44">
        <f t="shared" si="102"/>
        <v>0</v>
      </c>
      <c r="O363" s="44">
        <f t="shared" si="103"/>
        <v>0</v>
      </c>
      <c r="P363" s="44">
        <f t="shared" si="104"/>
        <v>1</v>
      </c>
      <c r="Q363" s="80">
        <f t="shared" si="105"/>
        <v>-28.299934156669416</v>
      </c>
      <c r="R363" s="80">
        <f t="shared" si="106"/>
        <v>86.636419756669426</v>
      </c>
      <c r="S363" s="80">
        <f t="shared" si="107"/>
        <v>-0.28299934156669415</v>
      </c>
      <c r="T363" s="80">
        <f t="shared" si="108"/>
        <v>0.86636419756669414</v>
      </c>
      <c r="U363" s="76">
        <f t="shared" ref="U363:U408" si="115">(J363/X363)*AC363</f>
        <v>0.29168242799999999</v>
      </c>
      <c r="V363" s="76">
        <f t="shared" ref="V363:V408" si="116">(K363/X363)*AC363</f>
        <v>0.29320498447280313</v>
      </c>
      <c r="W363" s="76">
        <f t="shared" si="114"/>
        <v>0.99480719444268395</v>
      </c>
      <c r="X363" s="94">
        <v>100</v>
      </c>
      <c r="Y363" s="44">
        <v>0</v>
      </c>
      <c r="Z363" s="44">
        <v>1</v>
      </c>
      <c r="AA363" s="44">
        <v>0</v>
      </c>
      <c r="AB363" s="44">
        <v>0</v>
      </c>
      <c r="AC363" s="94">
        <v>1</v>
      </c>
      <c r="AD363" s="20">
        <v>0</v>
      </c>
      <c r="AE363" s="20" t="s">
        <v>65</v>
      </c>
      <c r="AF363" s="44">
        <v>1</v>
      </c>
      <c r="AG363" s="44">
        <v>1</v>
      </c>
      <c r="AH363" s="44">
        <v>1</v>
      </c>
      <c r="AI363" s="44">
        <v>0</v>
      </c>
      <c r="AJ363" s="44">
        <f t="shared" si="109"/>
        <v>1</v>
      </c>
      <c r="AK363" s="44">
        <v>1</v>
      </c>
      <c r="AL363" s="44">
        <v>510000</v>
      </c>
      <c r="AM363" s="20">
        <v>15</v>
      </c>
      <c r="AN363" s="20" t="s">
        <v>324</v>
      </c>
      <c r="AO363" s="64">
        <f t="shared" si="110"/>
        <v>0</v>
      </c>
      <c r="AP363" s="64">
        <f t="shared" si="111"/>
        <v>1</v>
      </c>
      <c r="AQ363" s="64">
        <f t="shared" si="112"/>
        <v>0</v>
      </c>
      <c r="AR363" s="64">
        <v>1</v>
      </c>
      <c r="AS363" s="20" t="s">
        <v>168</v>
      </c>
      <c r="AT363" s="64">
        <v>0</v>
      </c>
      <c r="AU363" s="64">
        <v>0</v>
      </c>
      <c r="AV363" s="64">
        <v>0</v>
      </c>
      <c r="AW363" s="64">
        <v>1</v>
      </c>
      <c r="AX363" s="64">
        <v>27.7</v>
      </c>
      <c r="AY363" s="64">
        <v>0</v>
      </c>
      <c r="AZ363" s="64">
        <v>0</v>
      </c>
      <c r="BA363" s="64">
        <v>0</v>
      </c>
      <c r="BB363" s="64">
        <v>0</v>
      </c>
      <c r="BC363" s="64">
        <v>0</v>
      </c>
      <c r="BD363" s="64">
        <v>1</v>
      </c>
      <c r="BE363" s="64">
        <v>1</v>
      </c>
    </row>
    <row r="364" spans="1:57" x14ac:dyDescent="0.25">
      <c r="A364" s="20" t="s">
        <v>240</v>
      </c>
      <c r="B364" s="20">
        <v>363</v>
      </c>
      <c r="C364" s="20">
        <v>1</v>
      </c>
      <c r="D364">
        <f>VLOOKUP(E364,Studies!$C$3:$F$40,4,FALSE)</f>
        <v>25</v>
      </c>
      <c r="E364" s="20" t="s">
        <v>241</v>
      </c>
      <c r="F364" s="20" t="s">
        <v>241</v>
      </c>
      <c r="G364">
        <f t="shared" si="100"/>
        <v>63</v>
      </c>
      <c r="H364" s="20">
        <v>2014</v>
      </c>
      <c r="I364" s="20">
        <f t="shared" si="113"/>
        <v>1.4623979978989561</v>
      </c>
      <c r="J364" s="76">
        <v>36.873084999999996</v>
      </c>
      <c r="K364" s="76">
        <v>6.9173173038875984</v>
      </c>
      <c r="L364" s="76">
        <f t="shared" si="101"/>
        <v>5.3305469996695063</v>
      </c>
      <c r="M364" s="20" t="s">
        <v>132</v>
      </c>
      <c r="N364" s="44">
        <f t="shared" si="102"/>
        <v>0</v>
      </c>
      <c r="O364" s="44">
        <f t="shared" si="103"/>
        <v>0</v>
      </c>
      <c r="P364" s="44">
        <f t="shared" si="104"/>
        <v>1</v>
      </c>
      <c r="Q364" s="80">
        <f t="shared" si="105"/>
        <v>23.315143084380303</v>
      </c>
      <c r="R364" s="80">
        <f t="shared" si="106"/>
        <v>50.43102691561969</v>
      </c>
      <c r="S364" s="80">
        <f t="shared" si="107"/>
        <v>0.23315143084380299</v>
      </c>
      <c r="T364" s="80">
        <f t="shared" si="108"/>
        <v>0.50431026915619692</v>
      </c>
      <c r="U364" s="76">
        <f t="shared" si="115"/>
        <v>0.36873084999999994</v>
      </c>
      <c r="V364" s="76">
        <f t="shared" si="116"/>
        <v>6.917317303887599E-2</v>
      </c>
      <c r="W364" s="76">
        <f t="shared" si="114"/>
        <v>5.3305469996695054</v>
      </c>
      <c r="X364" s="94">
        <v>100</v>
      </c>
      <c r="Y364" s="44">
        <v>0</v>
      </c>
      <c r="Z364" s="44">
        <v>1</v>
      </c>
      <c r="AA364" s="44">
        <v>0</v>
      </c>
      <c r="AB364" s="44">
        <v>0</v>
      </c>
      <c r="AC364" s="94">
        <v>1</v>
      </c>
      <c r="AD364" s="20">
        <v>0</v>
      </c>
      <c r="AE364" s="20" t="s">
        <v>65</v>
      </c>
      <c r="AF364" s="44">
        <v>1</v>
      </c>
      <c r="AG364" s="44">
        <v>1</v>
      </c>
      <c r="AH364" s="44">
        <v>1</v>
      </c>
      <c r="AI364" s="44">
        <v>0</v>
      </c>
      <c r="AJ364" s="44">
        <f t="shared" si="109"/>
        <v>1</v>
      </c>
      <c r="AK364" s="44">
        <v>1</v>
      </c>
      <c r="AL364" s="44">
        <v>510000</v>
      </c>
      <c r="AM364" s="20">
        <v>15</v>
      </c>
      <c r="AN364" s="20" t="s">
        <v>324</v>
      </c>
      <c r="AO364" s="64">
        <f t="shared" si="110"/>
        <v>0</v>
      </c>
      <c r="AP364" s="64">
        <f t="shared" si="111"/>
        <v>1</v>
      </c>
      <c r="AQ364" s="64">
        <f t="shared" si="112"/>
        <v>0</v>
      </c>
      <c r="AR364" s="64">
        <v>1</v>
      </c>
      <c r="AS364" s="20" t="s">
        <v>170</v>
      </c>
      <c r="AT364" s="64">
        <v>0</v>
      </c>
      <c r="AU364" s="64">
        <v>0</v>
      </c>
      <c r="AV364" s="64">
        <v>0</v>
      </c>
      <c r="AW364" s="64">
        <v>1</v>
      </c>
      <c r="AX364" s="64">
        <v>28.8</v>
      </c>
      <c r="AY364" s="64">
        <v>0</v>
      </c>
      <c r="AZ364" s="64">
        <v>0</v>
      </c>
      <c r="BA364" s="64">
        <v>0</v>
      </c>
      <c r="BB364" s="64">
        <v>0</v>
      </c>
      <c r="BC364" s="64">
        <v>0</v>
      </c>
      <c r="BD364" s="64">
        <v>1</v>
      </c>
      <c r="BE364" s="64">
        <v>1</v>
      </c>
    </row>
    <row r="365" spans="1:57" x14ac:dyDescent="0.25">
      <c r="A365" s="20" t="s">
        <v>240</v>
      </c>
      <c r="B365" s="20">
        <v>364</v>
      </c>
      <c r="C365" s="20">
        <v>1</v>
      </c>
      <c r="D365">
        <f>VLOOKUP(E365,Studies!$C$3:$F$40,4,FALSE)</f>
        <v>25</v>
      </c>
      <c r="E365" s="20" t="s">
        <v>241</v>
      </c>
      <c r="F365" s="20" t="s">
        <v>241</v>
      </c>
      <c r="G365">
        <f t="shared" si="100"/>
        <v>63</v>
      </c>
      <c r="H365" s="20">
        <v>2014</v>
      </c>
      <c r="I365" s="20">
        <f t="shared" si="113"/>
        <v>1.4623979978989561</v>
      </c>
      <c r="J365" s="76">
        <v>26.772462800000007</v>
      </c>
      <c r="K365" s="76">
        <v>4.0467748925667859</v>
      </c>
      <c r="L365" s="76">
        <f t="shared" si="101"/>
        <v>6.6157529170145626</v>
      </c>
      <c r="M365" s="20" t="s">
        <v>132</v>
      </c>
      <c r="N365" s="44">
        <f t="shared" si="102"/>
        <v>0</v>
      </c>
      <c r="O365" s="44">
        <f t="shared" si="103"/>
        <v>0</v>
      </c>
      <c r="P365" s="44">
        <f t="shared" si="104"/>
        <v>1</v>
      </c>
      <c r="Q365" s="80">
        <f t="shared" si="105"/>
        <v>18.840784010569106</v>
      </c>
      <c r="R365" s="80">
        <f t="shared" si="106"/>
        <v>34.704141589430904</v>
      </c>
      <c r="S365" s="80">
        <f t="shared" si="107"/>
        <v>0.18840784010569106</v>
      </c>
      <c r="T365" s="80">
        <f t="shared" si="108"/>
        <v>0.34704141589430909</v>
      </c>
      <c r="U365" s="76">
        <f t="shared" si="115"/>
        <v>0.26772462800000008</v>
      </c>
      <c r="V365" s="76">
        <f t="shared" si="116"/>
        <v>4.046774892566786E-2</v>
      </c>
      <c r="W365" s="76">
        <f t="shared" si="114"/>
        <v>6.6157529170145626</v>
      </c>
      <c r="X365" s="94">
        <v>100</v>
      </c>
      <c r="Y365" s="44">
        <v>0</v>
      </c>
      <c r="Z365" s="44">
        <v>1</v>
      </c>
      <c r="AA365" s="44">
        <v>0</v>
      </c>
      <c r="AB365" s="44">
        <v>0</v>
      </c>
      <c r="AC365" s="94">
        <v>1</v>
      </c>
      <c r="AD365" s="20">
        <v>0</v>
      </c>
      <c r="AE365" s="20" t="s">
        <v>65</v>
      </c>
      <c r="AF365" s="44">
        <v>1</v>
      </c>
      <c r="AG365" s="44">
        <v>1</v>
      </c>
      <c r="AH365" s="44">
        <v>1</v>
      </c>
      <c r="AI365" s="44">
        <v>0</v>
      </c>
      <c r="AJ365" s="44">
        <f t="shared" si="109"/>
        <v>1</v>
      </c>
      <c r="AK365" s="44">
        <v>1</v>
      </c>
      <c r="AL365" s="44">
        <v>510000</v>
      </c>
      <c r="AM365" s="20">
        <v>15</v>
      </c>
      <c r="AN365" s="20" t="s">
        <v>324</v>
      </c>
      <c r="AO365" s="64">
        <f t="shared" si="110"/>
        <v>0</v>
      </c>
      <c r="AP365" s="64">
        <f t="shared" si="111"/>
        <v>1</v>
      </c>
      <c r="AQ365" s="64">
        <f t="shared" si="112"/>
        <v>0</v>
      </c>
      <c r="AR365" s="64">
        <v>1</v>
      </c>
      <c r="AS365" s="20" t="s">
        <v>172</v>
      </c>
      <c r="AT365" s="64">
        <v>0</v>
      </c>
      <c r="AU365" s="64">
        <v>0</v>
      </c>
      <c r="AV365" s="64">
        <v>0</v>
      </c>
      <c r="AW365" s="64">
        <v>1</v>
      </c>
      <c r="AX365" s="64">
        <v>34.700000000000003</v>
      </c>
      <c r="AY365" s="64">
        <v>0</v>
      </c>
      <c r="AZ365" s="64">
        <v>0</v>
      </c>
      <c r="BA365" s="64">
        <v>0</v>
      </c>
      <c r="BB365" s="64">
        <v>0</v>
      </c>
      <c r="BC365" s="64">
        <v>0</v>
      </c>
      <c r="BD365" s="64">
        <v>1</v>
      </c>
      <c r="BE365" s="64">
        <v>1</v>
      </c>
    </row>
    <row r="366" spans="1:57" x14ac:dyDescent="0.25">
      <c r="A366" s="20" t="s">
        <v>240</v>
      </c>
      <c r="B366" s="20">
        <v>365</v>
      </c>
      <c r="C366" s="20">
        <v>1</v>
      </c>
      <c r="D366">
        <f>VLOOKUP(E366,Studies!$C$3:$F$40,4,FALSE)</f>
        <v>25</v>
      </c>
      <c r="E366" s="20" t="s">
        <v>241</v>
      </c>
      <c r="F366" s="20" t="s">
        <v>241</v>
      </c>
      <c r="G366">
        <f t="shared" si="100"/>
        <v>63</v>
      </c>
      <c r="H366" s="20">
        <v>2014</v>
      </c>
      <c r="I366" s="20">
        <f t="shared" si="113"/>
        <v>1.4623979978989561</v>
      </c>
      <c r="J366" s="76">
        <v>38.911285400000004</v>
      </c>
      <c r="K366" s="76">
        <v>7.4867138263484092</v>
      </c>
      <c r="L366" s="76">
        <f t="shared" si="101"/>
        <v>5.1973784897530537</v>
      </c>
      <c r="M366" s="20" t="s">
        <v>132</v>
      </c>
      <c r="N366" s="44">
        <f t="shared" si="102"/>
        <v>0</v>
      </c>
      <c r="O366" s="44">
        <f t="shared" si="103"/>
        <v>0</v>
      </c>
      <c r="P366" s="44">
        <f t="shared" si="104"/>
        <v>1</v>
      </c>
      <c r="Q366" s="80">
        <f t="shared" si="105"/>
        <v>24.237326300357122</v>
      </c>
      <c r="R366" s="80">
        <f t="shared" si="106"/>
        <v>53.585244499642883</v>
      </c>
      <c r="S366" s="80">
        <f t="shared" si="107"/>
        <v>0.24237326300357123</v>
      </c>
      <c r="T366" s="80">
        <f t="shared" si="108"/>
        <v>0.53585244499642892</v>
      </c>
      <c r="U366" s="76">
        <f t="shared" si="115"/>
        <v>0.38911285400000006</v>
      </c>
      <c r="V366" s="76">
        <f t="shared" si="116"/>
        <v>7.4867138263484095E-2</v>
      </c>
      <c r="W366" s="76">
        <f t="shared" si="114"/>
        <v>5.1973784897530546</v>
      </c>
      <c r="X366" s="94">
        <v>100</v>
      </c>
      <c r="Y366" s="44">
        <v>0</v>
      </c>
      <c r="Z366" s="44">
        <v>1</v>
      </c>
      <c r="AA366" s="44">
        <v>0</v>
      </c>
      <c r="AB366" s="44">
        <v>0</v>
      </c>
      <c r="AC366" s="94">
        <v>1</v>
      </c>
      <c r="AD366" s="20">
        <v>0</v>
      </c>
      <c r="AE366" s="20" t="s">
        <v>65</v>
      </c>
      <c r="AF366" s="44">
        <v>1</v>
      </c>
      <c r="AG366" s="44">
        <v>1</v>
      </c>
      <c r="AH366" s="44">
        <v>1</v>
      </c>
      <c r="AI366" s="44">
        <v>0</v>
      </c>
      <c r="AJ366" s="44">
        <f t="shared" si="109"/>
        <v>1</v>
      </c>
      <c r="AK366" s="44">
        <v>1</v>
      </c>
      <c r="AL366" s="44">
        <v>510000</v>
      </c>
      <c r="AM366" s="20">
        <v>15</v>
      </c>
      <c r="AN366" s="20" t="s">
        <v>324</v>
      </c>
      <c r="AO366" s="64">
        <f t="shared" si="110"/>
        <v>0</v>
      </c>
      <c r="AP366" s="64">
        <f t="shared" si="111"/>
        <v>1</v>
      </c>
      <c r="AQ366" s="64">
        <f t="shared" si="112"/>
        <v>0</v>
      </c>
      <c r="AR366" s="64">
        <v>1</v>
      </c>
      <c r="AS366" s="20" t="s">
        <v>190</v>
      </c>
      <c r="AT366" s="64">
        <v>0</v>
      </c>
      <c r="AU366" s="64">
        <v>0</v>
      </c>
      <c r="AV366" s="64">
        <v>0</v>
      </c>
      <c r="AW366" s="64">
        <v>1</v>
      </c>
      <c r="AX366" s="64">
        <v>23.2</v>
      </c>
      <c r="AY366" s="64">
        <v>0</v>
      </c>
      <c r="AZ366" s="64">
        <v>0</v>
      </c>
      <c r="BA366" s="64">
        <v>0</v>
      </c>
      <c r="BB366" s="64">
        <v>0</v>
      </c>
      <c r="BC366" s="64">
        <v>0</v>
      </c>
      <c r="BD366" s="64">
        <v>1</v>
      </c>
      <c r="BE366" s="64">
        <v>1</v>
      </c>
    </row>
    <row r="367" spans="1:57" x14ac:dyDescent="0.25">
      <c r="A367" s="20" t="s">
        <v>240</v>
      </c>
      <c r="B367" s="20">
        <v>366</v>
      </c>
      <c r="C367" s="20">
        <v>1</v>
      </c>
      <c r="D367">
        <f>VLOOKUP(E367,Studies!$C$3:$F$40,4,FALSE)</f>
        <v>25</v>
      </c>
      <c r="E367" s="20" t="s">
        <v>241</v>
      </c>
      <c r="F367" s="20" t="s">
        <v>241</v>
      </c>
      <c r="G367">
        <f t="shared" si="100"/>
        <v>63</v>
      </c>
      <c r="H367" s="20">
        <v>2014</v>
      </c>
      <c r="I367" s="20">
        <f t="shared" si="113"/>
        <v>1.4623979978989561</v>
      </c>
      <c r="J367" s="76">
        <v>72.052888400000001</v>
      </c>
      <c r="K367" s="76">
        <v>12.920292283381865</v>
      </c>
      <c r="L367" s="76">
        <f t="shared" si="101"/>
        <v>5.57672278766284</v>
      </c>
      <c r="M367" s="20" t="s">
        <v>132</v>
      </c>
      <c r="N367" s="44">
        <f t="shared" si="102"/>
        <v>0</v>
      </c>
      <c r="O367" s="44">
        <f t="shared" si="103"/>
        <v>0</v>
      </c>
      <c r="P367" s="44">
        <f t="shared" si="104"/>
        <v>1</v>
      </c>
      <c r="Q367" s="80">
        <f t="shared" si="105"/>
        <v>46.72911552457154</v>
      </c>
      <c r="R367" s="80">
        <f t="shared" si="106"/>
        <v>97.376661275428461</v>
      </c>
      <c r="S367" s="80">
        <f t="shared" si="107"/>
        <v>0.46729115524571546</v>
      </c>
      <c r="T367" s="80">
        <f t="shared" si="108"/>
        <v>0.97376661275428456</v>
      </c>
      <c r="U367" s="76">
        <f t="shared" si="115"/>
        <v>0.72052888400000004</v>
      </c>
      <c r="V367" s="76">
        <f t="shared" si="116"/>
        <v>0.12920292283381865</v>
      </c>
      <c r="W367" s="76">
        <f t="shared" si="114"/>
        <v>5.5767227876628409</v>
      </c>
      <c r="X367" s="94">
        <v>100</v>
      </c>
      <c r="Y367" s="44">
        <v>0</v>
      </c>
      <c r="Z367" s="44">
        <v>1</v>
      </c>
      <c r="AA367" s="44">
        <v>0</v>
      </c>
      <c r="AB367" s="44">
        <v>0</v>
      </c>
      <c r="AC367" s="94">
        <v>1</v>
      </c>
      <c r="AD367" s="20">
        <v>0</v>
      </c>
      <c r="AE367" s="20" t="s">
        <v>65</v>
      </c>
      <c r="AF367" s="44">
        <v>1</v>
      </c>
      <c r="AG367" s="44">
        <v>1</v>
      </c>
      <c r="AH367" s="44">
        <v>1</v>
      </c>
      <c r="AI367" s="44">
        <v>0</v>
      </c>
      <c r="AJ367" s="44">
        <f t="shared" si="109"/>
        <v>1</v>
      </c>
      <c r="AK367" s="44">
        <v>1</v>
      </c>
      <c r="AL367" s="44">
        <v>510000</v>
      </c>
      <c r="AM367" s="20">
        <v>15</v>
      </c>
      <c r="AN367" s="20" t="s">
        <v>324</v>
      </c>
      <c r="AO367" s="64">
        <f t="shared" si="110"/>
        <v>0</v>
      </c>
      <c r="AP367" s="64">
        <f t="shared" si="111"/>
        <v>1</v>
      </c>
      <c r="AQ367" s="64">
        <f t="shared" si="112"/>
        <v>0</v>
      </c>
      <c r="AR367" s="64">
        <v>1</v>
      </c>
      <c r="AS367" s="20" t="s">
        <v>222</v>
      </c>
      <c r="AT367" s="64">
        <v>0</v>
      </c>
      <c r="AU367" s="64">
        <v>0</v>
      </c>
      <c r="AV367" s="64">
        <v>0</v>
      </c>
      <c r="AW367" s="64">
        <v>1</v>
      </c>
      <c r="AX367" s="64">
        <v>24</v>
      </c>
      <c r="AY367" s="64">
        <v>0</v>
      </c>
      <c r="AZ367" s="64">
        <v>0</v>
      </c>
      <c r="BA367" s="64">
        <v>0</v>
      </c>
      <c r="BB367" s="64">
        <v>0</v>
      </c>
      <c r="BC367" s="64">
        <v>0</v>
      </c>
      <c r="BD367" s="64">
        <v>1</v>
      </c>
      <c r="BE367" s="64">
        <v>1</v>
      </c>
    </row>
    <row r="368" spans="1:57" x14ac:dyDescent="0.25">
      <c r="A368" s="20" t="s">
        <v>240</v>
      </c>
      <c r="B368" s="20">
        <v>367</v>
      </c>
      <c r="C368" s="20">
        <v>1</v>
      </c>
      <c r="D368">
        <f>VLOOKUP(E368,Studies!$C$3:$F$40,4,FALSE)</f>
        <v>25</v>
      </c>
      <c r="E368" s="20" t="s">
        <v>241</v>
      </c>
      <c r="F368" s="20" t="s">
        <v>241</v>
      </c>
      <c r="G368">
        <f t="shared" si="100"/>
        <v>63</v>
      </c>
      <c r="H368" s="20">
        <v>2014</v>
      </c>
      <c r="I368" s="20">
        <f t="shared" si="113"/>
        <v>1.4623979978989561</v>
      </c>
      <c r="J368" s="76">
        <v>21.184526600000002</v>
      </c>
      <c r="K368" s="76">
        <v>2.972830557887598</v>
      </c>
      <c r="L368" s="76">
        <f t="shared" si="101"/>
        <v>7.1260457626125433</v>
      </c>
      <c r="M368" s="20" t="s">
        <v>132</v>
      </c>
      <c r="N368" s="44">
        <f t="shared" si="102"/>
        <v>0</v>
      </c>
      <c r="O368" s="44">
        <f t="shared" si="103"/>
        <v>0</v>
      </c>
      <c r="P368" s="44">
        <f t="shared" si="104"/>
        <v>1</v>
      </c>
      <c r="Q368" s="80">
        <f t="shared" si="105"/>
        <v>15.357778706540309</v>
      </c>
      <c r="R368" s="80">
        <f t="shared" si="106"/>
        <v>27.011274493459695</v>
      </c>
      <c r="S368" s="80">
        <f t="shared" si="107"/>
        <v>0.15357778706540309</v>
      </c>
      <c r="T368" s="80">
        <f t="shared" si="108"/>
        <v>0.27011274493459692</v>
      </c>
      <c r="U368" s="76">
        <f t="shared" si="115"/>
        <v>0.211845266</v>
      </c>
      <c r="V368" s="76">
        <f t="shared" si="116"/>
        <v>2.9728305578875978E-2</v>
      </c>
      <c r="W368" s="76">
        <f t="shared" si="114"/>
        <v>7.1260457626125433</v>
      </c>
      <c r="X368" s="94">
        <v>100</v>
      </c>
      <c r="Y368" s="44">
        <v>0</v>
      </c>
      <c r="Z368" s="44">
        <v>1</v>
      </c>
      <c r="AA368" s="44">
        <v>0</v>
      </c>
      <c r="AB368" s="44">
        <v>0</v>
      </c>
      <c r="AC368" s="94">
        <v>1</v>
      </c>
      <c r="AD368" s="20">
        <v>0</v>
      </c>
      <c r="AE368" s="20" t="s">
        <v>65</v>
      </c>
      <c r="AF368" s="44">
        <v>1</v>
      </c>
      <c r="AG368" s="44">
        <v>1</v>
      </c>
      <c r="AH368" s="44">
        <v>1</v>
      </c>
      <c r="AI368" s="44">
        <v>0</v>
      </c>
      <c r="AJ368" s="44">
        <f t="shared" si="109"/>
        <v>1</v>
      </c>
      <c r="AK368" s="44">
        <v>1</v>
      </c>
      <c r="AL368" s="44">
        <v>510000</v>
      </c>
      <c r="AM368" s="20">
        <v>15</v>
      </c>
      <c r="AN368" s="20" t="s">
        <v>324</v>
      </c>
      <c r="AO368" s="64">
        <f t="shared" si="110"/>
        <v>0</v>
      </c>
      <c r="AP368" s="64">
        <f t="shared" si="111"/>
        <v>1</v>
      </c>
      <c r="AQ368" s="64">
        <f t="shared" si="112"/>
        <v>0</v>
      </c>
      <c r="AR368" s="64">
        <v>1</v>
      </c>
      <c r="AS368" s="20" t="s">
        <v>174</v>
      </c>
      <c r="AT368" s="64">
        <v>0</v>
      </c>
      <c r="AU368" s="64">
        <v>0</v>
      </c>
      <c r="AV368" s="64">
        <v>0</v>
      </c>
      <c r="AW368" s="64">
        <v>1</v>
      </c>
      <c r="AX368" s="64">
        <v>34.9</v>
      </c>
      <c r="AY368" s="64">
        <v>0</v>
      </c>
      <c r="AZ368" s="64">
        <v>0</v>
      </c>
      <c r="BA368" s="64">
        <v>0</v>
      </c>
      <c r="BB368" s="64">
        <v>0</v>
      </c>
      <c r="BC368" s="64">
        <v>0</v>
      </c>
      <c r="BD368" s="64">
        <v>1</v>
      </c>
      <c r="BE368" s="64">
        <v>1</v>
      </c>
    </row>
    <row r="369" spans="1:135" s="31" customFormat="1" x14ac:dyDescent="0.25">
      <c r="A369" s="20" t="s">
        <v>240</v>
      </c>
      <c r="B369" s="20">
        <v>368</v>
      </c>
      <c r="C369" s="20">
        <v>1</v>
      </c>
      <c r="D369">
        <f>VLOOKUP(E369,Studies!$C$3:$F$40,4,FALSE)</f>
        <v>25</v>
      </c>
      <c r="E369" s="20" t="s">
        <v>241</v>
      </c>
      <c r="F369" s="20" t="s">
        <v>241</v>
      </c>
      <c r="G369">
        <f t="shared" si="100"/>
        <v>63</v>
      </c>
      <c r="H369" s="20">
        <v>2014</v>
      </c>
      <c r="I369" s="20">
        <f t="shared" si="113"/>
        <v>1.4623979978989561</v>
      </c>
      <c r="J369" s="76">
        <v>28.5253576</v>
      </c>
      <c r="K369" s="76">
        <v>7.7838172694991972</v>
      </c>
      <c r="L369" s="76">
        <f t="shared" si="101"/>
        <v>3.6647003150724391</v>
      </c>
      <c r="M369" s="20" t="s">
        <v>132</v>
      </c>
      <c r="N369" s="44">
        <f t="shared" si="102"/>
        <v>0</v>
      </c>
      <c r="O369" s="44">
        <f t="shared" si="103"/>
        <v>0</v>
      </c>
      <c r="P369" s="44">
        <f t="shared" si="104"/>
        <v>1</v>
      </c>
      <c r="Q369" s="80">
        <f t="shared" si="105"/>
        <v>13.269075751781573</v>
      </c>
      <c r="R369" s="80">
        <f t="shared" si="106"/>
        <v>43.781639448218428</v>
      </c>
      <c r="S369" s="80">
        <f t="shared" si="107"/>
        <v>0.13269075751781573</v>
      </c>
      <c r="T369" s="80">
        <f t="shared" si="108"/>
        <v>0.43781639448218429</v>
      </c>
      <c r="U369" s="76">
        <f t="shared" si="115"/>
        <v>0.28525357600000001</v>
      </c>
      <c r="V369" s="76">
        <f t="shared" si="116"/>
        <v>7.7838172694991978E-2</v>
      </c>
      <c r="W369" s="76">
        <f t="shared" si="114"/>
        <v>3.6647003150724387</v>
      </c>
      <c r="X369" s="94">
        <v>100</v>
      </c>
      <c r="Y369" s="44">
        <v>0</v>
      </c>
      <c r="Z369" s="44">
        <v>1</v>
      </c>
      <c r="AA369" s="44">
        <v>0</v>
      </c>
      <c r="AB369" s="44">
        <v>0</v>
      </c>
      <c r="AC369" s="94">
        <v>1</v>
      </c>
      <c r="AD369" s="20">
        <v>0</v>
      </c>
      <c r="AE369" s="20" t="s">
        <v>65</v>
      </c>
      <c r="AF369" s="44">
        <v>1</v>
      </c>
      <c r="AG369" s="44">
        <v>1</v>
      </c>
      <c r="AH369" s="44">
        <v>1</v>
      </c>
      <c r="AI369" s="44">
        <v>0</v>
      </c>
      <c r="AJ369" s="44">
        <f t="shared" si="109"/>
        <v>1</v>
      </c>
      <c r="AK369" s="44">
        <v>1</v>
      </c>
      <c r="AL369" s="44">
        <v>510000</v>
      </c>
      <c r="AM369" s="20">
        <v>15</v>
      </c>
      <c r="AN369" s="20" t="s">
        <v>324</v>
      </c>
      <c r="AO369" s="64">
        <f t="shared" si="110"/>
        <v>0</v>
      </c>
      <c r="AP369" s="64">
        <f t="shared" si="111"/>
        <v>1</v>
      </c>
      <c r="AQ369" s="64">
        <f t="shared" si="112"/>
        <v>0</v>
      </c>
      <c r="AR369" s="64">
        <v>1</v>
      </c>
      <c r="AS369" s="20" t="s">
        <v>175</v>
      </c>
      <c r="AT369" s="64">
        <v>0</v>
      </c>
      <c r="AU369" s="64">
        <v>0</v>
      </c>
      <c r="AV369" s="64">
        <v>0</v>
      </c>
      <c r="AW369" s="64">
        <v>1</v>
      </c>
      <c r="AX369" s="64">
        <v>28.9</v>
      </c>
      <c r="AY369" s="64">
        <v>0</v>
      </c>
      <c r="AZ369" s="64">
        <v>0</v>
      </c>
      <c r="BA369" s="64">
        <v>0</v>
      </c>
      <c r="BB369" s="64">
        <v>0</v>
      </c>
      <c r="BC369" s="64">
        <v>0</v>
      </c>
      <c r="BD369" s="64">
        <v>1</v>
      </c>
      <c r="BE369" s="64">
        <v>1</v>
      </c>
      <c r="BF369"/>
      <c r="BG369"/>
      <c r="BH369"/>
      <c r="BI369"/>
      <c r="BJ369"/>
      <c r="BK369"/>
      <c r="BL369"/>
      <c r="BM369"/>
      <c r="BN369"/>
      <c r="BO369"/>
      <c r="BP369"/>
      <c r="BQ369"/>
      <c r="BR369"/>
      <c r="BS369"/>
      <c r="BT369"/>
      <c r="BU369"/>
      <c r="BV369"/>
      <c r="BW369"/>
      <c r="BX369"/>
      <c r="BY369"/>
      <c r="BZ369"/>
      <c r="CA369"/>
      <c r="CB369"/>
      <c r="CC369"/>
      <c r="CD369"/>
      <c r="CE369"/>
      <c r="CF369"/>
      <c r="CG369"/>
      <c r="CH369"/>
      <c r="CI369"/>
      <c r="CJ369"/>
      <c r="CK369"/>
      <c r="CL369"/>
      <c r="CM369"/>
      <c r="CN369"/>
      <c r="CO369"/>
      <c r="CP369"/>
      <c r="CQ369"/>
      <c r="CR369"/>
      <c r="CS369"/>
      <c r="CT369"/>
      <c r="CU369"/>
      <c r="CV369"/>
      <c r="CW369"/>
      <c r="CX369"/>
      <c r="CY369"/>
      <c r="CZ369"/>
      <c r="DA369"/>
      <c r="DB369"/>
      <c r="DC369"/>
      <c r="DD369"/>
      <c r="DE369"/>
      <c r="DF369"/>
      <c r="DG369"/>
      <c r="DH369"/>
      <c r="DI369"/>
      <c r="DJ369"/>
      <c r="DK369"/>
      <c r="DL369"/>
      <c r="DM369"/>
      <c r="DN369"/>
      <c r="DO369"/>
      <c r="DP369"/>
      <c r="DQ369"/>
      <c r="DR369"/>
      <c r="DS369"/>
      <c r="DT369"/>
      <c r="DU369"/>
      <c r="DV369"/>
      <c r="DW369"/>
      <c r="DX369"/>
      <c r="DY369"/>
      <c r="DZ369"/>
      <c r="EA369"/>
      <c r="EB369"/>
      <c r="EC369"/>
      <c r="ED369"/>
      <c r="EE369"/>
    </row>
    <row r="370" spans="1:135" x14ac:dyDescent="0.25">
      <c r="A370" s="20" t="s">
        <v>240</v>
      </c>
      <c r="B370" s="20">
        <v>369</v>
      </c>
      <c r="C370" s="20">
        <v>1</v>
      </c>
      <c r="D370">
        <f>VLOOKUP(E370,Studies!$C$3:$F$40,4,FALSE)</f>
        <v>25</v>
      </c>
      <c r="E370" s="20" t="s">
        <v>241</v>
      </c>
      <c r="F370" s="20" t="s">
        <v>241</v>
      </c>
      <c r="G370">
        <f t="shared" si="100"/>
        <v>63</v>
      </c>
      <c r="H370" s="20">
        <v>2014</v>
      </c>
      <c r="I370" s="20">
        <f t="shared" si="113"/>
        <v>1.4623979978989561</v>
      </c>
      <c r="J370" s="76">
        <v>19.893309600000002</v>
      </c>
      <c r="K370" s="76">
        <v>7.8660858138403338</v>
      </c>
      <c r="L370" s="76">
        <f t="shared" si="101"/>
        <v>2.5289972765104896</v>
      </c>
      <c r="M370" s="20" t="s">
        <v>132</v>
      </c>
      <c r="N370" s="44">
        <f t="shared" si="102"/>
        <v>0</v>
      </c>
      <c r="O370" s="44">
        <f t="shared" si="103"/>
        <v>0</v>
      </c>
      <c r="P370" s="44">
        <f t="shared" si="104"/>
        <v>1</v>
      </c>
      <c r="Q370" s="80">
        <f t="shared" si="105"/>
        <v>4.475781404872949</v>
      </c>
      <c r="R370" s="80">
        <f t="shared" si="106"/>
        <v>35.310837795127057</v>
      </c>
      <c r="S370" s="80">
        <f t="shared" si="107"/>
        <v>4.4757814048729472E-2</v>
      </c>
      <c r="T370" s="80">
        <f t="shared" si="108"/>
        <v>0.35310837795127059</v>
      </c>
      <c r="U370" s="76">
        <f t="shared" si="115"/>
        <v>0.19893309600000003</v>
      </c>
      <c r="V370" s="76">
        <f t="shared" si="116"/>
        <v>7.8660858138403345E-2</v>
      </c>
      <c r="W370" s="76">
        <f t="shared" si="114"/>
        <v>2.5289972765104896</v>
      </c>
      <c r="X370" s="94">
        <v>100</v>
      </c>
      <c r="Y370" s="44">
        <v>0</v>
      </c>
      <c r="Z370" s="44">
        <v>1</v>
      </c>
      <c r="AA370" s="44">
        <v>0</v>
      </c>
      <c r="AB370" s="44">
        <v>0</v>
      </c>
      <c r="AC370" s="94">
        <v>1</v>
      </c>
      <c r="AD370" s="20">
        <v>0</v>
      </c>
      <c r="AE370" s="20" t="s">
        <v>65</v>
      </c>
      <c r="AF370" s="44">
        <v>1</v>
      </c>
      <c r="AG370" s="44">
        <v>1</v>
      </c>
      <c r="AH370" s="44">
        <v>1</v>
      </c>
      <c r="AI370" s="44">
        <v>0</v>
      </c>
      <c r="AJ370" s="44">
        <f t="shared" si="109"/>
        <v>1</v>
      </c>
      <c r="AK370" s="44">
        <v>1</v>
      </c>
      <c r="AL370" s="44">
        <v>510000</v>
      </c>
      <c r="AM370" s="20">
        <v>15</v>
      </c>
      <c r="AN370" s="20" t="s">
        <v>324</v>
      </c>
      <c r="AO370" s="64">
        <f t="shared" si="110"/>
        <v>0</v>
      </c>
      <c r="AP370" s="64">
        <f t="shared" si="111"/>
        <v>1</v>
      </c>
      <c r="AQ370" s="64">
        <f t="shared" si="112"/>
        <v>0</v>
      </c>
      <c r="AR370" s="64">
        <v>1</v>
      </c>
      <c r="AS370" s="20" t="s">
        <v>176</v>
      </c>
      <c r="AT370" s="64">
        <v>0</v>
      </c>
      <c r="AU370" s="64">
        <v>0</v>
      </c>
      <c r="AV370" s="64">
        <v>0</v>
      </c>
      <c r="AW370" s="64">
        <v>1</v>
      </c>
      <c r="AX370" s="64">
        <v>33.1</v>
      </c>
      <c r="AY370" s="64">
        <v>0</v>
      </c>
      <c r="AZ370" s="64">
        <v>0</v>
      </c>
      <c r="BA370" s="64">
        <v>0</v>
      </c>
      <c r="BB370" s="64">
        <v>0</v>
      </c>
      <c r="BC370" s="64">
        <v>0</v>
      </c>
      <c r="BD370" s="64">
        <v>1</v>
      </c>
      <c r="BE370" s="64">
        <v>1</v>
      </c>
    </row>
    <row r="371" spans="1:135" x14ac:dyDescent="0.25">
      <c r="A371" s="20" t="s">
        <v>240</v>
      </c>
      <c r="B371" s="20">
        <v>370</v>
      </c>
      <c r="C371" s="20">
        <v>1</v>
      </c>
      <c r="D371">
        <f>VLOOKUP(E371,Studies!$C$3:$F$40,4,FALSE)</f>
        <v>25</v>
      </c>
      <c r="E371" s="20" t="s">
        <v>241</v>
      </c>
      <c r="F371" s="20" t="s">
        <v>241</v>
      </c>
      <c r="G371">
        <f t="shared" si="100"/>
        <v>63</v>
      </c>
      <c r="H371" s="20">
        <v>2014</v>
      </c>
      <c r="I371" s="20">
        <f t="shared" si="113"/>
        <v>1.4623979978989561</v>
      </c>
      <c r="J371" s="76">
        <v>46.870764400000006</v>
      </c>
      <c r="K371" s="76">
        <v>9.1020472493696367</v>
      </c>
      <c r="L371" s="76">
        <f t="shared" si="101"/>
        <v>5.1494749605091368</v>
      </c>
      <c r="M371" s="20" t="s">
        <v>132</v>
      </c>
      <c r="N371" s="44">
        <f t="shared" si="102"/>
        <v>0</v>
      </c>
      <c r="O371" s="44">
        <f t="shared" si="103"/>
        <v>0</v>
      </c>
      <c r="P371" s="44">
        <f t="shared" si="104"/>
        <v>1</v>
      </c>
      <c r="Q371" s="80">
        <f t="shared" si="105"/>
        <v>29.030751791235517</v>
      </c>
      <c r="R371" s="80">
        <f t="shared" si="106"/>
        <v>64.710777008764495</v>
      </c>
      <c r="S371" s="80">
        <f t="shared" si="107"/>
        <v>0.29030751791235515</v>
      </c>
      <c r="T371" s="80">
        <f t="shared" si="108"/>
        <v>0.64710777008764486</v>
      </c>
      <c r="U371" s="76">
        <f t="shared" si="115"/>
        <v>0.46870764400000003</v>
      </c>
      <c r="V371" s="76">
        <f t="shared" si="116"/>
        <v>9.1020472493696367E-2</v>
      </c>
      <c r="W371" s="76">
        <f t="shared" si="114"/>
        <v>5.1494749605091368</v>
      </c>
      <c r="X371" s="94">
        <v>100</v>
      </c>
      <c r="Y371" s="44">
        <v>0</v>
      </c>
      <c r="Z371" s="44">
        <v>1</v>
      </c>
      <c r="AA371" s="44">
        <v>0</v>
      </c>
      <c r="AB371" s="44">
        <v>0</v>
      </c>
      <c r="AC371" s="94">
        <v>1</v>
      </c>
      <c r="AD371" s="20">
        <v>0</v>
      </c>
      <c r="AE371" s="20" t="s">
        <v>65</v>
      </c>
      <c r="AF371" s="44">
        <v>1</v>
      </c>
      <c r="AG371" s="44">
        <v>1</v>
      </c>
      <c r="AH371" s="44">
        <v>1</v>
      </c>
      <c r="AI371" s="44">
        <v>0</v>
      </c>
      <c r="AJ371" s="44">
        <f t="shared" si="109"/>
        <v>1</v>
      </c>
      <c r="AK371" s="44">
        <v>1</v>
      </c>
      <c r="AL371" s="44">
        <v>510000</v>
      </c>
      <c r="AM371" s="20">
        <v>15</v>
      </c>
      <c r="AN371" s="20" t="s">
        <v>324</v>
      </c>
      <c r="AO371" s="64">
        <f t="shared" si="110"/>
        <v>0</v>
      </c>
      <c r="AP371" s="64">
        <f t="shared" si="111"/>
        <v>1</v>
      </c>
      <c r="AQ371" s="64">
        <f t="shared" si="112"/>
        <v>0</v>
      </c>
      <c r="AR371" s="64">
        <v>1</v>
      </c>
      <c r="AS371" s="20" t="s">
        <v>191</v>
      </c>
      <c r="AT371" s="64">
        <v>0</v>
      </c>
      <c r="AU371" s="64">
        <v>0</v>
      </c>
      <c r="AV371" s="64">
        <v>0</v>
      </c>
      <c r="AW371" s="64">
        <v>0</v>
      </c>
      <c r="AX371" s="64">
        <v>41.9</v>
      </c>
      <c r="AY371" s="64">
        <v>0</v>
      </c>
      <c r="AZ371" s="64">
        <v>0</v>
      </c>
      <c r="BA371" s="64">
        <v>0</v>
      </c>
      <c r="BB371" s="64">
        <v>0</v>
      </c>
      <c r="BC371" s="64">
        <v>0</v>
      </c>
      <c r="BD371" s="64">
        <v>1</v>
      </c>
      <c r="BE371" s="64">
        <v>1</v>
      </c>
    </row>
    <row r="372" spans="1:135" x14ac:dyDescent="0.25">
      <c r="A372" s="20" t="s">
        <v>240</v>
      </c>
      <c r="B372" s="20">
        <v>371</v>
      </c>
      <c r="C372" s="20">
        <v>1</v>
      </c>
      <c r="D372">
        <f>VLOOKUP(E372,Studies!$C$3:$F$40,4,FALSE)</f>
        <v>25</v>
      </c>
      <c r="E372" s="20" t="s">
        <v>241</v>
      </c>
      <c r="F372" s="20" t="s">
        <v>241</v>
      </c>
      <c r="G372">
        <f t="shared" si="100"/>
        <v>63</v>
      </c>
      <c r="H372" s="20">
        <v>2014</v>
      </c>
      <c r="I372" s="20">
        <f t="shared" si="113"/>
        <v>1.4623979978989561</v>
      </c>
      <c r="J372" s="76">
        <v>87.958236799999995</v>
      </c>
      <c r="K372" s="76">
        <v>8.2073120074893833</v>
      </c>
      <c r="L372" s="76">
        <f t="shared" si="101"/>
        <v>10.717057755296233</v>
      </c>
      <c r="M372" s="20" t="s">
        <v>132</v>
      </c>
      <c r="N372" s="44">
        <f t="shared" si="102"/>
        <v>0</v>
      </c>
      <c r="O372" s="44">
        <f t="shared" si="103"/>
        <v>0</v>
      </c>
      <c r="P372" s="44">
        <f t="shared" si="104"/>
        <v>1</v>
      </c>
      <c r="Q372" s="80">
        <f t="shared" si="105"/>
        <v>71.871905265320805</v>
      </c>
      <c r="R372" s="80">
        <f t="shared" si="106"/>
        <v>104.04456833467918</v>
      </c>
      <c r="S372" s="80">
        <f t="shared" si="107"/>
        <v>0.71871905265320801</v>
      </c>
      <c r="T372" s="80">
        <f t="shared" si="108"/>
        <v>1.0404456833467919</v>
      </c>
      <c r="U372" s="76">
        <f t="shared" si="115"/>
        <v>0.87958236799999989</v>
      </c>
      <c r="V372" s="76">
        <f t="shared" si="116"/>
        <v>8.2073120074893827E-2</v>
      </c>
      <c r="W372" s="76">
        <f t="shared" si="114"/>
        <v>10.717057755296233</v>
      </c>
      <c r="X372" s="94">
        <v>100</v>
      </c>
      <c r="Y372" s="44">
        <v>0</v>
      </c>
      <c r="Z372" s="44">
        <v>1</v>
      </c>
      <c r="AA372" s="44">
        <v>0</v>
      </c>
      <c r="AB372" s="44">
        <v>0</v>
      </c>
      <c r="AC372" s="94">
        <v>1</v>
      </c>
      <c r="AD372" s="20">
        <v>0</v>
      </c>
      <c r="AE372" s="20" t="s">
        <v>65</v>
      </c>
      <c r="AF372" s="44">
        <v>1</v>
      </c>
      <c r="AG372" s="44">
        <v>1</v>
      </c>
      <c r="AH372" s="44">
        <v>1</v>
      </c>
      <c r="AI372" s="44">
        <v>0</v>
      </c>
      <c r="AJ372" s="44">
        <f t="shared" si="109"/>
        <v>1</v>
      </c>
      <c r="AK372" s="44">
        <v>1</v>
      </c>
      <c r="AL372" s="44">
        <v>510000</v>
      </c>
      <c r="AM372" s="20">
        <v>15</v>
      </c>
      <c r="AN372" s="20" t="s">
        <v>324</v>
      </c>
      <c r="AO372" s="64">
        <f t="shared" si="110"/>
        <v>0</v>
      </c>
      <c r="AP372" s="64">
        <f t="shared" si="111"/>
        <v>1</v>
      </c>
      <c r="AQ372" s="64">
        <f t="shared" si="112"/>
        <v>0</v>
      </c>
      <c r="AR372" s="64">
        <v>1</v>
      </c>
      <c r="AS372" s="20" t="s">
        <v>13</v>
      </c>
      <c r="AT372" s="64">
        <v>0</v>
      </c>
      <c r="AU372" s="64">
        <v>0</v>
      </c>
      <c r="AV372" s="64">
        <v>1</v>
      </c>
      <c r="AW372" s="64">
        <v>1</v>
      </c>
      <c r="AX372" s="64">
        <v>32.6</v>
      </c>
      <c r="AY372" s="64">
        <v>0</v>
      </c>
      <c r="AZ372" s="64">
        <v>0</v>
      </c>
      <c r="BA372" s="64">
        <v>0</v>
      </c>
      <c r="BB372" s="64">
        <v>0</v>
      </c>
      <c r="BC372" s="64">
        <v>0</v>
      </c>
      <c r="BD372" s="64">
        <v>1</v>
      </c>
      <c r="BE372" s="64">
        <v>1</v>
      </c>
    </row>
    <row r="373" spans="1:135" x14ac:dyDescent="0.25">
      <c r="A373" s="20" t="s">
        <v>240</v>
      </c>
      <c r="B373" s="20">
        <v>372</v>
      </c>
      <c r="C373" s="20">
        <v>1</v>
      </c>
      <c r="D373">
        <f>VLOOKUP(E373,Studies!$C$3:$F$40,4,FALSE)</f>
        <v>25</v>
      </c>
      <c r="E373" s="20" t="s">
        <v>241</v>
      </c>
      <c r="F373" s="20" t="s">
        <v>241</v>
      </c>
      <c r="G373">
        <f t="shared" si="100"/>
        <v>63</v>
      </c>
      <c r="H373" s="20">
        <v>2014</v>
      </c>
      <c r="I373" s="20">
        <f t="shared" si="113"/>
        <v>1.4623979978989561</v>
      </c>
      <c r="J373" s="76">
        <v>51.183924400000002</v>
      </c>
      <c r="K373" s="76">
        <v>9.41755268337144</v>
      </c>
      <c r="L373" s="76">
        <f t="shared" si="101"/>
        <v>5.4349496223552203</v>
      </c>
      <c r="M373" s="20" t="s">
        <v>132</v>
      </c>
      <c r="N373" s="44">
        <f t="shared" si="102"/>
        <v>0</v>
      </c>
      <c r="O373" s="44">
        <f t="shared" si="103"/>
        <v>0</v>
      </c>
      <c r="P373" s="44">
        <f t="shared" si="104"/>
        <v>1</v>
      </c>
      <c r="Q373" s="80">
        <f t="shared" si="105"/>
        <v>32.725521140591979</v>
      </c>
      <c r="R373" s="80">
        <f t="shared" si="106"/>
        <v>69.642327659408025</v>
      </c>
      <c r="S373" s="80">
        <f t="shared" si="107"/>
        <v>0.32725521140591984</v>
      </c>
      <c r="T373" s="80">
        <f t="shared" si="108"/>
        <v>0.69642327659408021</v>
      </c>
      <c r="U373" s="76">
        <f t="shared" si="115"/>
        <v>0.51183924400000003</v>
      </c>
      <c r="V373" s="76">
        <f t="shared" si="116"/>
        <v>9.4175526833714399E-2</v>
      </c>
      <c r="W373" s="76">
        <f t="shared" si="114"/>
        <v>5.4349496223552212</v>
      </c>
      <c r="X373" s="94">
        <v>100</v>
      </c>
      <c r="Y373" s="44">
        <v>0</v>
      </c>
      <c r="Z373" s="44">
        <v>1</v>
      </c>
      <c r="AA373" s="44">
        <v>0</v>
      </c>
      <c r="AB373" s="44">
        <v>0</v>
      </c>
      <c r="AC373" s="94">
        <v>1</v>
      </c>
      <c r="AD373" s="20">
        <v>0</v>
      </c>
      <c r="AE373" s="20" t="s">
        <v>65</v>
      </c>
      <c r="AF373" s="44">
        <v>1</v>
      </c>
      <c r="AG373" s="44">
        <v>1</v>
      </c>
      <c r="AH373" s="44">
        <v>1</v>
      </c>
      <c r="AI373" s="44">
        <v>0</v>
      </c>
      <c r="AJ373" s="44">
        <f t="shared" si="109"/>
        <v>1</v>
      </c>
      <c r="AK373" s="44">
        <v>1</v>
      </c>
      <c r="AL373" s="44">
        <v>510000</v>
      </c>
      <c r="AM373" s="20">
        <v>15</v>
      </c>
      <c r="AN373" s="20" t="s">
        <v>324</v>
      </c>
      <c r="AO373" s="64">
        <f t="shared" si="110"/>
        <v>0</v>
      </c>
      <c r="AP373" s="64">
        <f t="shared" si="111"/>
        <v>1</v>
      </c>
      <c r="AQ373" s="64">
        <f t="shared" si="112"/>
        <v>0</v>
      </c>
      <c r="AR373" s="64">
        <v>1</v>
      </c>
      <c r="AS373" s="20" t="s">
        <v>14</v>
      </c>
      <c r="AT373" s="64">
        <v>0</v>
      </c>
      <c r="AU373" s="64">
        <v>0</v>
      </c>
      <c r="AV373" s="64">
        <v>0</v>
      </c>
      <c r="AW373" s="64">
        <v>0</v>
      </c>
      <c r="AX373" s="64">
        <v>39.700000000000003</v>
      </c>
      <c r="AY373" s="64">
        <v>0</v>
      </c>
      <c r="AZ373" s="64">
        <v>0</v>
      </c>
      <c r="BA373" s="64">
        <v>0</v>
      </c>
      <c r="BB373" s="64">
        <v>0</v>
      </c>
      <c r="BC373" s="64">
        <v>0</v>
      </c>
      <c r="BD373" s="64">
        <v>1</v>
      </c>
      <c r="BE373" s="64">
        <v>1</v>
      </c>
    </row>
    <row r="374" spans="1:135" x14ac:dyDescent="0.25">
      <c r="A374" s="20" t="s">
        <v>240</v>
      </c>
      <c r="B374" s="20">
        <v>373</v>
      </c>
      <c r="C374" s="20">
        <v>1</v>
      </c>
      <c r="D374">
        <f>VLOOKUP(E374,Studies!$C$3:$F$40,4,FALSE)</f>
        <v>25</v>
      </c>
      <c r="E374" s="20" t="s">
        <v>241</v>
      </c>
      <c r="F374" s="20" t="s">
        <v>241</v>
      </c>
      <c r="G374">
        <f t="shared" si="100"/>
        <v>63</v>
      </c>
      <c r="H374" s="20">
        <v>2014</v>
      </c>
      <c r="I374" s="20">
        <f t="shared" si="113"/>
        <v>1.4623979978989561</v>
      </c>
      <c r="J374" s="76">
        <v>56.399186252941178</v>
      </c>
      <c r="K374" s="76">
        <v>1.8964237302309006</v>
      </c>
      <c r="L374" s="76">
        <f t="shared" si="101"/>
        <v>29.739759819433523</v>
      </c>
      <c r="M374" s="20" t="s">
        <v>132</v>
      </c>
      <c r="N374" s="44">
        <f t="shared" si="102"/>
        <v>0</v>
      </c>
      <c r="O374" s="44">
        <f t="shared" si="103"/>
        <v>0</v>
      </c>
      <c r="P374" s="44">
        <f t="shared" si="104"/>
        <v>1</v>
      </c>
      <c r="Q374" s="80">
        <f t="shared" si="105"/>
        <v>52.682195741688609</v>
      </c>
      <c r="R374" s="80">
        <f t="shared" si="106"/>
        <v>60.116176764193746</v>
      </c>
      <c r="S374" s="80">
        <f t="shared" si="107"/>
        <v>0.5268219574168862</v>
      </c>
      <c r="T374" s="80">
        <f t="shared" si="108"/>
        <v>0.60116176764193741</v>
      </c>
      <c r="U374" s="76">
        <f t="shared" si="115"/>
        <v>0.5639918625294118</v>
      </c>
      <c r="V374" s="76">
        <f t="shared" si="116"/>
        <v>1.8964237302309006E-2</v>
      </c>
      <c r="W374" s="76">
        <f t="shared" si="114"/>
        <v>29.739759819433523</v>
      </c>
      <c r="X374" s="94">
        <v>100</v>
      </c>
      <c r="Y374" s="44">
        <v>0</v>
      </c>
      <c r="Z374" s="44">
        <v>1</v>
      </c>
      <c r="AA374" s="44">
        <v>0</v>
      </c>
      <c r="AB374" s="44">
        <v>0</v>
      </c>
      <c r="AC374" s="94">
        <v>1</v>
      </c>
      <c r="AD374" s="20">
        <v>0</v>
      </c>
      <c r="AE374" s="20" t="s">
        <v>65</v>
      </c>
      <c r="AF374" s="44">
        <v>1</v>
      </c>
      <c r="AG374" s="44">
        <v>1</v>
      </c>
      <c r="AH374" s="44">
        <v>1</v>
      </c>
      <c r="AI374" s="44">
        <v>0</v>
      </c>
      <c r="AJ374" s="44">
        <f t="shared" si="109"/>
        <v>1</v>
      </c>
      <c r="AK374" s="44">
        <v>1</v>
      </c>
      <c r="AL374" s="44">
        <v>510000</v>
      </c>
      <c r="AM374" s="20">
        <v>15</v>
      </c>
      <c r="AN374" s="20" t="s">
        <v>324</v>
      </c>
      <c r="AO374" s="64">
        <f t="shared" si="110"/>
        <v>0</v>
      </c>
      <c r="AP374" s="64">
        <f t="shared" si="111"/>
        <v>1</v>
      </c>
      <c r="AQ374" s="64">
        <f t="shared" si="112"/>
        <v>0</v>
      </c>
      <c r="AR374" s="64">
        <v>0</v>
      </c>
      <c r="AS374" s="20" t="s">
        <v>126</v>
      </c>
      <c r="AT374" s="64">
        <v>0</v>
      </c>
      <c r="AU374" s="64">
        <v>0</v>
      </c>
      <c r="AV374" s="64">
        <v>0</v>
      </c>
      <c r="AW374" s="64">
        <v>0</v>
      </c>
      <c r="AX374" s="64">
        <f>AVERAGE(AX340:AX373)</f>
        <v>31.908823529411766</v>
      </c>
      <c r="AY374" s="64">
        <v>0</v>
      </c>
      <c r="AZ374" s="64">
        <v>0</v>
      </c>
      <c r="BA374" s="64">
        <v>0</v>
      </c>
      <c r="BB374" s="64">
        <v>0</v>
      </c>
      <c r="BC374" s="64">
        <v>0</v>
      </c>
      <c r="BD374" s="64">
        <v>1</v>
      </c>
      <c r="BE374" s="64">
        <v>1</v>
      </c>
    </row>
    <row r="375" spans="1:135" x14ac:dyDescent="0.25">
      <c r="A375" s="20" t="s">
        <v>240</v>
      </c>
      <c r="B375" s="20">
        <v>374</v>
      </c>
      <c r="C375" s="20">
        <v>1</v>
      </c>
      <c r="D375">
        <f>VLOOKUP(E375,Studies!$C$3:$F$40,4,FALSE)</f>
        <v>25</v>
      </c>
      <c r="E375" s="20" t="s">
        <v>241</v>
      </c>
      <c r="F375" s="20" t="s">
        <v>241</v>
      </c>
      <c r="G375">
        <f t="shared" si="100"/>
        <v>63</v>
      </c>
      <c r="H375" s="20">
        <v>2014</v>
      </c>
      <c r="I375" s="20">
        <f t="shared" si="113"/>
        <v>1.4623979978989561</v>
      </c>
      <c r="J375" s="76">
        <v>38.489190999999998</v>
      </c>
      <c r="K375" s="76">
        <v>7.1427619351159706</v>
      </c>
      <c r="L375" s="76">
        <f t="shared" si="101"/>
        <v>5.3885585645484744</v>
      </c>
      <c r="M375" s="20" t="s">
        <v>132</v>
      </c>
      <c r="N375" s="44">
        <f t="shared" si="102"/>
        <v>0</v>
      </c>
      <c r="O375" s="44">
        <f t="shared" si="103"/>
        <v>0</v>
      </c>
      <c r="P375" s="44">
        <f t="shared" si="104"/>
        <v>1</v>
      </c>
      <c r="Q375" s="80">
        <f t="shared" si="105"/>
        <v>24.489377607172695</v>
      </c>
      <c r="R375" s="80">
        <f t="shared" si="106"/>
        <v>52.489004392827297</v>
      </c>
      <c r="S375" s="80">
        <f t="shared" si="107"/>
        <v>0.24489377607172697</v>
      </c>
      <c r="T375" s="80">
        <f t="shared" si="108"/>
        <v>0.5248900439282731</v>
      </c>
      <c r="U375" s="76">
        <f t="shared" si="115"/>
        <v>0.38489191</v>
      </c>
      <c r="V375" s="76">
        <f t="shared" si="116"/>
        <v>7.142761935115971E-2</v>
      </c>
      <c r="W375" s="76">
        <f t="shared" si="114"/>
        <v>5.3885585645484744</v>
      </c>
      <c r="X375" s="94">
        <v>100</v>
      </c>
      <c r="Y375" s="44">
        <v>0</v>
      </c>
      <c r="Z375" s="44">
        <v>1</v>
      </c>
      <c r="AA375" s="44">
        <v>0</v>
      </c>
      <c r="AB375" s="44">
        <v>0</v>
      </c>
      <c r="AC375" s="94">
        <v>1</v>
      </c>
      <c r="AD375" s="20">
        <v>0</v>
      </c>
      <c r="AE375" s="20" t="s">
        <v>65</v>
      </c>
      <c r="AF375" s="44">
        <v>1</v>
      </c>
      <c r="AG375" s="44">
        <v>1</v>
      </c>
      <c r="AH375" s="44">
        <v>1</v>
      </c>
      <c r="AI375" s="44">
        <v>0</v>
      </c>
      <c r="AJ375" s="44">
        <f t="shared" si="109"/>
        <v>1</v>
      </c>
      <c r="AK375" s="44">
        <v>1</v>
      </c>
      <c r="AL375" s="44">
        <v>510000</v>
      </c>
      <c r="AM375" s="20">
        <v>15</v>
      </c>
      <c r="AN375" s="20" t="s">
        <v>324</v>
      </c>
      <c r="AO375" s="64">
        <f t="shared" si="110"/>
        <v>0</v>
      </c>
      <c r="AP375" s="64">
        <f t="shared" si="111"/>
        <v>1</v>
      </c>
      <c r="AQ375" s="64">
        <f t="shared" si="112"/>
        <v>0</v>
      </c>
      <c r="AR375" s="64">
        <v>1</v>
      </c>
      <c r="AS375" s="20" t="s">
        <v>211</v>
      </c>
      <c r="AT375" s="64">
        <v>0</v>
      </c>
      <c r="AU375" s="64">
        <v>1</v>
      </c>
      <c r="AV375" s="64">
        <v>0</v>
      </c>
      <c r="AW375" s="64">
        <v>0</v>
      </c>
      <c r="AX375" s="64">
        <v>42</v>
      </c>
      <c r="AY375" s="64">
        <v>0</v>
      </c>
      <c r="AZ375" s="64">
        <v>0</v>
      </c>
      <c r="BA375" s="64">
        <v>0</v>
      </c>
      <c r="BB375" s="64">
        <v>0</v>
      </c>
      <c r="BC375" s="64">
        <v>0</v>
      </c>
      <c r="BD375" s="64">
        <v>1</v>
      </c>
      <c r="BE375" s="64">
        <v>1</v>
      </c>
    </row>
    <row r="376" spans="1:135" x14ac:dyDescent="0.25">
      <c r="A376" s="20" t="s">
        <v>240</v>
      </c>
      <c r="B376" s="20">
        <v>375</v>
      </c>
      <c r="C376" s="20">
        <v>1</v>
      </c>
      <c r="D376">
        <f>VLOOKUP(E376,Studies!$C$3:$F$40,4,FALSE)</f>
        <v>25</v>
      </c>
      <c r="E376" s="20" t="s">
        <v>241</v>
      </c>
      <c r="F376" s="20" t="s">
        <v>241</v>
      </c>
      <c r="G376">
        <f t="shared" si="100"/>
        <v>63</v>
      </c>
      <c r="H376" s="20">
        <v>2014</v>
      </c>
      <c r="I376" s="20">
        <f t="shared" si="113"/>
        <v>1.4623979978989561</v>
      </c>
      <c r="J376" s="76">
        <v>25.844733000000002</v>
      </c>
      <c r="K376" s="76">
        <v>4.3482962895510102</v>
      </c>
      <c r="L376" s="76">
        <f t="shared" si="101"/>
        <v>5.9436458049340146</v>
      </c>
      <c r="M376" s="20" t="s">
        <v>132</v>
      </c>
      <c r="N376" s="44">
        <f t="shared" si="102"/>
        <v>0</v>
      </c>
      <c r="O376" s="44">
        <f t="shared" si="103"/>
        <v>0</v>
      </c>
      <c r="P376" s="44">
        <f t="shared" si="104"/>
        <v>1</v>
      </c>
      <c r="Q376" s="80">
        <f t="shared" si="105"/>
        <v>17.322072272480021</v>
      </c>
      <c r="R376" s="80">
        <f t="shared" si="106"/>
        <v>34.367393727519982</v>
      </c>
      <c r="S376" s="80">
        <f t="shared" si="107"/>
        <v>0.17322072272480021</v>
      </c>
      <c r="T376" s="80">
        <f t="shared" si="108"/>
        <v>0.34367393727519985</v>
      </c>
      <c r="U376" s="76">
        <f t="shared" si="115"/>
        <v>0.25844733000000003</v>
      </c>
      <c r="V376" s="76">
        <f t="shared" si="116"/>
        <v>4.3482962895510104E-2</v>
      </c>
      <c r="W376" s="76">
        <f t="shared" si="114"/>
        <v>5.9436458049340146</v>
      </c>
      <c r="X376" s="94">
        <v>100</v>
      </c>
      <c r="Y376" s="44">
        <v>0</v>
      </c>
      <c r="Z376" s="44">
        <v>1</v>
      </c>
      <c r="AA376" s="44">
        <v>0</v>
      </c>
      <c r="AB376" s="44">
        <v>0</v>
      </c>
      <c r="AC376" s="94">
        <v>1</v>
      </c>
      <c r="AD376" s="20">
        <v>0</v>
      </c>
      <c r="AE376" s="20" t="s">
        <v>65</v>
      </c>
      <c r="AF376" s="44">
        <v>1</v>
      </c>
      <c r="AG376" s="44">
        <v>1</v>
      </c>
      <c r="AH376" s="44">
        <v>1</v>
      </c>
      <c r="AI376" s="44">
        <v>0</v>
      </c>
      <c r="AJ376" s="44">
        <f t="shared" si="109"/>
        <v>1</v>
      </c>
      <c r="AK376" s="44">
        <v>1</v>
      </c>
      <c r="AL376" s="44">
        <v>510000</v>
      </c>
      <c r="AM376" s="20">
        <v>15</v>
      </c>
      <c r="AN376" s="20" t="s">
        <v>324</v>
      </c>
      <c r="AO376" s="64">
        <f t="shared" si="110"/>
        <v>0</v>
      </c>
      <c r="AP376" s="64">
        <f t="shared" si="111"/>
        <v>1</v>
      </c>
      <c r="AQ376" s="64">
        <f t="shared" si="112"/>
        <v>0</v>
      </c>
      <c r="AR376" s="64">
        <v>1</v>
      </c>
      <c r="AS376" s="20" t="s">
        <v>149</v>
      </c>
      <c r="AT376" s="64">
        <v>0</v>
      </c>
      <c r="AU376" s="64">
        <v>0</v>
      </c>
      <c r="AV376" s="64">
        <v>0</v>
      </c>
      <c r="AW376" s="64">
        <v>0</v>
      </c>
      <c r="AX376" s="64">
        <v>52.9</v>
      </c>
      <c r="AY376" s="64">
        <v>0</v>
      </c>
      <c r="AZ376" s="64">
        <v>0</v>
      </c>
      <c r="BA376" s="64">
        <v>0</v>
      </c>
      <c r="BB376" s="64">
        <v>0</v>
      </c>
      <c r="BC376" s="64">
        <v>0</v>
      </c>
      <c r="BD376" s="64">
        <v>1</v>
      </c>
      <c r="BE376" s="64">
        <v>1</v>
      </c>
    </row>
    <row r="377" spans="1:135" x14ac:dyDescent="0.25">
      <c r="A377" s="20" t="s">
        <v>240</v>
      </c>
      <c r="B377" s="20">
        <v>376</v>
      </c>
      <c r="C377" s="20">
        <v>1</v>
      </c>
      <c r="D377">
        <f>VLOOKUP(E377,Studies!$C$3:$F$40,4,FALSE)</f>
        <v>25</v>
      </c>
      <c r="E377" s="20" t="s">
        <v>241</v>
      </c>
      <c r="F377" s="20" t="s">
        <v>241</v>
      </c>
      <c r="G377">
        <f t="shared" si="100"/>
        <v>63</v>
      </c>
      <c r="H377" s="20">
        <v>2014</v>
      </c>
      <c r="I377" s="20">
        <f t="shared" si="113"/>
        <v>1.4623979978989561</v>
      </c>
      <c r="J377" s="76">
        <v>24.606456000000001</v>
      </c>
      <c r="K377" s="76">
        <v>12.563718724136347</v>
      </c>
      <c r="L377" s="76">
        <f t="shared" si="101"/>
        <v>1.9585328627843421</v>
      </c>
      <c r="M377" s="20" t="s">
        <v>132</v>
      </c>
      <c r="N377" s="44">
        <f t="shared" si="102"/>
        <v>0</v>
      </c>
      <c r="O377" s="44">
        <f t="shared" si="103"/>
        <v>0</v>
      </c>
      <c r="P377" s="44">
        <f t="shared" si="104"/>
        <v>1</v>
      </c>
      <c r="Q377" s="80">
        <f t="shared" si="105"/>
        <v>-1.8432699307236788E-2</v>
      </c>
      <c r="R377" s="80">
        <f t="shared" si="106"/>
        <v>49.231344699307243</v>
      </c>
      <c r="S377" s="80">
        <f t="shared" si="107"/>
        <v>-1.8432699307238676E-4</v>
      </c>
      <c r="T377" s="80">
        <f t="shared" si="108"/>
        <v>0.49231344699307245</v>
      </c>
      <c r="U377" s="76">
        <f t="shared" si="115"/>
        <v>0.24606456000000002</v>
      </c>
      <c r="V377" s="76">
        <f t="shared" si="116"/>
        <v>0.12563718724136347</v>
      </c>
      <c r="W377" s="76">
        <f t="shared" si="114"/>
        <v>1.9585328627843421</v>
      </c>
      <c r="X377" s="94">
        <v>100</v>
      </c>
      <c r="Y377" s="44">
        <v>0</v>
      </c>
      <c r="Z377" s="44">
        <v>1</v>
      </c>
      <c r="AA377" s="44">
        <v>0</v>
      </c>
      <c r="AB377" s="44">
        <v>0</v>
      </c>
      <c r="AC377" s="94">
        <v>1</v>
      </c>
      <c r="AD377" s="20">
        <v>0</v>
      </c>
      <c r="AE377" s="20" t="s">
        <v>65</v>
      </c>
      <c r="AF377" s="44">
        <v>1</v>
      </c>
      <c r="AG377" s="44">
        <v>1</v>
      </c>
      <c r="AH377" s="44">
        <v>1</v>
      </c>
      <c r="AI377" s="44">
        <v>0</v>
      </c>
      <c r="AJ377" s="44">
        <f t="shared" si="109"/>
        <v>1</v>
      </c>
      <c r="AK377" s="44">
        <v>1</v>
      </c>
      <c r="AL377" s="44">
        <v>510000</v>
      </c>
      <c r="AM377" s="20">
        <v>15</v>
      </c>
      <c r="AN377" s="20" t="s">
        <v>324</v>
      </c>
      <c r="AO377" s="64">
        <f t="shared" si="110"/>
        <v>0</v>
      </c>
      <c r="AP377" s="64">
        <f t="shared" si="111"/>
        <v>1</v>
      </c>
      <c r="AQ377" s="64">
        <f t="shared" si="112"/>
        <v>0</v>
      </c>
      <c r="AR377" s="64">
        <v>1</v>
      </c>
      <c r="AS377" s="20" t="s">
        <v>206</v>
      </c>
      <c r="AT377" s="64">
        <v>0</v>
      </c>
      <c r="AU377" s="64">
        <v>1</v>
      </c>
      <c r="AV377" s="64">
        <v>0</v>
      </c>
      <c r="AW377" s="64">
        <v>1</v>
      </c>
      <c r="AX377" s="64">
        <v>40.5</v>
      </c>
      <c r="AY377" s="64">
        <v>0</v>
      </c>
      <c r="AZ377" s="64">
        <v>0</v>
      </c>
      <c r="BA377" s="64">
        <v>0</v>
      </c>
      <c r="BB377" s="64">
        <v>0</v>
      </c>
      <c r="BC377" s="64">
        <v>0</v>
      </c>
      <c r="BD377" s="64">
        <v>1</v>
      </c>
      <c r="BE377" s="64">
        <v>1</v>
      </c>
    </row>
    <row r="378" spans="1:135" x14ac:dyDescent="0.25">
      <c r="A378" s="20" t="s">
        <v>240</v>
      </c>
      <c r="B378" s="20">
        <v>377</v>
      </c>
      <c r="C378" s="20">
        <v>1</v>
      </c>
      <c r="D378">
        <f>VLOOKUP(E378,Studies!$C$3:$F$40,4,FALSE)</f>
        <v>25</v>
      </c>
      <c r="E378" s="20" t="s">
        <v>241</v>
      </c>
      <c r="F378" s="20" t="s">
        <v>241</v>
      </c>
      <c r="G378">
        <f t="shared" si="100"/>
        <v>63</v>
      </c>
      <c r="H378" s="20">
        <v>2014</v>
      </c>
      <c r="I378" s="20">
        <f t="shared" si="113"/>
        <v>1.4623979978989561</v>
      </c>
      <c r="J378" s="76">
        <v>26.342043799999999</v>
      </c>
      <c r="K378" s="76">
        <v>4.0639781832157791</v>
      </c>
      <c r="L378" s="76">
        <f t="shared" si="101"/>
        <v>6.4818369126075979</v>
      </c>
      <c r="M378" s="20" t="s">
        <v>132</v>
      </c>
      <c r="N378" s="44">
        <f t="shared" si="102"/>
        <v>0</v>
      </c>
      <c r="O378" s="44">
        <f t="shared" si="103"/>
        <v>0</v>
      </c>
      <c r="P378" s="44">
        <f t="shared" si="104"/>
        <v>1</v>
      </c>
      <c r="Q378" s="80">
        <f t="shared" si="105"/>
        <v>18.376646560897072</v>
      </c>
      <c r="R378" s="80">
        <f t="shared" si="106"/>
        <v>34.307441039102926</v>
      </c>
      <c r="S378" s="80">
        <f t="shared" si="107"/>
        <v>0.1837664656089707</v>
      </c>
      <c r="T378" s="80">
        <f t="shared" si="108"/>
        <v>0.34307441039102926</v>
      </c>
      <c r="U378" s="76">
        <f t="shared" si="115"/>
        <v>0.26342043799999998</v>
      </c>
      <c r="V378" s="76">
        <f t="shared" si="116"/>
        <v>4.0639781832157794E-2</v>
      </c>
      <c r="W378" s="76">
        <f t="shared" si="114"/>
        <v>6.481836912607597</v>
      </c>
      <c r="X378" s="94">
        <v>100</v>
      </c>
      <c r="Y378" s="44">
        <v>0</v>
      </c>
      <c r="Z378" s="44">
        <v>1</v>
      </c>
      <c r="AA378" s="44">
        <v>0</v>
      </c>
      <c r="AB378" s="44">
        <v>0</v>
      </c>
      <c r="AC378" s="94">
        <v>1</v>
      </c>
      <c r="AD378" s="20">
        <v>0</v>
      </c>
      <c r="AE378" s="20" t="s">
        <v>65</v>
      </c>
      <c r="AF378" s="44">
        <v>1</v>
      </c>
      <c r="AG378" s="44">
        <v>1</v>
      </c>
      <c r="AH378" s="44">
        <v>1</v>
      </c>
      <c r="AI378" s="44">
        <v>0</v>
      </c>
      <c r="AJ378" s="44">
        <f t="shared" si="109"/>
        <v>1</v>
      </c>
      <c r="AK378" s="44">
        <v>1</v>
      </c>
      <c r="AL378" s="44">
        <v>510000</v>
      </c>
      <c r="AM378" s="20">
        <v>15</v>
      </c>
      <c r="AN378" s="20" t="s">
        <v>324</v>
      </c>
      <c r="AO378" s="64">
        <f t="shared" si="110"/>
        <v>0</v>
      </c>
      <c r="AP378" s="64">
        <f t="shared" si="111"/>
        <v>1</v>
      </c>
      <c r="AQ378" s="64">
        <f t="shared" si="112"/>
        <v>0</v>
      </c>
      <c r="AR378" s="64">
        <v>1</v>
      </c>
      <c r="AS378" s="20" t="s">
        <v>213</v>
      </c>
      <c r="AT378" s="64">
        <v>0</v>
      </c>
      <c r="AU378" s="64">
        <v>0</v>
      </c>
      <c r="AV378" s="64">
        <v>0</v>
      </c>
      <c r="AW378" s="64">
        <v>0</v>
      </c>
      <c r="AX378" s="64">
        <v>51.5</v>
      </c>
      <c r="AY378" s="64">
        <v>0</v>
      </c>
      <c r="AZ378" s="64">
        <v>0</v>
      </c>
      <c r="BA378" s="64">
        <v>0</v>
      </c>
      <c r="BB378" s="64">
        <v>0</v>
      </c>
      <c r="BC378" s="64">
        <v>0</v>
      </c>
      <c r="BD378" s="64">
        <v>1</v>
      </c>
      <c r="BE378" s="64">
        <v>1</v>
      </c>
    </row>
    <row r="379" spans="1:135" x14ac:dyDescent="0.25">
      <c r="A379" s="20" t="s">
        <v>240</v>
      </c>
      <c r="B379" s="20">
        <v>378</v>
      </c>
      <c r="C379" s="20">
        <v>1</v>
      </c>
      <c r="D379">
        <f>VLOOKUP(E379,Studies!$C$3:$F$40,4,FALSE)</f>
        <v>25</v>
      </c>
      <c r="E379" s="20" t="s">
        <v>241</v>
      </c>
      <c r="F379" s="20" t="s">
        <v>241</v>
      </c>
      <c r="G379">
        <f t="shared" si="100"/>
        <v>63</v>
      </c>
      <c r="H379" s="20">
        <v>2014</v>
      </c>
      <c r="I379" s="20">
        <f t="shared" si="113"/>
        <v>1.4623979978989561</v>
      </c>
      <c r="J379" s="76">
        <v>25.4635544</v>
      </c>
      <c r="K379" s="76">
        <v>4.1557682811346446</v>
      </c>
      <c r="L379" s="76">
        <f t="shared" si="101"/>
        <v>6.127279645401142</v>
      </c>
      <c r="M379" s="20" t="s">
        <v>132</v>
      </c>
      <c r="N379" s="44">
        <f t="shared" si="102"/>
        <v>0</v>
      </c>
      <c r="O379" s="44">
        <f t="shared" si="103"/>
        <v>0</v>
      </c>
      <c r="P379" s="44">
        <f t="shared" si="104"/>
        <v>1</v>
      </c>
      <c r="Q379" s="80">
        <f t="shared" si="105"/>
        <v>17.318248568976095</v>
      </c>
      <c r="R379" s="80">
        <f t="shared" si="106"/>
        <v>33.608860231023904</v>
      </c>
      <c r="S379" s="80">
        <f t="shared" si="107"/>
        <v>0.17318248568976097</v>
      </c>
      <c r="T379" s="80">
        <f t="shared" si="108"/>
        <v>0.33608860231023902</v>
      </c>
      <c r="U379" s="76">
        <f t="shared" si="115"/>
        <v>0.25463554399999999</v>
      </c>
      <c r="V379" s="76">
        <f t="shared" si="116"/>
        <v>4.1557682811346447E-2</v>
      </c>
      <c r="W379" s="76">
        <f t="shared" si="114"/>
        <v>6.127279645401142</v>
      </c>
      <c r="X379" s="94">
        <v>100</v>
      </c>
      <c r="Y379" s="44">
        <v>0</v>
      </c>
      <c r="Z379" s="44">
        <v>1</v>
      </c>
      <c r="AA379" s="44">
        <v>0</v>
      </c>
      <c r="AB379" s="44">
        <v>0</v>
      </c>
      <c r="AC379" s="94">
        <v>1</v>
      </c>
      <c r="AD379" s="20">
        <v>0</v>
      </c>
      <c r="AE379" s="20" t="s">
        <v>65</v>
      </c>
      <c r="AF379" s="44">
        <v>1</v>
      </c>
      <c r="AG379" s="44">
        <v>1</v>
      </c>
      <c r="AH379" s="44">
        <v>1</v>
      </c>
      <c r="AI379" s="44">
        <v>0</v>
      </c>
      <c r="AJ379" s="44">
        <f t="shared" si="109"/>
        <v>1</v>
      </c>
      <c r="AK379" s="44">
        <v>1</v>
      </c>
      <c r="AL379" s="44">
        <v>510000</v>
      </c>
      <c r="AM379" s="20">
        <v>15</v>
      </c>
      <c r="AN379" s="20" t="s">
        <v>324</v>
      </c>
      <c r="AO379" s="64">
        <f t="shared" si="110"/>
        <v>0</v>
      </c>
      <c r="AP379" s="64">
        <f t="shared" si="111"/>
        <v>1</v>
      </c>
      <c r="AQ379" s="64">
        <f t="shared" si="112"/>
        <v>0</v>
      </c>
      <c r="AR379" s="64">
        <v>1</v>
      </c>
      <c r="AS379" s="20" t="s">
        <v>242</v>
      </c>
      <c r="AT379" s="64">
        <v>0</v>
      </c>
      <c r="AU379" s="64">
        <v>0</v>
      </c>
      <c r="AV379" s="64">
        <v>0</v>
      </c>
      <c r="AW379" s="64">
        <v>0</v>
      </c>
      <c r="AX379" s="64">
        <v>48.7</v>
      </c>
      <c r="AY379" s="64">
        <v>0</v>
      </c>
      <c r="AZ379" s="64">
        <v>0</v>
      </c>
      <c r="BA379" s="64">
        <v>0</v>
      </c>
      <c r="BB379" s="64">
        <v>0</v>
      </c>
      <c r="BC379" s="64">
        <v>0</v>
      </c>
      <c r="BD379" s="64">
        <v>1</v>
      </c>
      <c r="BE379" s="64">
        <v>1</v>
      </c>
    </row>
    <row r="380" spans="1:135" x14ac:dyDescent="0.25">
      <c r="A380" s="20" t="s">
        <v>240</v>
      </c>
      <c r="B380" s="20">
        <v>379</v>
      </c>
      <c r="C380" s="20">
        <v>1</v>
      </c>
      <c r="D380">
        <f>VLOOKUP(E380,Studies!$C$3:$F$40,4,FALSE)</f>
        <v>25</v>
      </c>
      <c r="E380" s="20" t="s">
        <v>241</v>
      </c>
      <c r="F380" s="20" t="s">
        <v>241</v>
      </c>
      <c r="G380">
        <f t="shared" si="100"/>
        <v>63</v>
      </c>
      <c r="H380" s="20">
        <v>2014</v>
      </c>
      <c r="I380" s="20">
        <f t="shared" si="113"/>
        <v>1.4623979978989561</v>
      </c>
      <c r="J380" s="76">
        <v>71.086920399999997</v>
      </c>
      <c r="K380" s="76">
        <v>13.652292458097342</v>
      </c>
      <c r="L380" s="76">
        <f t="shared" si="101"/>
        <v>5.2069585103150553</v>
      </c>
      <c r="M380" s="20" t="s">
        <v>132</v>
      </c>
      <c r="N380" s="44">
        <f t="shared" si="102"/>
        <v>0</v>
      </c>
      <c r="O380" s="44">
        <f t="shared" si="103"/>
        <v>0</v>
      </c>
      <c r="P380" s="44">
        <f t="shared" si="104"/>
        <v>1</v>
      </c>
      <c r="Q380" s="80">
        <f t="shared" si="105"/>
        <v>44.328427182129204</v>
      </c>
      <c r="R380" s="80">
        <f t="shared" si="106"/>
        <v>97.84541361787079</v>
      </c>
      <c r="S380" s="80">
        <f t="shared" si="107"/>
        <v>0.44328427182129204</v>
      </c>
      <c r="T380" s="80">
        <f t="shared" si="108"/>
        <v>0.97845413617870791</v>
      </c>
      <c r="U380" s="76">
        <f t="shared" si="115"/>
        <v>0.71086920399999998</v>
      </c>
      <c r="V380" s="76">
        <f t="shared" si="116"/>
        <v>0.13652292458097343</v>
      </c>
      <c r="W380" s="76">
        <f t="shared" si="114"/>
        <v>5.2069585103150553</v>
      </c>
      <c r="X380" s="94">
        <v>100</v>
      </c>
      <c r="Y380" s="44">
        <v>0</v>
      </c>
      <c r="Z380" s="44">
        <v>1</v>
      </c>
      <c r="AA380" s="44">
        <v>0</v>
      </c>
      <c r="AB380" s="44">
        <v>0</v>
      </c>
      <c r="AC380" s="94">
        <v>1</v>
      </c>
      <c r="AD380" s="20">
        <v>0</v>
      </c>
      <c r="AE380" s="20" t="s">
        <v>65</v>
      </c>
      <c r="AF380" s="44">
        <v>1</v>
      </c>
      <c r="AG380" s="44">
        <v>1</v>
      </c>
      <c r="AH380" s="44">
        <v>1</v>
      </c>
      <c r="AI380" s="44">
        <v>0</v>
      </c>
      <c r="AJ380" s="44">
        <f t="shared" si="109"/>
        <v>1</v>
      </c>
      <c r="AK380" s="44">
        <v>1</v>
      </c>
      <c r="AL380" s="44">
        <v>510000</v>
      </c>
      <c r="AM380" s="20">
        <v>15</v>
      </c>
      <c r="AN380" s="20" t="s">
        <v>324</v>
      </c>
      <c r="AO380" s="64">
        <f t="shared" si="110"/>
        <v>0</v>
      </c>
      <c r="AP380" s="64">
        <f t="shared" si="111"/>
        <v>1</v>
      </c>
      <c r="AQ380" s="64">
        <f t="shared" si="112"/>
        <v>0</v>
      </c>
      <c r="AR380" s="64">
        <v>1</v>
      </c>
      <c r="AS380" s="20" t="s">
        <v>214</v>
      </c>
      <c r="AT380" s="64">
        <v>0</v>
      </c>
      <c r="AU380" s="64">
        <v>0</v>
      </c>
      <c r="AV380" s="64">
        <v>0</v>
      </c>
      <c r="AW380" s="64">
        <v>1</v>
      </c>
      <c r="AX380" s="64">
        <v>29.5</v>
      </c>
      <c r="AY380" s="64">
        <v>0</v>
      </c>
      <c r="AZ380" s="64">
        <v>0</v>
      </c>
      <c r="BA380" s="64">
        <v>0</v>
      </c>
      <c r="BB380" s="64">
        <v>0</v>
      </c>
      <c r="BC380" s="64">
        <v>0</v>
      </c>
      <c r="BD380" s="64">
        <v>1</v>
      </c>
      <c r="BE380" s="64">
        <v>1</v>
      </c>
    </row>
    <row r="381" spans="1:135" x14ac:dyDescent="0.25">
      <c r="A381" s="20" t="s">
        <v>240</v>
      </c>
      <c r="B381" s="20">
        <v>380</v>
      </c>
      <c r="C381" s="20">
        <v>1</v>
      </c>
      <c r="D381">
        <f>VLOOKUP(E381,Studies!$C$3:$F$40,4,FALSE)</f>
        <v>25</v>
      </c>
      <c r="E381" s="20" t="s">
        <v>241</v>
      </c>
      <c r="F381" s="20" t="s">
        <v>241</v>
      </c>
      <c r="G381">
        <f t="shared" si="100"/>
        <v>63</v>
      </c>
      <c r="H381" s="20">
        <v>2014</v>
      </c>
      <c r="I381" s="20">
        <f t="shared" si="113"/>
        <v>1.4623979978989561</v>
      </c>
      <c r="J381" s="76">
        <v>61.354543</v>
      </c>
      <c r="K381" s="76">
        <v>8.6556926851353957</v>
      </c>
      <c r="L381" s="76">
        <f t="shared" si="101"/>
        <v>7.0883458126194165</v>
      </c>
      <c r="M381" s="20" t="s">
        <v>132</v>
      </c>
      <c r="N381" s="44">
        <f t="shared" si="102"/>
        <v>0</v>
      </c>
      <c r="O381" s="44">
        <f t="shared" si="103"/>
        <v>0</v>
      </c>
      <c r="P381" s="44">
        <f t="shared" si="104"/>
        <v>1</v>
      </c>
      <c r="Q381" s="80">
        <f t="shared" si="105"/>
        <v>44.389385337134627</v>
      </c>
      <c r="R381" s="80">
        <f t="shared" si="106"/>
        <v>78.319700662865372</v>
      </c>
      <c r="S381" s="80">
        <f t="shared" si="107"/>
        <v>0.44389385337134624</v>
      </c>
      <c r="T381" s="80">
        <f t="shared" si="108"/>
        <v>0.78319700662865366</v>
      </c>
      <c r="U381" s="76">
        <f t="shared" si="115"/>
        <v>0.61354542999999995</v>
      </c>
      <c r="V381" s="76">
        <f t="shared" si="116"/>
        <v>8.6556926851353952E-2</v>
      </c>
      <c r="W381" s="76">
        <f t="shared" si="114"/>
        <v>7.0883458126194165</v>
      </c>
      <c r="X381" s="94">
        <v>100</v>
      </c>
      <c r="Y381" s="44">
        <v>0</v>
      </c>
      <c r="Z381" s="44">
        <v>1</v>
      </c>
      <c r="AA381" s="44">
        <v>0</v>
      </c>
      <c r="AB381" s="44">
        <v>0</v>
      </c>
      <c r="AC381" s="94">
        <v>1</v>
      </c>
      <c r="AD381" s="20">
        <v>0</v>
      </c>
      <c r="AE381" s="20" t="s">
        <v>65</v>
      </c>
      <c r="AF381" s="44">
        <v>1</v>
      </c>
      <c r="AG381" s="44">
        <v>1</v>
      </c>
      <c r="AH381" s="44">
        <v>1</v>
      </c>
      <c r="AI381" s="44">
        <v>0</v>
      </c>
      <c r="AJ381" s="44">
        <f t="shared" si="109"/>
        <v>1</v>
      </c>
      <c r="AK381" s="44">
        <v>1</v>
      </c>
      <c r="AL381" s="44">
        <v>510000</v>
      </c>
      <c r="AM381" s="20">
        <v>15</v>
      </c>
      <c r="AN381" s="20" t="s">
        <v>324</v>
      </c>
      <c r="AO381" s="64">
        <f t="shared" si="110"/>
        <v>0</v>
      </c>
      <c r="AP381" s="64">
        <f t="shared" si="111"/>
        <v>1</v>
      </c>
      <c r="AQ381" s="64">
        <f t="shared" si="112"/>
        <v>0</v>
      </c>
      <c r="AR381" s="64">
        <v>1</v>
      </c>
      <c r="AS381" s="20" t="s">
        <v>317</v>
      </c>
      <c r="AT381" s="64">
        <v>0</v>
      </c>
      <c r="AU381" s="64">
        <v>0</v>
      </c>
      <c r="AV381" s="64">
        <v>0</v>
      </c>
      <c r="AW381" s="64">
        <v>1</v>
      </c>
      <c r="AX381" s="64">
        <v>37.1</v>
      </c>
      <c r="AY381" s="64">
        <v>0</v>
      </c>
      <c r="AZ381" s="64">
        <v>0</v>
      </c>
      <c r="BA381" s="64">
        <v>0</v>
      </c>
      <c r="BB381" s="64">
        <v>0</v>
      </c>
      <c r="BC381" s="64">
        <v>0</v>
      </c>
      <c r="BD381" s="64">
        <v>1</v>
      </c>
      <c r="BE381" s="64">
        <v>1</v>
      </c>
    </row>
    <row r="382" spans="1:135" x14ac:dyDescent="0.25">
      <c r="A382" s="20" t="s">
        <v>240</v>
      </c>
      <c r="B382" s="20">
        <v>381</v>
      </c>
      <c r="C382" s="20">
        <v>1</v>
      </c>
      <c r="D382">
        <f>VLOOKUP(E382,Studies!$C$3:$F$40,4,FALSE)</f>
        <v>25</v>
      </c>
      <c r="E382" s="20" t="s">
        <v>241</v>
      </c>
      <c r="F382" s="20" t="s">
        <v>241</v>
      </c>
      <c r="G382">
        <f t="shared" si="100"/>
        <v>63</v>
      </c>
      <c r="H382" s="20">
        <v>2014</v>
      </c>
      <c r="I382" s="20">
        <f t="shared" si="113"/>
        <v>1.4623979978989561</v>
      </c>
      <c r="J382" s="76">
        <v>47.796289600000001</v>
      </c>
      <c r="K382" s="76">
        <v>14.522231850413693</v>
      </c>
      <c r="L382" s="76">
        <f t="shared" si="101"/>
        <v>3.2912495883777284</v>
      </c>
      <c r="M382" s="20" t="s">
        <v>132</v>
      </c>
      <c r="N382" s="44">
        <f t="shared" si="102"/>
        <v>0</v>
      </c>
      <c r="O382" s="44">
        <f t="shared" si="103"/>
        <v>0</v>
      </c>
      <c r="P382" s="44">
        <f t="shared" si="104"/>
        <v>1</v>
      </c>
      <c r="Q382" s="80">
        <f t="shared" si="105"/>
        <v>19.332715173189165</v>
      </c>
      <c r="R382" s="80">
        <f t="shared" si="106"/>
        <v>76.259864026810845</v>
      </c>
      <c r="S382" s="80">
        <f t="shared" si="107"/>
        <v>0.19332715173189169</v>
      </c>
      <c r="T382" s="80">
        <f t="shared" si="108"/>
        <v>0.76259864026810842</v>
      </c>
      <c r="U382" s="76">
        <f t="shared" si="115"/>
        <v>0.47796289600000003</v>
      </c>
      <c r="V382" s="76">
        <f t="shared" si="116"/>
        <v>0.14522231850413692</v>
      </c>
      <c r="W382" s="76">
        <f t="shared" si="114"/>
        <v>3.2912495883777284</v>
      </c>
      <c r="X382" s="94">
        <v>100</v>
      </c>
      <c r="Y382" s="44">
        <v>0</v>
      </c>
      <c r="Z382" s="44">
        <v>1</v>
      </c>
      <c r="AA382" s="44">
        <v>0</v>
      </c>
      <c r="AB382" s="44">
        <v>0</v>
      </c>
      <c r="AC382" s="94">
        <v>1</v>
      </c>
      <c r="AD382" s="20">
        <v>0</v>
      </c>
      <c r="AE382" s="20" t="s">
        <v>65</v>
      </c>
      <c r="AF382" s="44">
        <v>1</v>
      </c>
      <c r="AG382" s="44">
        <v>1</v>
      </c>
      <c r="AH382" s="44">
        <v>1</v>
      </c>
      <c r="AI382" s="44">
        <v>0</v>
      </c>
      <c r="AJ382" s="44">
        <f t="shared" si="109"/>
        <v>1</v>
      </c>
      <c r="AK382" s="44">
        <v>1</v>
      </c>
      <c r="AL382" s="44">
        <v>510000</v>
      </c>
      <c r="AM382" s="20">
        <v>15</v>
      </c>
      <c r="AN382" s="20" t="s">
        <v>324</v>
      </c>
      <c r="AO382" s="64">
        <f t="shared" si="110"/>
        <v>0</v>
      </c>
      <c r="AP382" s="64">
        <f t="shared" si="111"/>
        <v>1</v>
      </c>
      <c r="AQ382" s="64">
        <f t="shared" si="112"/>
        <v>0</v>
      </c>
      <c r="AR382" s="64">
        <v>1</v>
      </c>
      <c r="AS382" s="20" t="s">
        <v>192</v>
      </c>
      <c r="AT382" s="64">
        <v>0</v>
      </c>
      <c r="AU382" s="64">
        <v>0</v>
      </c>
      <c r="AV382" s="64">
        <v>0</v>
      </c>
      <c r="AW382" s="64">
        <v>0</v>
      </c>
      <c r="AX382" s="64">
        <v>38.200000000000003</v>
      </c>
      <c r="AY382" s="64">
        <v>0</v>
      </c>
      <c r="AZ382" s="64">
        <v>0</v>
      </c>
      <c r="BA382" s="64">
        <v>0</v>
      </c>
      <c r="BB382" s="64">
        <v>0</v>
      </c>
      <c r="BC382" s="64">
        <v>0</v>
      </c>
      <c r="BD382" s="64">
        <v>1</v>
      </c>
      <c r="BE382" s="64">
        <v>1</v>
      </c>
    </row>
    <row r="383" spans="1:135" x14ac:dyDescent="0.25">
      <c r="A383" s="20" t="s">
        <v>240</v>
      </c>
      <c r="B383" s="20">
        <v>382</v>
      </c>
      <c r="C383" s="20">
        <v>1</v>
      </c>
      <c r="D383">
        <f>VLOOKUP(E383,Studies!$C$3:$F$40,4,FALSE)</f>
        <v>25</v>
      </c>
      <c r="E383" s="20" t="s">
        <v>241</v>
      </c>
      <c r="F383" s="20" t="s">
        <v>241</v>
      </c>
      <c r="G383">
        <f t="shared" si="100"/>
        <v>63</v>
      </c>
      <c r="H383" s="20">
        <v>2014</v>
      </c>
      <c r="I383" s="20">
        <f t="shared" si="113"/>
        <v>1.4623979978989561</v>
      </c>
      <c r="J383" s="76">
        <v>26.524698999999998</v>
      </c>
      <c r="K383" s="76">
        <v>5.5614425093867421</v>
      </c>
      <c r="L383" s="76">
        <f t="shared" si="101"/>
        <v>4.76939192578741</v>
      </c>
      <c r="M383" s="20" t="s">
        <v>132</v>
      </c>
      <c r="N383" s="44">
        <f t="shared" si="102"/>
        <v>0</v>
      </c>
      <c r="O383" s="44">
        <f t="shared" si="103"/>
        <v>0</v>
      </c>
      <c r="P383" s="44">
        <f t="shared" si="104"/>
        <v>1</v>
      </c>
      <c r="Q383" s="80">
        <f t="shared" si="105"/>
        <v>15.624271681601984</v>
      </c>
      <c r="R383" s="80">
        <f t="shared" si="106"/>
        <v>37.425126318398014</v>
      </c>
      <c r="S383" s="80">
        <f t="shared" si="107"/>
        <v>0.15624271681601981</v>
      </c>
      <c r="T383" s="80">
        <f t="shared" si="108"/>
        <v>0.37425126318398011</v>
      </c>
      <c r="U383" s="76">
        <f t="shared" si="115"/>
        <v>0.26524698999999996</v>
      </c>
      <c r="V383" s="76">
        <f t="shared" si="116"/>
        <v>5.5614425093867423E-2</v>
      </c>
      <c r="W383" s="76">
        <f t="shared" si="114"/>
        <v>4.7693919257874091</v>
      </c>
      <c r="X383" s="94">
        <v>100</v>
      </c>
      <c r="Y383" s="44">
        <v>0</v>
      </c>
      <c r="Z383" s="44">
        <v>1</v>
      </c>
      <c r="AA383" s="44">
        <v>0</v>
      </c>
      <c r="AB383" s="44">
        <v>0</v>
      </c>
      <c r="AC383" s="94">
        <v>1</v>
      </c>
      <c r="AD383" s="20">
        <v>0</v>
      </c>
      <c r="AE383" s="20" t="s">
        <v>65</v>
      </c>
      <c r="AF383" s="44">
        <v>1</v>
      </c>
      <c r="AG383" s="44">
        <v>1</v>
      </c>
      <c r="AH383" s="44">
        <v>1</v>
      </c>
      <c r="AI383" s="44">
        <v>0</v>
      </c>
      <c r="AJ383" s="44">
        <f t="shared" si="109"/>
        <v>1</v>
      </c>
      <c r="AK383" s="44">
        <v>1</v>
      </c>
      <c r="AL383" s="44">
        <v>510000</v>
      </c>
      <c r="AM383" s="20">
        <v>15</v>
      </c>
      <c r="AN383" s="20" t="s">
        <v>324</v>
      </c>
      <c r="AO383" s="64">
        <f t="shared" si="110"/>
        <v>0</v>
      </c>
      <c r="AP383" s="64">
        <f t="shared" si="111"/>
        <v>1</v>
      </c>
      <c r="AQ383" s="64">
        <f t="shared" si="112"/>
        <v>0</v>
      </c>
      <c r="AR383" s="64">
        <v>1</v>
      </c>
      <c r="AS383" s="20" t="s">
        <v>158</v>
      </c>
      <c r="AT383" s="64">
        <v>1</v>
      </c>
      <c r="AU383" s="64">
        <v>0</v>
      </c>
      <c r="AV383" s="64">
        <v>0</v>
      </c>
      <c r="AW383" s="64">
        <v>0</v>
      </c>
      <c r="AX383" s="64">
        <v>37.9</v>
      </c>
      <c r="AY383" s="64">
        <v>0</v>
      </c>
      <c r="AZ383" s="64">
        <v>0</v>
      </c>
      <c r="BA383" s="64">
        <v>0</v>
      </c>
      <c r="BB383" s="64">
        <v>0</v>
      </c>
      <c r="BC383" s="64">
        <v>0</v>
      </c>
      <c r="BD383" s="64">
        <v>1</v>
      </c>
      <c r="BE383" s="64">
        <v>1</v>
      </c>
    </row>
    <row r="384" spans="1:135" x14ac:dyDescent="0.25">
      <c r="A384" s="20" t="s">
        <v>240</v>
      </c>
      <c r="B384" s="20">
        <v>383</v>
      </c>
      <c r="C384" s="20">
        <v>1</v>
      </c>
      <c r="D384">
        <f>VLOOKUP(E384,Studies!$C$3:$F$40,4,FALSE)</f>
        <v>25</v>
      </c>
      <c r="E384" s="20" t="s">
        <v>241</v>
      </c>
      <c r="F384" s="20" t="s">
        <v>241</v>
      </c>
      <c r="G384">
        <f t="shared" si="100"/>
        <v>63</v>
      </c>
      <c r="H384" s="20">
        <v>2014</v>
      </c>
      <c r="I384" s="20">
        <f t="shared" si="113"/>
        <v>1.4623979978989561</v>
      </c>
      <c r="J384" s="76">
        <v>22.059246600000002</v>
      </c>
      <c r="K384" s="76">
        <v>14.91648033811156</v>
      </c>
      <c r="L384" s="76">
        <f t="shared" si="101"/>
        <v>1.4788506470684439</v>
      </c>
      <c r="M384" s="20" t="s">
        <v>132</v>
      </c>
      <c r="N384" s="44">
        <f t="shared" si="102"/>
        <v>0</v>
      </c>
      <c r="O384" s="44">
        <f t="shared" si="103"/>
        <v>0</v>
      </c>
      <c r="P384" s="44">
        <f t="shared" si="104"/>
        <v>1</v>
      </c>
      <c r="Q384" s="80">
        <f t="shared" si="105"/>
        <v>-7.1770548626986539</v>
      </c>
      <c r="R384" s="80">
        <f t="shared" si="106"/>
        <v>51.295548062698657</v>
      </c>
      <c r="S384" s="80">
        <f t="shared" si="107"/>
        <v>-7.1770548626986536E-2</v>
      </c>
      <c r="T384" s="80">
        <f t="shared" si="108"/>
        <v>0.51295548062698659</v>
      </c>
      <c r="U384" s="76">
        <f t="shared" si="115"/>
        <v>0.22059246600000001</v>
      </c>
      <c r="V384" s="76">
        <f t="shared" si="116"/>
        <v>0.1491648033811156</v>
      </c>
      <c r="W384" s="76">
        <f t="shared" si="114"/>
        <v>1.4788506470684439</v>
      </c>
      <c r="X384" s="94">
        <v>100</v>
      </c>
      <c r="Y384" s="44">
        <v>0</v>
      </c>
      <c r="Z384" s="44">
        <v>1</v>
      </c>
      <c r="AA384" s="44">
        <v>0</v>
      </c>
      <c r="AB384" s="44">
        <v>0</v>
      </c>
      <c r="AC384" s="94">
        <v>1</v>
      </c>
      <c r="AD384" s="20">
        <v>0</v>
      </c>
      <c r="AE384" s="20" t="s">
        <v>65</v>
      </c>
      <c r="AF384" s="44">
        <v>1</v>
      </c>
      <c r="AG384" s="44">
        <v>1</v>
      </c>
      <c r="AH384" s="44">
        <v>1</v>
      </c>
      <c r="AI384" s="44">
        <v>0</v>
      </c>
      <c r="AJ384" s="44">
        <f t="shared" si="109"/>
        <v>1</v>
      </c>
      <c r="AK384" s="44">
        <v>1</v>
      </c>
      <c r="AL384" s="44">
        <v>510000</v>
      </c>
      <c r="AM384" s="20">
        <v>15</v>
      </c>
      <c r="AN384" s="20" t="s">
        <v>324</v>
      </c>
      <c r="AO384" s="64">
        <f t="shared" si="110"/>
        <v>0</v>
      </c>
      <c r="AP384" s="64">
        <f t="shared" si="111"/>
        <v>1</v>
      </c>
      <c r="AQ384" s="64">
        <f t="shared" si="112"/>
        <v>0</v>
      </c>
      <c r="AR384" s="64">
        <v>1</v>
      </c>
      <c r="AS384" s="20" t="s">
        <v>216</v>
      </c>
      <c r="AT384" s="64">
        <v>1</v>
      </c>
      <c r="AU384" s="64">
        <v>0</v>
      </c>
      <c r="AV384" s="64">
        <v>0</v>
      </c>
      <c r="AW384" s="64">
        <v>0</v>
      </c>
      <c r="AX384" s="64">
        <v>33.700000000000003</v>
      </c>
      <c r="AY384" s="64">
        <v>0</v>
      </c>
      <c r="AZ384" s="64">
        <v>0</v>
      </c>
      <c r="BA384" s="64">
        <v>0</v>
      </c>
      <c r="BB384" s="64">
        <v>0</v>
      </c>
      <c r="BC384" s="64">
        <v>0</v>
      </c>
      <c r="BD384" s="64">
        <v>1</v>
      </c>
      <c r="BE384" s="64">
        <v>1</v>
      </c>
    </row>
    <row r="385" spans="1:135" s="31" customFormat="1" x14ac:dyDescent="0.25">
      <c r="A385" s="20" t="s">
        <v>240</v>
      </c>
      <c r="B385" s="20">
        <v>384</v>
      </c>
      <c r="C385" s="20">
        <v>1</v>
      </c>
      <c r="D385">
        <f>VLOOKUP(E385,Studies!$C$3:$F$40,4,FALSE)</f>
        <v>25</v>
      </c>
      <c r="E385" s="20" t="s">
        <v>241</v>
      </c>
      <c r="F385" s="20" t="s">
        <v>241</v>
      </c>
      <c r="G385">
        <f t="shared" si="100"/>
        <v>63</v>
      </c>
      <c r="H385" s="20">
        <v>2014</v>
      </c>
      <c r="I385" s="20">
        <f t="shared" si="113"/>
        <v>1.4623979978989561</v>
      </c>
      <c r="J385" s="76">
        <v>36.262421599999996</v>
      </c>
      <c r="K385" s="76">
        <v>10.337836265533477</v>
      </c>
      <c r="L385" s="76">
        <f t="shared" si="101"/>
        <v>3.5077380477479152</v>
      </c>
      <c r="M385" s="20" t="s">
        <v>132</v>
      </c>
      <c r="N385" s="44">
        <f t="shared" si="102"/>
        <v>0</v>
      </c>
      <c r="O385" s="44">
        <f t="shared" si="103"/>
        <v>0</v>
      </c>
      <c r="P385" s="44">
        <f t="shared" si="104"/>
        <v>1</v>
      </c>
      <c r="Q385" s="80">
        <f t="shared" si="105"/>
        <v>16.000262519554383</v>
      </c>
      <c r="R385" s="80">
        <f t="shared" si="106"/>
        <v>56.524580680445609</v>
      </c>
      <c r="S385" s="80">
        <f t="shared" si="107"/>
        <v>0.16000262519554379</v>
      </c>
      <c r="T385" s="80">
        <f t="shared" si="108"/>
        <v>0.56524580680445613</v>
      </c>
      <c r="U385" s="76">
        <f t="shared" si="115"/>
        <v>0.36262421599999994</v>
      </c>
      <c r="V385" s="76">
        <f t="shared" si="116"/>
        <v>0.10337836265533477</v>
      </c>
      <c r="W385" s="76">
        <f t="shared" si="114"/>
        <v>3.5077380477479148</v>
      </c>
      <c r="X385" s="94">
        <v>100</v>
      </c>
      <c r="Y385" s="44">
        <v>0</v>
      </c>
      <c r="Z385" s="44">
        <v>1</v>
      </c>
      <c r="AA385" s="44">
        <v>0</v>
      </c>
      <c r="AB385" s="44">
        <v>0</v>
      </c>
      <c r="AC385" s="94">
        <v>1</v>
      </c>
      <c r="AD385" s="20">
        <v>0</v>
      </c>
      <c r="AE385" s="20" t="s">
        <v>65</v>
      </c>
      <c r="AF385" s="44">
        <v>1</v>
      </c>
      <c r="AG385" s="44">
        <v>1</v>
      </c>
      <c r="AH385" s="44">
        <v>1</v>
      </c>
      <c r="AI385" s="44">
        <v>0</v>
      </c>
      <c r="AJ385" s="44">
        <f t="shared" si="109"/>
        <v>1</v>
      </c>
      <c r="AK385" s="44">
        <v>1</v>
      </c>
      <c r="AL385" s="44">
        <v>510000</v>
      </c>
      <c r="AM385" s="20">
        <v>15</v>
      </c>
      <c r="AN385" s="20" t="s">
        <v>324</v>
      </c>
      <c r="AO385" s="64">
        <f t="shared" si="110"/>
        <v>0</v>
      </c>
      <c r="AP385" s="64">
        <f t="shared" si="111"/>
        <v>1</v>
      </c>
      <c r="AQ385" s="64">
        <f t="shared" si="112"/>
        <v>0</v>
      </c>
      <c r="AR385" s="64">
        <v>1</v>
      </c>
      <c r="AS385" s="20" t="s">
        <v>232</v>
      </c>
      <c r="AT385" s="64">
        <v>0</v>
      </c>
      <c r="AU385" s="64">
        <v>0</v>
      </c>
      <c r="AV385" s="64">
        <v>0</v>
      </c>
      <c r="AW385" s="64">
        <v>0</v>
      </c>
      <c r="AX385" s="64">
        <v>27.8</v>
      </c>
      <c r="AY385" s="64">
        <v>0</v>
      </c>
      <c r="AZ385" s="64">
        <v>0</v>
      </c>
      <c r="BA385" s="64">
        <v>0</v>
      </c>
      <c r="BB385" s="64">
        <v>0</v>
      </c>
      <c r="BC385" s="64">
        <v>0</v>
      </c>
      <c r="BD385" s="64">
        <v>1</v>
      </c>
      <c r="BE385" s="64">
        <v>1</v>
      </c>
      <c r="BF385"/>
      <c r="BG385"/>
      <c r="BH385"/>
      <c r="BI385"/>
      <c r="BJ385"/>
      <c r="BK385"/>
      <c r="BL385"/>
      <c r="BM385"/>
      <c r="BN385"/>
      <c r="BO385"/>
      <c r="BP385"/>
      <c r="BQ385"/>
      <c r="BR385"/>
      <c r="BS385"/>
      <c r="BT385"/>
      <c r="BU385"/>
      <c r="BV385"/>
      <c r="BW385"/>
      <c r="BX385"/>
      <c r="BY385"/>
      <c r="BZ385"/>
      <c r="CA385"/>
      <c r="CB385"/>
      <c r="CC385"/>
      <c r="CD385"/>
      <c r="CE385"/>
      <c r="CF385"/>
      <c r="CG385"/>
      <c r="CH385"/>
      <c r="CI385"/>
      <c r="CJ385"/>
      <c r="CK385"/>
      <c r="CL385"/>
      <c r="CM385"/>
      <c r="CN385"/>
      <c r="CO385"/>
      <c r="CP385"/>
      <c r="CQ385"/>
      <c r="CR385"/>
      <c r="CS385"/>
      <c r="CT385"/>
      <c r="CU385"/>
      <c r="CV385"/>
      <c r="CW385"/>
      <c r="CX385"/>
      <c r="CY385"/>
      <c r="CZ385"/>
      <c r="DA385"/>
      <c r="DB385"/>
      <c r="DC385"/>
      <c r="DD385"/>
      <c r="DE385"/>
      <c r="DF385"/>
      <c r="DG385"/>
      <c r="DH385"/>
      <c r="DI385"/>
      <c r="DJ385"/>
      <c r="DK385"/>
      <c r="DL385"/>
      <c r="DM385"/>
      <c r="DN385"/>
      <c r="DO385"/>
      <c r="DP385"/>
      <c r="DQ385"/>
      <c r="DR385"/>
      <c r="DS385"/>
      <c r="DT385"/>
      <c r="DU385"/>
      <c r="DV385"/>
      <c r="DW385"/>
      <c r="DX385"/>
      <c r="DY385"/>
      <c r="DZ385"/>
      <c r="EA385"/>
      <c r="EB385"/>
      <c r="EC385"/>
      <c r="ED385"/>
      <c r="EE385"/>
    </row>
    <row r="386" spans="1:135" s="31" customFormat="1" x14ac:dyDescent="0.25">
      <c r="A386" s="20" t="s">
        <v>240</v>
      </c>
      <c r="B386" s="20">
        <v>385</v>
      </c>
      <c r="C386" s="20">
        <v>1</v>
      </c>
      <c r="D386">
        <f>VLOOKUP(E386,Studies!$C$3:$F$40,4,FALSE)</f>
        <v>25</v>
      </c>
      <c r="E386" s="20" t="s">
        <v>241</v>
      </c>
      <c r="F386" s="20" t="s">
        <v>241</v>
      </c>
      <c r="G386">
        <f t="shared" ref="G386:G435" si="117">COUNTIF(E:E,E386)</f>
        <v>63</v>
      </c>
      <c r="H386" s="20">
        <v>2014</v>
      </c>
      <c r="I386" s="20">
        <f t="shared" si="113"/>
        <v>1.4623979978989561</v>
      </c>
      <c r="J386" s="76">
        <v>25.473908000000002</v>
      </c>
      <c r="K386" s="76">
        <v>5.9394690448393712</v>
      </c>
      <c r="L386" s="76">
        <f t="shared" ref="L386:L414" si="118">ABS(J386)/K386</f>
        <v>4.2889200714217921</v>
      </c>
      <c r="M386" s="20" t="s">
        <v>132</v>
      </c>
      <c r="N386" s="44">
        <f t="shared" ref="N386:N413" si="119">IF(M386="CML",1,0)</f>
        <v>0</v>
      </c>
      <c r="O386" s="44">
        <f t="shared" ref="O386:O413" si="120">IF(M386="OLS",1,0)</f>
        <v>0</v>
      </c>
      <c r="P386" s="44">
        <f t="shared" ref="P386:P413" si="121">IF(M386="HLM",1,0)</f>
        <v>1</v>
      </c>
      <c r="Q386" s="80">
        <f t="shared" ref="Q386:Q413" si="122">J386-1.96*K386</f>
        <v>13.832548672114834</v>
      </c>
      <c r="R386" s="80">
        <f t="shared" ref="R386:R413" si="123">J386+1.96*K386</f>
        <v>37.115267327885171</v>
      </c>
      <c r="S386" s="80">
        <f t="shared" ref="S386:S413" si="124">U386-1.96*V386</f>
        <v>0.13832548672114833</v>
      </c>
      <c r="T386" s="80">
        <f t="shared" ref="T386:T413" si="125">U386+1.96*V386</f>
        <v>0.37115267327885171</v>
      </c>
      <c r="U386" s="76">
        <f t="shared" si="115"/>
        <v>0.25473908000000001</v>
      </c>
      <c r="V386" s="76">
        <f t="shared" si="116"/>
        <v>5.9394690448393711E-2</v>
      </c>
      <c r="W386" s="76">
        <f t="shared" si="114"/>
        <v>4.2889200714217921</v>
      </c>
      <c r="X386" s="94">
        <v>100</v>
      </c>
      <c r="Y386" s="44">
        <v>0</v>
      </c>
      <c r="Z386" s="44">
        <v>1</v>
      </c>
      <c r="AA386" s="44">
        <v>0</v>
      </c>
      <c r="AB386" s="44">
        <v>0</v>
      </c>
      <c r="AC386" s="94">
        <v>1</v>
      </c>
      <c r="AD386" s="20">
        <v>0</v>
      </c>
      <c r="AE386" s="20" t="s">
        <v>65</v>
      </c>
      <c r="AF386" s="44">
        <v>1</v>
      </c>
      <c r="AG386" s="44">
        <v>1</v>
      </c>
      <c r="AH386" s="44">
        <v>1</v>
      </c>
      <c r="AI386" s="44">
        <v>0</v>
      </c>
      <c r="AJ386" s="44">
        <f t="shared" ref="AJ386:AJ434" si="126">IF(AE386="composite",1,0)</f>
        <v>1</v>
      </c>
      <c r="AK386" s="44">
        <v>1</v>
      </c>
      <c r="AL386" s="44">
        <v>510000</v>
      </c>
      <c r="AM386" s="20">
        <v>15</v>
      </c>
      <c r="AN386" s="20" t="s">
        <v>324</v>
      </c>
      <c r="AO386" s="64">
        <f t="shared" ref="AO386:AO414" si="127">IF(AN386="Econ",1,0)</f>
        <v>0</v>
      </c>
      <c r="AP386" s="64">
        <f t="shared" ref="AP386:AP414" si="128">IF(AN386="SS",1,0)</f>
        <v>1</v>
      </c>
      <c r="AQ386" s="64">
        <f t="shared" ref="AQ386:AQ414" si="129">IF(AN386="Psychology",1,0)</f>
        <v>0</v>
      </c>
      <c r="AR386" s="64">
        <v>1</v>
      </c>
      <c r="AS386" s="20" t="s">
        <v>164</v>
      </c>
      <c r="AT386" s="64">
        <v>0</v>
      </c>
      <c r="AU386" s="64">
        <v>0</v>
      </c>
      <c r="AV386" s="64">
        <v>0</v>
      </c>
      <c r="AW386" s="64">
        <v>1</v>
      </c>
      <c r="AX386" s="64">
        <v>35.700000000000003</v>
      </c>
      <c r="AY386" s="64">
        <v>0</v>
      </c>
      <c r="AZ386" s="64">
        <v>0</v>
      </c>
      <c r="BA386" s="64">
        <v>0</v>
      </c>
      <c r="BB386" s="64">
        <v>0</v>
      </c>
      <c r="BC386" s="64">
        <v>0</v>
      </c>
      <c r="BD386" s="64">
        <v>1</v>
      </c>
      <c r="BE386" s="64">
        <v>1</v>
      </c>
      <c r="BF386"/>
      <c r="BG386"/>
      <c r="BH386"/>
      <c r="BI386"/>
      <c r="BJ386"/>
      <c r="BK386"/>
      <c r="BL386"/>
      <c r="BM386"/>
      <c r="BN386"/>
      <c r="BO386"/>
      <c r="BP386"/>
      <c r="BQ386"/>
      <c r="BR386"/>
      <c r="BS386"/>
      <c r="BT386"/>
      <c r="BU386"/>
      <c r="BV386"/>
      <c r="BW386"/>
      <c r="BX386"/>
      <c r="BY386"/>
      <c r="BZ386"/>
      <c r="CA386"/>
      <c r="CB386"/>
      <c r="CC386"/>
      <c r="CD386"/>
      <c r="CE386"/>
      <c r="CF386"/>
      <c r="CG386"/>
      <c r="CH386"/>
      <c r="CI386"/>
      <c r="CJ386"/>
      <c r="CK386"/>
      <c r="CL386"/>
      <c r="CM386"/>
      <c r="CN386"/>
      <c r="CO386"/>
      <c r="CP386"/>
      <c r="CQ386"/>
      <c r="CR386"/>
      <c r="CS386"/>
      <c r="CT386"/>
      <c r="CU386"/>
      <c r="CV386"/>
      <c r="CW386"/>
      <c r="CX386"/>
      <c r="CY386"/>
      <c r="CZ386"/>
      <c r="DA386"/>
      <c r="DB386"/>
      <c r="DC386"/>
      <c r="DD386"/>
      <c r="DE386"/>
      <c r="DF386"/>
      <c r="DG386"/>
      <c r="DH386"/>
      <c r="DI386"/>
      <c r="DJ386"/>
      <c r="DK386"/>
      <c r="DL386"/>
      <c r="DM386"/>
      <c r="DN386"/>
      <c r="DO386"/>
      <c r="DP386"/>
      <c r="DQ386"/>
      <c r="DR386"/>
      <c r="DS386"/>
      <c r="DT386"/>
      <c r="DU386"/>
      <c r="DV386"/>
      <c r="DW386"/>
      <c r="DX386"/>
      <c r="DY386"/>
      <c r="DZ386"/>
      <c r="EA386"/>
      <c r="EB386"/>
      <c r="EC386"/>
      <c r="ED386"/>
      <c r="EE386"/>
    </row>
    <row r="387" spans="1:135" s="31" customFormat="1" x14ac:dyDescent="0.25">
      <c r="A387" s="20" t="s">
        <v>240</v>
      </c>
      <c r="B387" s="20">
        <v>386</v>
      </c>
      <c r="C387" s="20">
        <v>1</v>
      </c>
      <c r="D387">
        <f>VLOOKUP(E387,Studies!$C$3:$F$40,4,FALSE)</f>
        <v>25</v>
      </c>
      <c r="E387" s="20" t="s">
        <v>241</v>
      </c>
      <c r="F387" s="20" t="s">
        <v>241</v>
      </c>
      <c r="G387">
        <f t="shared" si="117"/>
        <v>63</v>
      </c>
      <c r="H387" s="20">
        <v>2014</v>
      </c>
      <c r="I387" s="20">
        <f t="shared" ref="I387:I435" si="130">LOG((H387-1986)+1)</f>
        <v>1.4623979978989561</v>
      </c>
      <c r="J387" s="76">
        <v>47.152243200000001</v>
      </c>
      <c r="K387" s="76">
        <v>6.8863647481015606</v>
      </c>
      <c r="L387" s="76">
        <f t="shared" si="118"/>
        <v>6.8471893262695644</v>
      </c>
      <c r="M387" s="20" t="s">
        <v>132</v>
      </c>
      <c r="N387" s="44">
        <f t="shared" si="119"/>
        <v>0</v>
      </c>
      <c r="O387" s="44">
        <f t="shared" si="120"/>
        <v>0</v>
      </c>
      <c r="P387" s="44">
        <f t="shared" si="121"/>
        <v>1</v>
      </c>
      <c r="Q387" s="80">
        <f t="shared" si="122"/>
        <v>33.654968293720941</v>
      </c>
      <c r="R387" s="80">
        <f t="shared" si="123"/>
        <v>60.649518106279061</v>
      </c>
      <c r="S387" s="80">
        <f t="shared" si="124"/>
        <v>0.33654968293720944</v>
      </c>
      <c r="T387" s="80">
        <f t="shared" si="125"/>
        <v>0.60649518106279054</v>
      </c>
      <c r="U387" s="76">
        <f t="shared" si="115"/>
        <v>0.47152243199999999</v>
      </c>
      <c r="V387" s="76">
        <f t="shared" si="116"/>
        <v>6.8863647481015602E-2</v>
      </c>
      <c r="W387" s="76">
        <f t="shared" si="114"/>
        <v>6.8471893262695644</v>
      </c>
      <c r="X387" s="94">
        <v>100</v>
      </c>
      <c r="Y387" s="44">
        <v>0</v>
      </c>
      <c r="Z387" s="44">
        <v>1</v>
      </c>
      <c r="AA387" s="44">
        <v>0</v>
      </c>
      <c r="AB387" s="44">
        <v>0</v>
      </c>
      <c r="AC387" s="94">
        <v>1</v>
      </c>
      <c r="AD387" s="20">
        <v>0</v>
      </c>
      <c r="AE387" s="20" t="s">
        <v>65</v>
      </c>
      <c r="AF387" s="44">
        <v>1</v>
      </c>
      <c r="AG387" s="44">
        <v>1</v>
      </c>
      <c r="AH387" s="44">
        <v>1</v>
      </c>
      <c r="AI387" s="44">
        <v>0</v>
      </c>
      <c r="AJ387" s="44">
        <f t="shared" si="126"/>
        <v>1</v>
      </c>
      <c r="AK387" s="44">
        <v>1</v>
      </c>
      <c r="AL387" s="44">
        <v>510000</v>
      </c>
      <c r="AM387" s="20">
        <v>15</v>
      </c>
      <c r="AN387" s="20" t="s">
        <v>324</v>
      </c>
      <c r="AO387" s="64">
        <f t="shared" si="127"/>
        <v>0</v>
      </c>
      <c r="AP387" s="64">
        <f t="shared" si="128"/>
        <v>1</v>
      </c>
      <c r="AQ387" s="64">
        <f t="shared" si="129"/>
        <v>0</v>
      </c>
      <c r="AR387" s="64">
        <v>1</v>
      </c>
      <c r="AS387" s="20" t="s">
        <v>218</v>
      </c>
      <c r="AT387" s="64">
        <v>1</v>
      </c>
      <c r="AU387" s="64">
        <v>0</v>
      </c>
      <c r="AV387" s="64">
        <v>0</v>
      </c>
      <c r="AW387" s="64">
        <v>1</v>
      </c>
      <c r="AX387" s="64">
        <v>36</v>
      </c>
      <c r="AY387" s="64">
        <v>0</v>
      </c>
      <c r="AZ387" s="64">
        <v>0</v>
      </c>
      <c r="BA387" s="64">
        <v>0</v>
      </c>
      <c r="BB387" s="64">
        <v>0</v>
      </c>
      <c r="BC387" s="64">
        <v>0</v>
      </c>
      <c r="BD387" s="64">
        <v>1</v>
      </c>
      <c r="BE387" s="64">
        <v>1</v>
      </c>
      <c r="BF387"/>
      <c r="BG387"/>
      <c r="BH387"/>
      <c r="BI387"/>
      <c r="BJ387"/>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c r="CP387"/>
      <c r="CQ387"/>
      <c r="CR387"/>
      <c r="CS387"/>
      <c r="CT387"/>
      <c r="CU387"/>
      <c r="CV387"/>
      <c r="CW387"/>
      <c r="CX387"/>
      <c r="CY387"/>
      <c r="CZ387"/>
      <c r="DA387"/>
      <c r="DB387"/>
      <c r="DC387"/>
      <c r="DD387"/>
      <c r="DE387"/>
      <c r="DF387"/>
      <c r="DG387"/>
      <c r="DH387"/>
      <c r="DI387"/>
      <c r="DJ387"/>
      <c r="DK387"/>
      <c r="DL387"/>
      <c r="DM387"/>
      <c r="DN387"/>
      <c r="DO387"/>
      <c r="DP387"/>
      <c r="DQ387"/>
      <c r="DR387"/>
      <c r="DS387"/>
      <c r="DT387"/>
      <c r="DU387"/>
      <c r="DV387"/>
      <c r="DW387"/>
      <c r="DX387"/>
      <c r="DY387"/>
      <c r="DZ387"/>
      <c r="EA387"/>
      <c r="EB387"/>
      <c r="EC387"/>
      <c r="ED387"/>
      <c r="EE387"/>
    </row>
    <row r="388" spans="1:135" s="31" customFormat="1" x14ac:dyDescent="0.25">
      <c r="A388" s="20" t="s">
        <v>240</v>
      </c>
      <c r="B388" s="20">
        <v>387</v>
      </c>
      <c r="C388" s="20">
        <v>1</v>
      </c>
      <c r="D388">
        <f>VLOOKUP(E388,Studies!$C$3:$F$40,4,FALSE)</f>
        <v>25</v>
      </c>
      <c r="E388" s="20" t="s">
        <v>241</v>
      </c>
      <c r="F388" s="20" t="s">
        <v>241</v>
      </c>
      <c r="G388">
        <f t="shared" si="117"/>
        <v>63</v>
      </c>
      <c r="H388" s="20">
        <v>2014</v>
      </c>
      <c r="I388" s="20">
        <f t="shared" si="130"/>
        <v>1.4623979978989561</v>
      </c>
      <c r="J388" s="76">
        <v>8.0077479</v>
      </c>
      <c r="K388" s="76">
        <v>12.238754877441801</v>
      </c>
      <c r="L388" s="76">
        <f t="shared" si="118"/>
        <v>0.65429432815585686</v>
      </c>
      <c r="M388" s="20" t="s">
        <v>132</v>
      </c>
      <c r="N388" s="44">
        <f t="shared" si="119"/>
        <v>0</v>
      </c>
      <c r="O388" s="44">
        <f t="shared" si="120"/>
        <v>0</v>
      </c>
      <c r="P388" s="44">
        <f t="shared" si="121"/>
        <v>1</v>
      </c>
      <c r="Q388" s="80">
        <f t="shared" si="122"/>
        <v>-15.980211659785931</v>
      </c>
      <c r="R388" s="80">
        <f t="shared" si="123"/>
        <v>31.995707459785933</v>
      </c>
      <c r="S388" s="80">
        <f t="shared" si="124"/>
        <v>-0.15980211659785928</v>
      </c>
      <c r="T388" s="80">
        <f t="shared" si="125"/>
        <v>0.31995707459785927</v>
      </c>
      <c r="U388" s="76">
        <f t="shared" si="115"/>
        <v>8.0077479000000007E-2</v>
      </c>
      <c r="V388" s="76">
        <f t="shared" si="116"/>
        <v>0.12238754877441801</v>
      </c>
      <c r="W388" s="76">
        <f t="shared" si="114"/>
        <v>0.65429432815585697</v>
      </c>
      <c r="X388" s="94">
        <v>100</v>
      </c>
      <c r="Y388" s="44">
        <v>0</v>
      </c>
      <c r="Z388" s="44">
        <v>1</v>
      </c>
      <c r="AA388" s="44">
        <v>0</v>
      </c>
      <c r="AB388" s="44">
        <v>0</v>
      </c>
      <c r="AC388" s="94">
        <v>1</v>
      </c>
      <c r="AD388" s="20">
        <v>0</v>
      </c>
      <c r="AE388" s="20" t="s">
        <v>65</v>
      </c>
      <c r="AF388" s="44">
        <v>1</v>
      </c>
      <c r="AG388" s="44">
        <v>1</v>
      </c>
      <c r="AH388" s="44">
        <v>1</v>
      </c>
      <c r="AI388" s="44">
        <v>0</v>
      </c>
      <c r="AJ388" s="44">
        <f t="shared" si="126"/>
        <v>1</v>
      </c>
      <c r="AK388" s="44">
        <v>1</v>
      </c>
      <c r="AL388" s="44">
        <v>510000</v>
      </c>
      <c r="AM388" s="20">
        <v>15</v>
      </c>
      <c r="AN388" s="20" t="s">
        <v>324</v>
      </c>
      <c r="AO388" s="64">
        <f t="shared" si="127"/>
        <v>0</v>
      </c>
      <c r="AP388" s="64">
        <f t="shared" si="128"/>
        <v>1</v>
      </c>
      <c r="AQ388" s="64">
        <f t="shared" si="129"/>
        <v>0</v>
      </c>
      <c r="AR388" s="64">
        <v>1</v>
      </c>
      <c r="AS388" s="20" t="s">
        <v>219</v>
      </c>
      <c r="AT388" s="64">
        <v>1</v>
      </c>
      <c r="AU388" s="64">
        <v>0</v>
      </c>
      <c r="AV388" s="64">
        <v>0</v>
      </c>
      <c r="AW388" s="64">
        <v>0</v>
      </c>
      <c r="AX388" s="64">
        <v>38.200000000000003</v>
      </c>
      <c r="AY388" s="64">
        <v>0</v>
      </c>
      <c r="AZ388" s="64">
        <v>0</v>
      </c>
      <c r="BA388" s="64">
        <v>0</v>
      </c>
      <c r="BB388" s="64">
        <v>0</v>
      </c>
      <c r="BC388" s="64">
        <v>0</v>
      </c>
      <c r="BD388" s="64">
        <v>1</v>
      </c>
      <c r="BE388" s="64">
        <v>1</v>
      </c>
      <c r="BF388"/>
      <c r="BG388"/>
      <c r="BH388"/>
      <c r="BI388"/>
      <c r="BJ388"/>
      <c r="BK388"/>
      <c r="BL388"/>
      <c r="BM388"/>
      <c r="BN388"/>
      <c r="BO388"/>
      <c r="BP388"/>
      <c r="BQ388"/>
      <c r="BR388"/>
      <c r="BS388"/>
      <c r="BT388"/>
      <c r="BU388"/>
      <c r="BV388"/>
      <c r="BW388"/>
      <c r="BX388"/>
      <c r="BY388"/>
      <c r="BZ388"/>
      <c r="CA388"/>
      <c r="CB388"/>
      <c r="CC388"/>
      <c r="CD388"/>
      <c r="CE388"/>
      <c r="CF388"/>
      <c r="CG388"/>
      <c r="CH388"/>
      <c r="CI388"/>
      <c r="CJ388"/>
      <c r="CK388"/>
      <c r="CL388"/>
      <c r="CM388"/>
      <c r="CN388"/>
      <c r="CO388"/>
      <c r="CP388"/>
      <c r="CQ388"/>
      <c r="CR388"/>
      <c r="CS388"/>
      <c r="CT388"/>
      <c r="CU388"/>
      <c r="CV388"/>
      <c r="CW388"/>
      <c r="CX388"/>
      <c r="CY388"/>
      <c r="CZ388"/>
      <c r="DA388"/>
      <c r="DB388"/>
      <c r="DC388"/>
      <c r="DD388"/>
      <c r="DE388"/>
      <c r="DF388"/>
      <c r="DG388"/>
      <c r="DH388"/>
      <c r="DI388"/>
      <c r="DJ388"/>
      <c r="DK388"/>
      <c r="DL388"/>
      <c r="DM388"/>
      <c r="DN388"/>
      <c r="DO388"/>
      <c r="DP388"/>
      <c r="DQ388"/>
      <c r="DR388"/>
      <c r="DS388"/>
      <c r="DT388"/>
      <c r="DU388"/>
      <c r="DV388"/>
      <c r="DW388"/>
      <c r="DX388"/>
      <c r="DY388"/>
      <c r="DZ388"/>
      <c r="EA388"/>
      <c r="EB388"/>
      <c r="EC388"/>
      <c r="ED388"/>
      <c r="EE388"/>
    </row>
    <row r="389" spans="1:135" s="31" customFormat="1" x14ac:dyDescent="0.25">
      <c r="A389" s="20" t="s">
        <v>240</v>
      </c>
      <c r="B389" s="20">
        <v>388</v>
      </c>
      <c r="C389" s="20">
        <v>1</v>
      </c>
      <c r="D389">
        <f>VLOOKUP(E389,Studies!$C$3:$F$40,4,FALSE)</f>
        <v>25</v>
      </c>
      <c r="E389" s="20" t="s">
        <v>241</v>
      </c>
      <c r="F389" s="20" t="s">
        <v>241</v>
      </c>
      <c r="G389">
        <f t="shared" si="117"/>
        <v>63</v>
      </c>
      <c r="H389" s="20">
        <v>2014</v>
      </c>
      <c r="I389" s="20">
        <f t="shared" si="130"/>
        <v>1.4623979978989561</v>
      </c>
      <c r="J389" s="76">
        <v>52.7460922</v>
      </c>
      <c r="K389" s="76">
        <v>7.2490575557087862</v>
      </c>
      <c r="L389" s="76">
        <f t="shared" si="118"/>
        <v>7.2762689211180751</v>
      </c>
      <c r="M389" s="20" t="s">
        <v>132</v>
      </c>
      <c r="N389" s="44">
        <f t="shared" si="119"/>
        <v>0</v>
      </c>
      <c r="O389" s="44">
        <f t="shared" si="120"/>
        <v>0</v>
      </c>
      <c r="P389" s="44">
        <f t="shared" si="121"/>
        <v>1</v>
      </c>
      <c r="Q389" s="80">
        <f t="shared" si="122"/>
        <v>38.537939390810777</v>
      </c>
      <c r="R389" s="80">
        <f t="shared" si="123"/>
        <v>66.954245009189222</v>
      </c>
      <c r="S389" s="80">
        <f t="shared" si="124"/>
        <v>0.38537939390810771</v>
      </c>
      <c r="T389" s="80">
        <f t="shared" si="125"/>
        <v>0.66954245009189217</v>
      </c>
      <c r="U389" s="76">
        <f t="shared" si="115"/>
        <v>0.52746092199999994</v>
      </c>
      <c r="V389" s="76">
        <f t="shared" si="116"/>
        <v>7.2490575557087863E-2</v>
      </c>
      <c r="W389" s="76">
        <f t="shared" si="114"/>
        <v>7.2762689211180742</v>
      </c>
      <c r="X389" s="94">
        <v>100</v>
      </c>
      <c r="Y389" s="44">
        <v>0</v>
      </c>
      <c r="Z389" s="44">
        <v>1</v>
      </c>
      <c r="AA389" s="44">
        <v>0</v>
      </c>
      <c r="AB389" s="44">
        <v>0</v>
      </c>
      <c r="AC389" s="94">
        <v>1</v>
      </c>
      <c r="AD389" s="20">
        <v>0</v>
      </c>
      <c r="AE389" s="20" t="s">
        <v>65</v>
      </c>
      <c r="AF389" s="44">
        <v>1</v>
      </c>
      <c r="AG389" s="44">
        <v>1</v>
      </c>
      <c r="AH389" s="44">
        <v>1</v>
      </c>
      <c r="AI389" s="44">
        <v>0</v>
      </c>
      <c r="AJ389" s="44">
        <f t="shared" si="126"/>
        <v>1</v>
      </c>
      <c r="AK389" s="44">
        <v>1</v>
      </c>
      <c r="AL389" s="44">
        <v>510000</v>
      </c>
      <c r="AM389" s="20">
        <v>15</v>
      </c>
      <c r="AN389" s="20" t="s">
        <v>324</v>
      </c>
      <c r="AO389" s="64">
        <f t="shared" si="127"/>
        <v>0</v>
      </c>
      <c r="AP389" s="64">
        <f t="shared" si="128"/>
        <v>1</v>
      </c>
      <c r="AQ389" s="64">
        <f t="shared" si="129"/>
        <v>0</v>
      </c>
      <c r="AR389" s="64">
        <v>1</v>
      </c>
      <c r="AS389" s="20" t="s">
        <v>243</v>
      </c>
      <c r="AT389" s="64">
        <v>0</v>
      </c>
      <c r="AU389" s="64">
        <v>0</v>
      </c>
      <c r="AV389" s="64">
        <v>0</v>
      </c>
      <c r="AW389" s="64">
        <v>0</v>
      </c>
      <c r="AX389" s="64">
        <v>41.2</v>
      </c>
      <c r="AY389" s="64">
        <v>0</v>
      </c>
      <c r="AZ389" s="64">
        <v>0</v>
      </c>
      <c r="BA389" s="64">
        <v>0</v>
      </c>
      <c r="BB389" s="64">
        <v>0</v>
      </c>
      <c r="BC389" s="64">
        <v>0</v>
      </c>
      <c r="BD389" s="64">
        <v>1</v>
      </c>
      <c r="BE389" s="64">
        <v>1</v>
      </c>
      <c r="BF389"/>
      <c r="BG389"/>
      <c r="BH389"/>
      <c r="BI389"/>
      <c r="BJ389"/>
      <c r="BK389"/>
      <c r="BL389"/>
      <c r="BM389"/>
      <c r="BN389"/>
      <c r="BO389"/>
      <c r="BP389"/>
      <c r="BQ389"/>
      <c r="BR389"/>
      <c r="BS389"/>
      <c r="BT389"/>
      <c r="BU389"/>
      <c r="BV389"/>
      <c r="BW389"/>
      <c r="BX389"/>
      <c r="BY389"/>
      <c r="BZ389"/>
      <c r="CA389"/>
      <c r="CB389"/>
      <c r="CC389"/>
      <c r="CD389"/>
      <c r="CE389"/>
      <c r="CF389"/>
      <c r="CG389"/>
      <c r="CH389"/>
      <c r="CI389"/>
      <c r="CJ389"/>
      <c r="CK389"/>
      <c r="CL389"/>
      <c r="CM389"/>
      <c r="CN389"/>
      <c r="CO389"/>
      <c r="CP389"/>
      <c r="CQ389"/>
      <c r="CR389"/>
      <c r="CS389"/>
      <c r="CT389"/>
      <c r="CU389"/>
      <c r="CV389"/>
      <c r="CW389"/>
      <c r="CX389"/>
      <c r="CY389"/>
      <c r="CZ389"/>
      <c r="DA389"/>
      <c r="DB389"/>
      <c r="DC389"/>
      <c r="DD389"/>
      <c r="DE389"/>
      <c r="DF389"/>
      <c r="DG389"/>
      <c r="DH389"/>
      <c r="DI389"/>
      <c r="DJ389"/>
      <c r="DK389"/>
      <c r="DL389"/>
      <c r="DM389"/>
      <c r="DN389"/>
      <c r="DO389"/>
      <c r="DP389"/>
      <c r="DQ389"/>
      <c r="DR389"/>
      <c r="DS389"/>
      <c r="DT389"/>
      <c r="DU389"/>
      <c r="DV389"/>
      <c r="DW389"/>
      <c r="DX389"/>
      <c r="DY389"/>
      <c r="DZ389"/>
      <c r="EA389"/>
      <c r="EB389"/>
      <c r="EC389"/>
      <c r="ED389"/>
      <c r="EE389"/>
    </row>
    <row r="390" spans="1:135" s="31" customFormat="1" x14ac:dyDescent="0.25">
      <c r="A390" s="20" t="s">
        <v>240</v>
      </c>
      <c r="B390" s="20">
        <v>389</v>
      </c>
      <c r="C390" s="20">
        <v>1</v>
      </c>
      <c r="D390">
        <f>VLOOKUP(E390,Studies!$C$3:$F$40,4,FALSE)</f>
        <v>25</v>
      </c>
      <c r="E390" s="20" t="s">
        <v>241</v>
      </c>
      <c r="F390" s="20" t="s">
        <v>241</v>
      </c>
      <c r="G390">
        <f t="shared" si="117"/>
        <v>63</v>
      </c>
      <c r="H390" s="20">
        <v>2014</v>
      </c>
      <c r="I390" s="20">
        <f t="shared" si="130"/>
        <v>1.4623979978989561</v>
      </c>
      <c r="J390" s="76">
        <v>76.365547800000002</v>
      </c>
      <c r="K390" s="76">
        <v>15.606838276142149</v>
      </c>
      <c r="L390" s="76">
        <f t="shared" si="118"/>
        <v>4.8930825352844485</v>
      </c>
      <c r="M390" s="20" t="s">
        <v>132</v>
      </c>
      <c r="N390" s="44">
        <f t="shared" si="119"/>
        <v>0</v>
      </c>
      <c r="O390" s="44">
        <f t="shared" si="120"/>
        <v>0</v>
      </c>
      <c r="P390" s="44">
        <f t="shared" si="121"/>
        <v>1</v>
      </c>
      <c r="Q390" s="80">
        <f t="shared" si="122"/>
        <v>45.776144778761392</v>
      </c>
      <c r="R390" s="80">
        <f t="shared" si="123"/>
        <v>106.95495082123861</v>
      </c>
      <c r="S390" s="80">
        <f t="shared" si="124"/>
        <v>0.45776144778761391</v>
      </c>
      <c r="T390" s="80">
        <f t="shared" si="125"/>
        <v>1.069549508212386</v>
      </c>
      <c r="U390" s="76">
        <f t="shared" si="115"/>
        <v>0.763655478</v>
      </c>
      <c r="V390" s="76">
        <f t="shared" si="116"/>
        <v>0.15606838276142149</v>
      </c>
      <c r="W390" s="76">
        <f t="shared" si="114"/>
        <v>4.8930825352844485</v>
      </c>
      <c r="X390" s="94">
        <v>100</v>
      </c>
      <c r="Y390" s="44">
        <v>0</v>
      </c>
      <c r="Z390" s="44">
        <v>1</v>
      </c>
      <c r="AA390" s="44">
        <v>0</v>
      </c>
      <c r="AB390" s="44">
        <v>0</v>
      </c>
      <c r="AC390" s="94">
        <v>1</v>
      </c>
      <c r="AD390" s="20">
        <v>0</v>
      </c>
      <c r="AE390" s="20" t="s">
        <v>65</v>
      </c>
      <c r="AF390" s="44">
        <v>1</v>
      </c>
      <c r="AG390" s="44">
        <v>1</v>
      </c>
      <c r="AH390" s="44">
        <v>1</v>
      </c>
      <c r="AI390" s="44">
        <v>0</v>
      </c>
      <c r="AJ390" s="44">
        <f t="shared" si="126"/>
        <v>1</v>
      </c>
      <c r="AK390" s="44">
        <v>1</v>
      </c>
      <c r="AL390" s="44">
        <v>510000</v>
      </c>
      <c r="AM390" s="20">
        <v>15</v>
      </c>
      <c r="AN390" s="20" t="s">
        <v>324</v>
      </c>
      <c r="AO390" s="64">
        <f t="shared" si="127"/>
        <v>0</v>
      </c>
      <c r="AP390" s="64">
        <f t="shared" si="128"/>
        <v>1</v>
      </c>
      <c r="AQ390" s="64">
        <f t="shared" si="129"/>
        <v>0</v>
      </c>
      <c r="AR390" s="64">
        <v>1</v>
      </c>
      <c r="AS390" s="20" t="s">
        <v>220</v>
      </c>
      <c r="AT390" s="64">
        <v>0</v>
      </c>
      <c r="AU390" s="64">
        <v>1</v>
      </c>
      <c r="AV390" s="64">
        <v>0</v>
      </c>
      <c r="AW390" s="64">
        <v>1</v>
      </c>
      <c r="AX390" s="64">
        <v>36.799999999999997</v>
      </c>
      <c r="AY390" s="64">
        <v>0</v>
      </c>
      <c r="AZ390" s="64">
        <v>0</v>
      </c>
      <c r="BA390" s="64">
        <v>0</v>
      </c>
      <c r="BB390" s="64">
        <v>0</v>
      </c>
      <c r="BC390" s="64">
        <v>0</v>
      </c>
      <c r="BD390" s="64">
        <v>1</v>
      </c>
      <c r="BE390" s="64">
        <v>1</v>
      </c>
      <c r="BF390"/>
      <c r="BG390"/>
      <c r="BH390"/>
      <c r="BI390"/>
      <c r="BJ390"/>
      <c r="BK390"/>
      <c r="BL390"/>
      <c r="BM390"/>
      <c r="BN390"/>
      <c r="BO390"/>
      <c r="BP390"/>
      <c r="BQ390"/>
      <c r="BR390"/>
      <c r="BS390"/>
      <c r="BT390"/>
      <c r="BU390"/>
      <c r="BV390"/>
      <c r="BW390"/>
      <c r="BX390"/>
      <c r="BY390"/>
      <c r="BZ390"/>
      <c r="CA390"/>
      <c r="CB390"/>
      <c r="CC390"/>
      <c r="CD390"/>
      <c r="CE390"/>
      <c r="CF390"/>
      <c r="CG390"/>
      <c r="CH390"/>
      <c r="CI390"/>
      <c r="CJ390"/>
      <c r="CK390"/>
      <c r="CL390"/>
      <c r="CM390"/>
      <c r="CN390"/>
      <c r="CO390"/>
      <c r="CP390"/>
      <c r="CQ390"/>
      <c r="CR390"/>
      <c r="CS390"/>
      <c r="CT390"/>
      <c r="CU390"/>
      <c r="CV390"/>
      <c r="CW390"/>
      <c r="CX390"/>
      <c r="CY390"/>
      <c r="CZ390"/>
      <c r="DA390"/>
      <c r="DB390"/>
      <c r="DC390"/>
      <c r="DD390"/>
      <c r="DE390"/>
      <c r="DF390"/>
      <c r="DG390"/>
      <c r="DH390"/>
      <c r="DI390"/>
      <c r="DJ390"/>
      <c r="DK390"/>
      <c r="DL390"/>
      <c r="DM390"/>
      <c r="DN390"/>
      <c r="DO390"/>
      <c r="DP390"/>
      <c r="DQ390"/>
      <c r="DR390"/>
      <c r="DS390"/>
      <c r="DT390"/>
      <c r="DU390"/>
      <c r="DV390"/>
      <c r="DW390"/>
      <c r="DX390"/>
      <c r="DY390"/>
      <c r="DZ390"/>
      <c r="EA390"/>
      <c r="EB390"/>
      <c r="EC390"/>
      <c r="ED390"/>
      <c r="EE390"/>
    </row>
    <row r="391" spans="1:135" s="35" customFormat="1" x14ac:dyDescent="0.25">
      <c r="A391" s="20" t="s">
        <v>240</v>
      </c>
      <c r="B391" s="20">
        <v>390</v>
      </c>
      <c r="C391" s="20">
        <v>1</v>
      </c>
      <c r="D391">
        <f>VLOOKUP(E391,Studies!$C$3:$F$40,4,FALSE)</f>
        <v>25</v>
      </c>
      <c r="E391" s="20" t="s">
        <v>241</v>
      </c>
      <c r="F391" s="20" t="s">
        <v>241</v>
      </c>
      <c r="G391">
        <f t="shared" si="117"/>
        <v>63</v>
      </c>
      <c r="H391" s="20">
        <v>2014</v>
      </c>
      <c r="I391" s="20">
        <f t="shared" si="130"/>
        <v>1.4623979978989561</v>
      </c>
      <c r="J391" s="76">
        <v>36.03401860000001</v>
      </c>
      <c r="K391" s="76">
        <v>3.8288656097218476</v>
      </c>
      <c r="L391" s="76">
        <f t="shared" si="118"/>
        <v>9.4111473927176412</v>
      </c>
      <c r="M391" s="20" t="s">
        <v>132</v>
      </c>
      <c r="N391" s="44">
        <f t="shared" si="119"/>
        <v>0</v>
      </c>
      <c r="O391" s="44">
        <f t="shared" si="120"/>
        <v>0</v>
      </c>
      <c r="P391" s="44">
        <f t="shared" si="121"/>
        <v>1</v>
      </c>
      <c r="Q391" s="80">
        <f t="shared" si="122"/>
        <v>28.529442004945189</v>
      </c>
      <c r="R391" s="80">
        <f t="shared" si="123"/>
        <v>43.538595195054832</v>
      </c>
      <c r="S391" s="80">
        <f t="shared" si="124"/>
        <v>0.28529442004945194</v>
      </c>
      <c r="T391" s="80">
        <f t="shared" si="125"/>
        <v>0.4353859519505483</v>
      </c>
      <c r="U391" s="76">
        <f t="shared" si="115"/>
        <v>0.36034018600000012</v>
      </c>
      <c r="V391" s="76">
        <f t="shared" si="116"/>
        <v>3.8288656097218474E-2</v>
      </c>
      <c r="W391" s="76">
        <f t="shared" si="114"/>
        <v>9.411147392717643</v>
      </c>
      <c r="X391" s="94">
        <v>100</v>
      </c>
      <c r="Y391" s="44">
        <v>0</v>
      </c>
      <c r="Z391" s="44">
        <v>1</v>
      </c>
      <c r="AA391" s="44">
        <v>0</v>
      </c>
      <c r="AB391" s="44">
        <v>0</v>
      </c>
      <c r="AC391" s="94">
        <v>1</v>
      </c>
      <c r="AD391" s="20">
        <v>0</v>
      </c>
      <c r="AE391" s="20" t="s">
        <v>65</v>
      </c>
      <c r="AF391" s="44">
        <v>1</v>
      </c>
      <c r="AG391" s="44">
        <v>1</v>
      </c>
      <c r="AH391" s="44">
        <v>1</v>
      </c>
      <c r="AI391" s="44">
        <v>0</v>
      </c>
      <c r="AJ391" s="44">
        <f t="shared" si="126"/>
        <v>1</v>
      </c>
      <c r="AK391" s="44">
        <v>1</v>
      </c>
      <c r="AL391" s="44">
        <v>510000</v>
      </c>
      <c r="AM391" s="20">
        <v>15</v>
      </c>
      <c r="AN391" s="20" t="s">
        <v>324</v>
      </c>
      <c r="AO391" s="64">
        <f t="shared" si="127"/>
        <v>0</v>
      </c>
      <c r="AP391" s="64">
        <f t="shared" si="128"/>
        <v>1</v>
      </c>
      <c r="AQ391" s="64">
        <f t="shared" si="129"/>
        <v>0</v>
      </c>
      <c r="AR391" s="64">
        <v>1</v>
      </c>
      <c r="AS391" s="20" t="s">
        <v>169</v>
      </c>
      <c r="AT391" s="64">
        <v>0</v>
      </c>
      <c r="AU391" s="64">
        <v>0</v>
      </c>
      <c r="AV391" s="64">
        <v>0</v>
      </c>
      <c r="AW391" s="64">
        <v>0</v>
      </c>
      <c r="AX391" s="64">
        <v>40.200000000000003</v>
      </c>
      <c r="AY391" s="64">
        <v>0</v>
      </c>
      <c r="AZ391" s="64">
        <v>0</v>
      </c>
      <c r="BA391" s="64">
        <v>0</v>
      </c>
      <c r="BB391" s="64">
        <v>0</v>
      </c>
      <c r="BC391" s="64">
        <v>0</v>
      </c>
      <c r="BD391" s="64">
        <v>1</v>
      </c>
      <c r="BE391" s="64">
        <v>1</v>
      </c>
      <c r="BF391"/>
      <c r="BG391"/>
      <c r="BH391"/>
      <c r="BI391"/>
      <c r="BJ391"/>
      <c r="BK391"/>
      <c r="BL391"/>
      <c r="BM391"/>
      <c r="BN391"/>
      <c r="BO391"/>
      <c r="BP391"/>
      <c r="BQ391"/>
      <c r="BR391"/>
      <c r="BS391"/>
      <c r="BT391"/>
      <c r="BU391"/>
      <c r="BV391"/>
      <c r="BW391"/>
      <c r="BX391"/>
      <c r="BY391"/>
      <c r="BZ391"/>
      <c r="CA391"/>
      <c r="CB391"/>
      <c r="CC391"/>
      <c r="CD391"/>
      <c r="CE391"/>
      <c r="CF391"/>
      <c r="CG391"/>
      <c r="CH391"/>
      <c r="CI391"/>
      <c r="CJ391"/>
      <c r="CK391"/>
      <c r="CL391"/>
      <c r="CM391"/>
      <c r="CN391"/>
      <c r="CO391"/>
      <c r="CP391"/>
      <c r="CQ391"/>
      <c r="CR391"/>
      <c r="CS391"/>
      <c r="CT391"/>
      <c r="CU391"/>
      <c r="CV391"/>
      <c r="CW391"/>
      <c r="CX391"/>
      <c r="CY391"/>
      <c r="CZ391"/>
      <c r="DA391"/>
      <c r="DB391"/>
      <c r="DC391"/>
      <c r="DD391"/>
      <c r="DE391"/>
      <c r="DF391"/>
      <c r="DG391"/>
      <c r="DH391"/>
      <c r="DI391"/>
      <c r="DJ391"/>
      <c r="DK391"/>
      <c r="DL391"/>
      <c r="DM391"/>
      <c r="DN391"/>
      <c r="DO391"/>
      <c r="DP391"/>
      <c r="DQ391"/>
      <c r="DR391"/>
      <c r="DS391"/>
      <c r="DT391"/>
      <c r="DU391"/>
      <c r="DV391"/>
      <c r="DW391"/>
      <c r="DX391"/>
      <c r="DY391"/>
      <c r="DZ391"/>
      <c r="EA391"/>
      <c r="EB391"/>
      <c r="EC391"/>
      <c r="ED391"/>
      <c r="EE391"/>
    </row>
    <row r="392" spans="1:135" s="35" customFormat="1" x14ac:dyDescent="0.25">
      <c r="A392" s="20" t="s">
        <v>240</v>
      </c>
      <c r="B392" s="20">
        <v>391</v>
      </c>
      <c r="C392" s="20">
        <v>1</v>
      </c>
      <c r="D392">
        <f>VLOOKUP(E392,Studies!$C$3:$F$40,4,FALSE)</f>
        <v>25</v>
      </c>
      <c r="E392" s="20" t="s">
        <v>241</v>
      </c>
      <c r="F392" s="20" t="s">
        <v>241</v>
      </c>
      <c r="G392">
        <f t="shared" si="117"/>
        <v>63</v>
      </c>
      <c r="H392" s="20">
        <v>2014</v>
      </c>
      <c r="I392" s="20">
        <f t="shared" si="130"/>
        <v>1.4623979978989561</v>
      </c>
      <c r="J392" s="76">
        <v>51.122684999999997</v>
      </c>
      <c r="K392" s="76">
        <v>9.5703174149057944</v>
      </c>
      <c r="L392" s="76">
        <f t="shared" si="118"/>
        <v>5.3417961791294699</v>
      </c>
      <c r="M392" s="20" t="s">
        <v>132</v>
      </c>
      <c r="N392" s="44">
        <f t="shared" si="119"/>
        <v>0</v>
      </c>
      <c r="O392" s="44">
        <f t="shared" si="120"/>
        <v>0</v>
      </c>
      <c r="P392" s="44">
        <f t="shared" si="121"/>
        <v>1</v>
      </c>
      <c r="Q392" s="80">
        <f t="shared" si="122"/>
        <v>32.364862866784641</v>
      </c>
      <c r="R392" s="80">
        <f t="shared" si="123"/>
        <v>69.88050713321536</v>
      </c>
      <c r="S392" s="80">
        <f t="shared" si="124"/>
        <v>0.32364862866784644</v>
      </c>
      <c r="T392" s="80">
        <f t="shared" si="125"/>
        <v>0.69880507133215364</v>
      </c>
      <c r="U392" s="76">
        <f t="shared" si="115"/>
        <v>0.51122685000000001</v>
      </c>
      <c r="V392" s="76">
        <f t="shared" si="116"/>
        <v>9.5703174149057949E-2</v>
      </c>
      <c r="W392" s="76">
        <f t="shared" si="114"/>
        <v>5.3417961791294699</v>
      </c>
      <c r="X392" s="94">
        <v>100</v>
      </c>
      <c r="Y392" s="44">
        <v>0</v>
      </c>
      <c r="Z392" s="44">
        <v>1</v>
      </c>
      <c r="AA392" s="44">
        <v>0</v>
      </c>
      <c r="AB392" s="44">
        <v>0</v>
      </c>
      <c r="AC392" s="94">
        <v>1</v>
      </c>
      <c r="AD392" s="20">
        <v>0</v>
      </c>
      <c r="AE392" s="20" t="s">
        <v>65</v>
      </c>
      <c r="AF392" s="44">
        <v>1</v>
      </c>
      <c r="AG392" s="44">
        <v>1</v>
      </c>
      <c r="AH392" s="44">
        <v>1</v>
      </c>
      <c r="AI392" s="44">
        <v>0</v>
      </c>
      <c r="AJ392" s="44">
        <f t="shared" si="126"/>
        <v>1</v>
      </c>
      <c r="AK392" s="44">
        <v>1</v>
      </c>
      <c r="AL392" s="44">
        <v>510000</v>
      </c>
      <c r="AM392" s="20">
        <v>15</v>
      </c>
      <c r="AN392" s="20" t="s">
        <v>324</v>
      </c>
      <c r="AO392" s="64">
        <f t="shared" si="127"/>
        <v>0</v>
      </c>
      <c r="AP392" s="64">
        <f t="shared" si="128"/>
        <v>1</v>
      </c>
      <c r="AQ392" s="64">
        <f t="shared" si="129"/>
        <v>0</v>
      </c>
      <c r="AR392" s="64">
        <v>1</v>
      </c>
      <c r="AS392" s="20" t="s">
        <v>221</v>
      </c>
      <c r="AT392" s="64">
        <v>0</v>
      </c>
      <c r="AU392" s="64">
        <v>0</v>
      </c>
      <c r="AV392" s="64">
        <v>0</v>
      </c>
      <c r="AW392" s="64">
        <v>1</v>
      </c>
      <c r="AX392" s="64">
        <v>34.6</v>
      </c>
      <c r="AY392" s="64">
        <v>0</v>
      </c>
      <c r="AZ392" s="64">
        <v>0</v>
      </c>
      <c r="BA392" s="64">
        <v>0</v>
      </c>
      <c r="BB392" s="64">
        <v>0</v>
      </c>
      <c r="BC392" s="64">
        <v>0</v>
      </c>
      <c r="BD392" s="64">
        <v>1</v>
      </c>
      <c r="BE392" s="64">
        <v>1</v>
      </c>
      <c r="BF392"/>
      <c r="BG392"/>
      <c r="BH392"/>
      <c r="BI392"/>
      <c r="BJ392"/>
      <c r="BK392"/>
      <c r="BL392"/>
      <c r="BM392"/>
      <c r="BN392"/>
      <c r="BO392"/>
      <c r="BP392"/>
      <c r="BQ392"/>
      <c r="BR392"/>
      <c r="BS392"/>
      <c r="BT392"/>
      <c r="BU392"/>
      <c r="BV392"/>
      <c r="BW392"/>
      <c r="BX392"/>
      <c r="BY392"/>
      <c r="BZ392"/>
      <c r="CA392"/>
      <c r="CB392"/>
      <c r="CC392"/>
      <c r="CD392"/>
      <c r="CE392"/>
      <c r="CF392"/>
      <c r="CG392"/>
      <c r="CH392"/>
      <c r="CI392"/>
      <c r="CJ392"/>
      <c r="CK392"/>
      <c r="CL392"/>
      <c r="CM392"/>
      <c r="CN392"/>
      <c r="CO392"/>
      <c r="CP392"/>
      <c r="CQ392"/>
      <c r="CR392"/>
      <c r="CS392"/>
      <c r="CT392"/>
      <c r="CU392"/>
      <c r="CV392"/>
      <c r="CW392"/>
      <c r="CX392"/>
      <c r="CY392"/>
      <c r="CZ392"/>
      <c r="DA392"/>
      <c r="DB392"/>
      <c r="DC392"/>
      <c r="DD392"/>
      <c r="DE392"/>
      <c r="DF392"/>
      <c r="DG392"/>
      <c r="DH392"/>
      <c r="DI392"/>
      <c r="DJ392"/>
      <c r="DK392"/>
      <c r="DL392"/>
      <c r="DM392"/>
      <c r="DN392"/>
      <c r="DO392"/>
      <c r="DP392"/>
      <c r="DQ392"/>
      <c r="DR392"/>
      <c r="DS392"/>
      <c r="DT392"/>
      <c r="DU392"/>
      <c r="DV392"/>
      <c r="DW392"/>
      <c r="DX392"/>
      <c r="DY392"/>
      <c r="DZ392"/>
      <c r="EA392"/>
      <c r="EB392"/>
      <c r="EC392"/>
      <c r="ED392"/>
      <c r="EE392"/>
    </row>
    <row r="393" spans="1:135" x14ac:dyDescent="0.25">
      <c r="A393" s="20" t="s">
        <v>240</v>
      </c>
      <c r="B393" s="20">
        <v>392</v>
      </c>
      <c r="C393" s="20">
        <v>1</v>
      </c>
      <c r="D393">
        <f>VLOOKUP(E393,Studies!$C$3:$F$40,4,FALSE)</f>
        <v>25</v>
      </c>
      <c r="E393" s="20" t="s">
        <v>241</v>
      </c>
      <c r="F393" s="20" t="s">
        <v>241</v>
      </c>
      <c r="G393">
        <f t="shared" si="117"/>
        <v>63</v>
      </c>
      <c r="H393" s="20">
        <v>2014</v>
      </c>
      <c r="I393" s="20">
        <f t="shared" si="130"/>
        <v>1.4623979978989561</v>
      </c>
      <c r="J393" s="76">
        <v>21.386502400000001</v>
      </c>
      <c r="K393" s="76">
        <v>9.5619685776849295</v>
      </c>
      <c r="L393" s="76">
        <f t="shared" si="118"/>
        <v>2.2366212800479559</v>
      </c>
      <c r="M393" s="20" t="s">
        <v>132</v>
      </c>
      <c r="N393" s="44">
        <f t="shared" si="119"/>
        <v>0</v>
      </c>
      <c r="O393" s="44">
        <f t="shared" si="120"/>
        <v>0</v>
      </c>
      <c r="P393" s="44">
        <f t="shared" si="121"/>
        <v>1</v>
      </c>
      <c r="Q393" s="80">
        <f t="shared" si="122"/>
        <v>2.6450439877375409</v>
      </c>
      <c r="R393" s="80">
        <f t="shared" si="123"/>
        <v>40.127960812262458</v>
      </c>
      <c r="S393" s="80">
        <f t="shared" si="124"/>
        <v>2.6450439877375415E-2</v>
      </c>
      <c r="T393" s="80">
        <f t="shared" si="125"/>
        <v>0.40127960812262464</v>
      </c>
      <c r="U393" s="76">
        <f t="shared" si="115"/>
        <v>0.21386502400000001</v>
      </c>
      <c r="V393" s="76">
        <f t="shared" si="116"/>
        <v>9.5619685776849289E-2</v>
      </c>
      <c r="W393" s="76">
        <f t="shared" si="114"/>
        <v>2.2366212800479564</v>
      </c>
      <c r="X393" s="94">
        <v>100</v>
      </c>
      <c r="Y393" s="44">
        <v>0</v>
      </c>
      <c r="Z393" s="44">
        <v>1</v>
      </c>
      <c r="AA393" s="44">
        <v>0</v>
      </c>
      <c r="AB393" s="44">
        <v>0</v>
      </c>
      <c r="AC393" s="94">
        <v>1</v>
      </c>
      <c r="AD393" s="20">
        <v>0</v>
      </c>
      <c r="AE393" s="20" t="s">
        <v>65</v>
      </c>
      <c r="AF393" s="44">
        <v>1</v>
      </c>
      <c r="AG393" s="44">
        <v>1</v>
      </c>
      <c r="AH393" s="44">
        <v>1</v>
      </c>
      <c r="AI393" s="44">
        <v>0</v>
      </c>
      <c r="AJ393" s="44">
        <f t="shared" si="126"/>
        <v>1</v>
      </c>
      <c r="AK393" s="44">
        <v>1</v>
      </c>
      <c r="AL393" s="44">
        <v>510000</v>
      </c>
      <c r="AM393" s="20">
        <v>15</v>
      </c>
      <c r="AN393" s="20" t="s">
        <v>324</v>
      </c>
      <c r="AO393" s="64">
        <f t="shared" si="127"/>
        <v>0</v>
      </c>
      <c r="AP393" s="64">
        <f t="shared" si="128"/>
        <v>1</v>
      </c>
      <c r="AQ393" s="64">
        <f t="shared" si="129"/>
        <v>0</v>
      </c>
      <c r="AR393" s="64">
        <v>1</v>
      </c>
      <c r="AS393" s="20" t="s">
        <v>173</v>
      </c>
      <c r="AT393" s="64">
        <v>0</v>
      </c>
      <c r="AU393" s="64">
        <v>0</v>
      </c>
      <c r="AV393" s="64">
        <v>0</v>
      </c>
      <c r="AW393" s="64">
        <v>0</v>
      </c>
      <c r="AX393" s="64">
        <v>36</v>
      </c>
      <c r="AY393" s="64">
        <v>0</v>
      </c>
      <c r="AZ393" s="64">
        <v>0</v>
      </c>
      <c r="BA393" s="64">
        <v>0</v>
      </c>
      <c r="BB393" s="64">
        <v>0</v>
      </c>
      <c r="BC393" s="64">
        <v>0</v>
      </c>
      <c r="BD393" s="64">
        <v>1</v>
      </c>
      <c r="BE393" s="64">
        <v>1</v>
      </c>
    </row>
    <row r="394" spans="1:135" s="36" customFormat="1" x14ac:dyDescent="0.25">
      <c r="A394" s="20" t="s">
        <v>240</v>
      </c>
      <c r="B394" s="20">
        <v>393</v>
      </c>
      <c r="C394" s="20">
        <v>1</v>
      </c>
      <c r="D394">
        <f>VLOOKUP(E394,Studies!$C$3:$F$40,4,FALSE)</f>
        <v>25</v>
      </c>
      <c r="E394" s="20" t="s">
        <v>241</v>
      </c>
      <c r="F394" s="20" t="s">
        <v>241</v>
      </c>
      <c r="G394">
        <f t="shared" si="117"/>
        <v>63</v>
      </c>
      <c r="H394" s="20">
        <v>2014</v>
      </c>
      <c r="I394" s="20">
        <f t="shared" si="130"/>
        <v>1.4623979978989561</v>
      </c>
      <c r="J394" s="76">
        <v>80.930866999999992</v>
      </c>
      <c r="K394" s="76">
        <v>11.796214361273975</v>
      </c>
      <c r="L394" s="76">
        <f t="shared" si="118"/>
        <v>6.8607490947002061</v>
      </c>
      <c r="M394" s="20" t="s">
        <v>132</v>
      </c>
      <c r="N394" s="44">
        <f t="shared" si="119"/>
        <v>0</v>
      </c>
      <c r="O394" s="44">
        <f t="shared" si="120"/>
        <v>0</v>
      </c>
      <c r="P394" s="44">
        <f t="shared" si="121"/>
        <v>1</v>
      </c>
      <c r="Q394" s="80">
        <f t="shared" si="122"/>
        <v>57.810286851903001</v>
      </c>
      <c r="R394" s="80">
        <f t="shared" si="123"/>
        <v>104.05144714809698</v>
      </c>
      <c r="S394" s="80">
        <f t="shared" si="124"/>
        <v>0.57810286851903003</v>
      </c>
      <c r="T394" s="80">
        <f t="shared" si="125"/>
        <v>1.0405144714809698</v>
      </c>
      <c r="U394" s="76">
        <f t="shared" si="115"/>
        <v>0.80930866999999995</v>
      </c>
      <c r="V394" s="76">
        <f t="shared" si="116"/>
        <v>0.11796214361273975</v>
      </c>
      <c r="W394" s="76">
        <f t="shared" si="114"/>
        <v>6.8607490947002061</v>
      </c>
      <c r="X394" s="94">
        <v>100</v>
      </c>
      <c r="Y394" s="44">
        <v>0</v>
      </c>
      <c r="Z394" s="44">
        <v>1</v>
      </c>
      <c r="AA394" s="44">
        <v>0</v>
      </c>
      <c r="AB394" s="44">
        <v>0</v>
      </c>
      <c r="AC394" s="94">
        <v>1</v>
      </c>
      <c r="AD394" s="20">
        <v>0</v>
      </c>
      <c r="AE394" s="20" t="s">
        <v>65</v>
      </c>
      <c r="AF394" s="44">
        <v>1</v>
      </c>
      <c r="AG394" s="44">
        <v>1</v>
      </c>
      <c r="AH394" s="44">
        <v>1</v>
      </c>
      <c r="AI394" s="44">
        <v>0</v>
      </c>
      <c r="AJ394" s="44">
        <f t="shared" si="126"/>
        <v>1</v>
      </c>
      <c r="AK394" s="44">
        <v>1</v>
      </c>
      <c r="AL394" s="44">
        <v>510000</v>
      </c>
      <c r="AM394" s="20">
        <v>15</v>
      </c>
      <c r="AN394" s="20" t="s">
        <v>324</v>
      </c>
      <c r="AO394" s="64">
        <f t="shared" si="127"/>
        <v>0</v>
      </c>
      <c r="AP394" s="64">
        <f t="shared" si="128"/>
        <v>1</v>
      </c>
      <c r="AQ394" s="64">
        <f t="shared" si="129"/>
        <v>0</v>
      </c>
      <c r="AR394" s="64">
        <v>1</v>
      </c>
      <c r="AS394" s="20" t="s">
        <v>193</v>
      </c>
      <c r="AT394" s="64">
        <v>1</v>
      </c>
      <c r="AU394" s="64">
        <v>0</v>
      </c>
      <c r="AV394" s="64">
        <v>0</v>
      </c>
      <c r="AW394" s="64">
        <v>1</v>
      </c>
      <c r="AX394" s="64">
        <v>35</v>
      </c>
      <c r="AY394" s="64">
        <v>0</v>
      </c>
      <c r="AZ394" s="64">
        <v>0</v>
      </c>
      <c r="BA394" s="64">
        <v>0</v>
      </c>
      <c r="BB394" s="64">
        <v>0</v>
      </c>
      <c r="BC394" s="64">
        <v>0</v>
      </c>
      <c r="BD394" s="64">
        <v>1</v>
      </c>
      <c r="BE394" s="64">
        <v>1</v>
      </c>
      <c r="BF394"/>
      <c r="BG394"/>
      <c r="BH394"/>
      <c r="BI394"/>
      <c r="BJ394"/>
      <c r="BK394"/>
      <c r="BL394"/>
      <c r="BM394"/>
      <c r="BN394"/>
      <c r="BO394"/>
      <c r="BP394"/>
      <c r="BQ394"/>
      <c r="BR394"/>
      <c r="BS394"/>
      <c r="BT394"/>
      <c r="BU394"/>
      <c r="BV394"/>
      <c r="BW394"/>
      <c r="BX394"/>
      <c r="BY394"/>
      <c r="BZ394"/>
      <c r="CA394"/>
      <c r="CB394"/>
      <c r="CC394"/>
      <c r="CD394"/>
      <c r="CE394"/>
      <c r="CF394"/>
      <c r="CG394"/>
      <c r="CH394"/>
      <c r="CI394"/>
      <c r="CJ394"/>
      <c r="CK394"/>
      <c r="CL394"/>
      <c r="CM394"/>
      <c r="CN394"/>
      <c r="CO394"/>
      <c r="CP394"/>
      <c r="CQ394"/>
      <c r="CR394"/>
      <c r="CS394"/>
      <c r="CT394"/>
      <c r="CU394"/>
      <c r="CV394"/>
      <c r="CW394"/>
      <c r="CX394"/>
      <c r="CY394"/>
      <c r="CZ394"/>
      <c r="DA394"/>
      <c r="DB394"/>
      <c r="DC394"/>
      <c r="DD394"/>
      <c r="DE394"/>
      <c r="DF394"/>
      <c r="DG394"/>
      <c r="DH394"/>
      <c r="DI394"/>
      <c r="DJ394"/>
      <c r="DK394"/>
      <c r="DL394"/>
      <c r="DM394"/>
      <c r="DN394"/>
      <c r="DO394"/>
      <c r="DP394"/>
      <c r="DQ394"/>
      <c r="DR394"/>
      <c r="DS394"/>
      <c r="DT394"/>
      <c r="DU394"/>
      <c r="DV394"/>
      <c r="DW394"/>
      <c r="DX394"/>
      <c r="DY394"/>
      <c r="DZ394"/>
      <c r="EA394"/>
      <c r="EB394"/>
      <c r="EC394"/>
      <c r="ED394"/>
      <c r="EE394"/>
    </row>
    <row r="395" spans="1:135" x14ac:dyDescent="0.25">
      <c r="A395" s="20" t="s">
        <v>240</v>
      </c>
      <c r="B395" s="20">
        <v>394</v>
      </c>
      <c r="C395" s="20">
        <v>1</v>
      </c>
      <c r="D395">
        <f>VLOOKUP(E395,Studies!$C$3:$F$40,4,FALSE)</f>
        <v>25</v>
      </c>
      <c r="E395" s="20" t="s">
        <v>241</v>
      </c>
      <c r="F395" s="20" t="s">
        <v>241</v>
      </c>
      <c r="G395">
        <f t="shared" si="117"/>
        <v>63</v>
      </c>
      <c r="H395" s="20">
        <v>2014</v>
      </c>
      <c r="I395" s="20">
        <f t="shared" si="130"/>
        <v>1.4623979978989561</v>
      </c>
      <c r="J395" s="76">
        <v>52.178418999999998</v>
      </c>
      <c r="K395" s="76">
        <v>6.5380232684740873</v>
      </c>
      <c r="L395" s="76">
        <f t="shared" si="118"/>
        <v>7.9807637350574838</v>
      </c>
      <c r="M395" s="20" t="s">
        <v>132</v>
      </c>
      <c r="N395" s="44">
        <f t="shared" si="119"/>
        <v>0</v>
      </c>
      <c r="O395" s="44">
        <f t="shared" si="120"/>
        <v>0</v>
      </c>
      <c r="P395" s="44">
        <f t="shared" si="121"/>
        <v>1</v>
      </c>
      <c r="Q395" s="80">
        <f t="shared" si="122"/>
        <v>39.363893393790789</v>
      </c>
      <c r="R395" s="80">
        <f t="shared" si="123"/>
        <v>64.992944606209207</v>
      </c>
      <c r="S395" s="80">
        <f t="shared" si="124"/>
        <v>0.39363893393790789</v>
      </c>
      <c r="T395" s="80">
        <f t="shared" si="125"/>
        <v>0.64992944606209213</v>
      </c>
      <c r="U395" s="76">
        <f t="shared" si="115"/>
        <v>0.52178418999999998</v>
      </c>
      <c r="V395" s="76">
        <f t="shared" si="116"/>
        <v>6.5380232684740872E-2</v>
      </c>
      <c r="W395" s="76">
        <f t="shared" si="114"/>
        <v>7.9807637350574847</v>
      </c>
      <c r="X395" s="94">
        <v>100</v>
      </c>
      <c r="Y395" s="44">
        <v>0</v>
      </c>
      <c r="Z395" s="44">
        <v>1</v>
      </c>
      <c r="AA395" s="44">
        <v>0</v>
      </c>
      <c r="AB395" s="44">
        <v>0</v>
      </c>
      <c r="AC395" s="94">
        <v>1</v>
      </c>
      <c r="AD395" s="20">
        <v>0</v>
      </c>
      <c r="AE395" s="20" t="s">
        <v>65</v>
      </c>
      <c r="AF395" s="44">
        <v>1</v>
      </c>
      <c r="AG395" s="44">
        <v>1</v>
      </c>
      <c r="AH395" s="44">
        <v>1</v>
      </c>
      <c r="AI395" s="44">
        <v>0</v>
      </c>
      <c r="AJ395" s="44">
        <f t="shared" si="126"/>
        <v>1</v>
      </c>
      <c r="AK395" s="44">
        <v>1</v>
      </c>
      <c r="AL395" s="44">
        <v>510000</v>
      </c>
      <c r="AM395" s="20">
        <v>15</v>
      </c>
      <c r="AN395" s="20" t="s">
        <v>324</v>
      </c>
      <c r="AO395" s="64">
        <f t="shared" si="127"/>
        <v>0</v>
      </c>
      <c r="AP395" s="64">
        <f t="shared" si="128"/>
        <v>1</v>
      </c>
      <c r="AQ395" s="64">
        <f t="shared" si="129"/>
        <v>0</v>
      </c>
      <c r="AR395" s="64">
        <v>1</v>
      </c>
      <c r="AS395" s="20" t="s">
        <v>234</v>
      </c>
      <c r="AT395" s="64">
        <v>1</v>
      </c>
      <c r="AU395" s="64">
        <v>0</v>
      </c>
      <c r="AV395" s="64">
        <v>0</v>
      </c>
      <c r="AW395" s="64">
        <v>0</v>
      </c>
      <c r="AX395" s="64">
        <v>38.200000000000003</v>
      </c>
      <c r="AY395" s="64">
        <v>0</v>
      </c>
      <c r="AZ395" s="64">
        <v>0</v>
      </c>
      <c r="BA395" s="64">
        <v>0</v>
      </c>
      <c r="BB395" s="64">
        <v>0</v>
      </c>
      <c r="BC395" s="64">
        <v>0</v>
      </c>
      <c r="BD395" s="64">
        <v>1</v>
      </c>
      <c r="BE395" s="64">
        <v>1</v>
      </c>
    </row>
    <row r="396" spans="1:135" s="19" customFormat="1" x14ac:dyDescent="0.25">
      <c r="A396" s="20" t="s">
        <v>240</v>
      </c>
      <c r="B396" s="20">
        <v>395</v>
      </c>
      <c r="C396" s="20">
        <v>1</v>
      </c>
      <c r="D396">
        <f>VLOOKUP(E396,Studies!$C$3:$F$40,4,FALSE)</f>
        <v>25</v>
      </c>
      <c r="E396" s="20" t="s">
        <v>241</v>
      </c>
      <c r="F396" s="20" t="s">
        <v>241</v>
      </c>
      <c r="G396">
        <f t="shared" si="117"/>
        <v>63</v>
      </c>
      <c r="H396" s="20">
        <v>2014</v>
      </c>
      <c r="I396" s="20">
        <f t="shared" si="130"/>
        <v>1.4623979978989561</v>
      </c>
      <c r="J396" s="76">
        <v>80.684923399999988</v>
      </c>
      <c r="K396" s="76">
        <v>12.601986456795998</v>
      </c>
      <c r="L396" s="76">
        <f t="shared" si="118"/>
        <v>6.4025559523187896</v>
      </c>
      <c r="M396" s="20" t="s">
        <v>132</v>
      </c>
      <c r="N396" s="44">
        <f t="shared" si="119"/>
        <v>0</v>
      </c>
      <c r="O396" s="44">
        <f t="shared" si="120"/>
        <v>0</v>
      </c>
      <c r="P396" s="44">
        <f t="shared" si="121"/>
        <v>1</v>
      </c>
      <c r="Q396" s="80">
        <f t="shared" si="122"/>
        <v>55.98502994467983</v>
      </c>
      <c r="R396" s="80">
        <f t="shared" si="123"/>
        <v>105.38481685532014</v>
      </c>
      <c r="S396" s="80">
        <f t="shared" si="124"/>
        <v>0.55985029944679832</v>
      </c>
      <c r="T396" s="80">
        <f t="shared" si="125"/>
        <v>1.0538481685532015</v>
      </c>
      <c r="U396" s="76">
        <f t="shared" si="115"/>
        <v>0.80684923399999986</v>
      </c>
      <c r="V396" s="76">
        <f t="shared" si="116"/>
        <v>0.12601986456795999</v>
      </c>
      <c r="W396" s="76">
        <f t="shared" si="114"/>
        <v>6.4025559523187887</v>
      </c>
      <c r="X396" s="94">
        <v>100</v>
      </c>
      <c r="Y396" s="44">
        <v>0</v>
      </c>
      <c r="Z396" s="44">
        <v>1</v>
      </c>
      <c r="AA396" s="44">
        <v>0</v>
      </c>
      <c r="AB396" s="44">
        <v>0</v>
      </c>
      <c r="AC396" s="94">
        <v>1</v>
      </c>
      <c r="AD396" s="20">
        <v>0</v>
      </c>
      <c r="AE396" s="20" t="s">
        <v>65</v>
      </c>
      <c r="AF396" s="44">
        <v>1</v>
      </c>
      <c r="AG396" s="44">
        <v>1</v>
      </c>
      <c r="AH396" s="44">
        <v>1</v>
      </c>
      <c r="AI396" s="44">
        <v>0</v>
      </c>
      <c r="AJ396" s="44">
        <f t="shared" si="126"/>
        <v>1</v>
      </c>
      <c r="AK396" s="44">
        <v>1</v>
      </c>
      <c r="AL396" s="44">
        <v>510000</v>
      </c>
      <c r="AM396" s="20">
        <v>15</v>
      </c>
      <c r="AN396" s="20" t="s">
        <v>324</v>
      </c>
      <c r="AO396" s="64">
        <f t="shared" si="127"/>
        <v>0</v>
      </c>
      <c r="AP396" s="64">
        <f t="shared" si="128"/>
        <v>1</v>
      </c>
      <c r="AQ396" s="64">
        <f t="shared" si="129"/>
        <v>0</v>
      </c>
      <c r="AR396" s="64">
        <v>1</v>
      </c>
      <c r="AS396" s="20" t="s">
        <v>235</v>
      </c>
      <c r="AT396" s="64">
        <v>1</v>
      </c>
      <c r="AU396" s="64">
        <v>0</v>
      </c>
      <c r="AV396" s="64">
        <v>0</v>
      </c>
      <c r="AW396" s="64">
        <v>0</v>
      </c>
      <c r="AX396" s="64">
        <v>38.200000000000003</v>
      </c>
      <c r="AY396" s="64">
        <v>0</v>
      </c>
      <c r="AZ396" s="64">
        <v>0</v>
      </c>
      <c r="BA396" s="64">
        <v>0</v>
      </c>
      <c r="BB396" s="64">
        <v>0</v>
      </c>
      <c r="BC396" s="64">
        <v>0</v>
      </c>
      <c r="BD396" s="64">
        <v>1</v>
      </c>
      <c r="BE396" s="64">
        <v>1</v>
      </c>
      <c r="BF396"/>
      <c r="BG396"/>
      <c r="BH396"/>
      <c r="BI396"/>
      <c r="BJ396"/>
      <c r="BK396"/>
      <c r="BL396"/>
      <c r="BM396"/>
      <c r="BN396"/>
      <c r="BO396"/>
      <c r="BP396"/>
      <c r="BQ396"/>
      <c r="BR396"/>
      <c r="BS396"/>
      <c r="BT396"/>
      <c r="BU396"/>
      <c r="BV396"/>
      <c r="BW396"/>
      <c r="BX396"/>
      <c r="BY396"/>
      <c r="BZ396"/>
      <c r="CA396"/>
      <c r="CB396"/>
      <c r="CC396"/>
      <c r="CD396"/>
      <c r="CE396"/>
      <c r="CF396"/>
      <c r="CG396"/>
      <c r="CH396"/>
      <c r="CI396"/>
      <c r="CJ396"/>
      <c r="CK396"/>
      <c r="CL396"/>
      <c r="CM396"/>
      <c r="CN396"/>
      <c r="CO396"/>
      <c r="CP396"/>
      <c r="CQ396"/>
      <c r="CR396"/>
      <c r="CS396"/>
      <c r="CT396"/>
      <c r="CU396"/>
      <c r="CV396"/>
      <c r="CW396"/>
      <c r="CX396"/>
      <c r="CY396"/>
      <c r="CZ396"/>
      <c r="DA396"/>
      <c r="DB396"/>
      <c r="DC396"/>
      <c r="DD396"/>
      <c r="DE396"/>
      <c r="DF396"/>
      <c r="DG396"/>
      <c r="DH396"/>
      <c r="DI396"/>
      <c r="DJ396"/>
      <c r="DK396"/>
      <c r="DL396"/>
      <c r="DM396"/>
      <c r="DN396"/>
      <c r="DO396"/>
      <c r="DP396"/>
      <c r="DQ396"/>
      <c r="DR396"/>
      <c r="DS396"/>
      <c r="DT396"/>
      <c r="DU396"/>
      <c r="DV396"/>
      <c r="DW396"/>
      <c r="DX396"/>
      <c r="DY396"/>
      <c r="DZ396"/>
      <c r="EA396"/>
      <c r="EB396"/>
      <c r="EC396"/>
      <c r="ED396"/>
      <c r="EE396"/>
    </row>
    <row r="397" spans="1:135" s="19" customFormat="1" x14ac:dyDescent="0.25">
      <c r="A397" s="20" t="s">
        <v>240</v>
      </c>
      <c r="B397" s="20">
        <v>396</v>
      </c>
      <c r="C397" s="20">
        <v>1</v>
      </c>
      <c r="D397">
        <f>VLOOKUP(E397,Studies!$C$3:$F$40,4,FALSE)</f>
        <v>25</v>
      </c>
      <c r="E397" s="20" t="s">
        <v>241</v>
      </c>
      <c r="F397" s="20" t="s">
        <v>241</v>
      </c>
      <c r="G397">
        <f t="shared" si="117"/>
        <v>63</v>
      </c>
      <c r="H397" s="20">
        <v>2014</v>
      </c>
      <c r="I397" s="20">
        <f t="shared" si="130"/>
        <v>1.4623979978989561</v>
      </c>
      <c r="J397" s="76">
        <v>113.82035800000001</v>
      </c>
      <c r="K397" s="76">
        <v>9.5504638996782099</v>
      </c>
      <c r="L397" s="76">
        <f t="shared" si="118"/>
        <v>11.917783177405136</v>
      </c>
      <c r="M397" s="20" t="s">
        <v>132</v>
      </c>
      <c r="N397" s="44">
        <f t="shared" si="119"/>
        <v>0</v>
      </c>
      <c r="O397" s="44">
        <f t="shared" si="120"/>
        <v>0</v>
      </c>
      <c r="P397" s="44">
        <f t="shared" si="121"/>
        <v>1</v>
      </c>
      <c r="Q397" s="80">
        <f t="shared" si="122"/>
        <v>95.101448756630717</v>
      </c>
      <c r="R397" s="80">
        <f t="shared" si="123"/>
        <v>132.5392672433693</v>
      </c>
      <c r="S397" s="80">
        <f t="shared" si="124"/>
        <v>0.95101448756630713</v>
      </c>
      <c r="T397" s="80">
        <f t="shared" si="125"/>
        <v>1.3253926724336931</v>
      </c>
      <c r="U397" s="76">
        <f t="shared" si="115"/>
        <v>1.1382035800000001</v>
      </c>
      <c r="V397" s="76">
        <f t="shared" si="116"/>
        <v>9.5504638996782104E-2</v>
      </c>
      <c r="W397" s="76">
        <f t="shared" si="114"/>
        <v>11.917783177405134</v>
      </c>
      <c r="X397" s="94">
        <v>100</v>
      </c>
      <c r="Y397" s="44">
        <v>0</v>
      </c>
      <c r="Z397" s="44">
        <v>1</v>
      </c>
      <c r="AA397" s="44">
        <v>0</v>
      </c>
      <c r="AB397" s="44">
        <v>0</v>
      </c>
      <c r="AC397" s="94">
        <v>1</v>
      </c>
      <c r="AD397" s="20">
        <v>0</v>
      </c>
      <c r="AE397" s="20" t="s">
        <v>65</v>
      </c>
      <c r="AF397" s="44">
        <v>1</v>
      </c>
      <c r="AG397" s="44">
        <v>1</v>
      </c>
      <c r="AH397" s="44">
        <v>1</v>
      </c>
      <c r="AI397" s="44">
        <v>0</v>
      </c>
      <c r="AJ397" s="44">
        <f t="shared" si="126"/>
        <v>1</v>
      </c>
      <c r="AK397" s="44">
        <v>1</v>
      </c>
      <c r="AL397" s="44">
        <v>510000</v>
      </c>
      <c r="AM397" s="20">
        <v>15</v>
      </c>
      <c r="AN397" s="20" t="s">
        <v>324</v>
      </c>
      <c r="AO397" s="64">
        <f t="shared" si="127"/>
        <v>0</v>
      </c>
      <c r="AP397" s="64">
        <f t="shared" si="128"/>
        <v>1</v>
      </c>
      <c r="AQ397" s="64">
        <f t="shared" si="129"/>
        <v>0</v>
      </c>
      <c r="AR397" s="64">
        <v>1</v>
      </c>
      <c r="AS397" s="20" t="s">
        <v>223</v>
      </c>
      <c r="AT397" s="64">
        <v>1</v>
      </c>
      <c r="AU397" s="64">
        <v>0</v>
      </c>
      <c r="AV397" s="64">
        <v>0</v>
      </c>
      <c r="AW397" s="64">
        <v>0</v>
      </c>
      <c r="AX397" s="64">
        <v>38.200000000000003</v>
      </c>
      <c r="AY397" s="64">
        <v>0</v>
      </c>
      <c r="AZ397" s="64">
        <v>0</v>
      </c>
      <c r="BA397" s="64">
        <v>0</v>
      </c>
      <c r="BB397" s="64">
        <v>0</v>
      </c>
      <c r="BC397" s="64">
        <v>0</v>
      </c>
      <c r="BD397" s="64">
        <v>1</v>
      </c>
      <c r="BE397" s="64">
        <v>1</v>
      </c>
      <c r="BF397"/>
      <c r="BG397"/>
      <c r="BH397"/>
      <c r="BI397"/>
      <c r="BJ397"/>
      <c r="BK397"/>
      <c r="BL397"/>
      <c r="BM397"/>
      <c r="BN397"/>
      <c r="BO397"/>
      <c r="BP397"/>
      <c r="BQ397"/>
      <c r="BR397"/>
      <c r="BS397"/>
      <c r="BT397"/>
      <c r="BU397"/>
      <c r="BV397"/>
      <c r="BW397"/>
      <c r="BX397"/>
      <c r="BY397"/>
      <c r="BZ397"/>
      <c r="CA397"/>
      <c r="CB397"/>
      <c r="CC397"/>
      <c r="CD397"/>
      <c r="CE397"/>
      <c r="CF397"/>
      <c r="CG397"/>
      <c r="CH397"/>
      <c r="CI397"/>
      <c r="CJ397"/>
      <c r="CK397"/>
      <c r="CL397"/>
      <c r="CM397"/>
      <c r="CN397"/>
      <c r="CO397"/>
      <c r="CP397"/>
      <c r="CQ397"/>
      <c r="CR397"/>
      <c r="CS397"/>
      <c r="CT397"/>
      <c r="CU397"/>
      <c r="CV397"/>
      <c r="CW397"/>
      <c r="CX397"/>
      <c r="CY397"/>
      <c r="CZ397"/>
      <c r="DA397"/>
      <c r="DB397"/>
      <c r="DC397"/>
      <c r="DD397"/>
      <c r="DE397"/>
      <c r="DF397"/>
      <c r="DG397"/>
      <c r="DH397"/>
      <c r="DI397"/>
      <c r="DJ397"/>
      <c r="DK397"/>
      <c r="DL397"/>
      <c r="DM397"/>
      <c r="DN397"/>
      <c r="DO397"/>
      <c r="DP397"/>
      <c r="DQ397"/>
      <c r="DR397"/>
      <c r="DS397"/>
      <c r="DT397"/>
      <c r="DU397"/>
      <c r="DV397"/>
      <c r="DW397"/>
      <c r="DX397"/>
      <c r="DY397"/>
      <c r="DZ397"/>
      <c r="EA397"/>
      <c r="EB397"/>
      <c r="EC397"/>
      <c r="ED397"/>
      <c r="EE397"/>
    </row>
    <row r="398" spans="1:135" s="19" customFormat="1" x14ac:dyDescent="0.25">
      <c r="A398" s="20" t="s">
        <v>240</v>
      </c>
      <c r="B398" s="20">
        <v>397</v>
      </c>
      <c r="C398" s="20">
        <v>1</v>
      </c>
      <c r="D398">
        <f>VLOOKUP(E398,Studies!$C$3:$F$40,4,FALSE)</f>
        <v>25</v>
      </c>
      <c r="E398" s="20" t="s">
        <v>241</v>
      </c>
      <c r="F398" s="20" t="s">
        <v>241</v>
      </c>
      <c r="G398">
        <f t="shared" si="117"/>
        <v>63</v>
      </c>
      <c r="H398" s="20">
        <v>2014</v>
      </c>
      <c r="I398" s="20">
        <f t="shared" si="130"/>
        <v>1.4623979978989561</v>
      </c>
      <c r="J398" s="76">
        <v>-21.682033400000002</v>
      </c>
      <c r="K398" s="76">
        <v>10.826992023359903</v>
      </c>
      <c r="L398" s="76">
        <f t="shared" si="118"/>
        <v>2.0025906875353447</v>
      </c>
      <c r="M398" s="20" t="s">
        <v>132</v>
      </c>
      <c r="N398" s="44">
        <f t="shared" si="119"/>
        <v>0</v>
      </c>
      <c r="O398" s="44">
        <f t="shared" si="120"/>
        <v>0</v>
      </c>
      <c r="P398" s="44">
        <f t="shared" si="121"/>
        <v>1</v>
      </c>
      <c r="Q398" s="80">
        <f t="shared" si="122"/>
        <v>-42.90293776578541</v>
      </c>
      <c r="R398" s="80">
        <f t="shared" si="123"/>
        <v>-0.4611290342145935</v>
      </c>
      <c r="S398" s="80">
        <f t="shared" si="124"/>
        <v>-0.42902937765785409</v>
      </c>
      <c r="T398" s="80">
        <f t="shared" si="125"/>
        <v>-4.6112903421459128E-3</v>
      </c>
      <c r="U398" s="76">
        <f t="shared" si="115"/>
        <v>-0.216820334</v>
      </c>
      <c r="V398" s="76">
        <f t="shared" si="116"/>
        <v>0.10826992023359903</v>
      </c>
      <c r="W398" s="76">
        <f t="shared" si="114"/>
        <v>2.0025906875353447</v>
      </c>
      <c r="X398" s="94">
        <v>100</v>
      </c>
      <c r="Y398" s="44">
        <v>0</v>
      </c>
      <c r="Z398" s="44">
        <v>1</v>
      </c>
      <c r="AA398" s="44">
        <v>0</v>
      </c>
      <c r="AB398" s="44">
        <v>0</v>
      </c>
      <c r="AC398" s="94">
        <v>1</v>
      </c>
      <c r="AD398" s="20">
        <v>0</v>
      </c>
      <c r="AE398" s="20" t="s">
        <v>65</v>
      </c>
      <c r="AF398" s="44">
        <v>1</v>
      </c>
      <c r="AG398" s="44">
        <v>1</v>
      </c>
      <c r="AH398" s="44">
        <v>1</v>
      </c>
      <c r="AI398" s="44">
        <v>0</v>
      </c>
      <c r="AJ398" s="44">
        <f t="shared" si="126"/>
        <v>1</v>
      </c>
      <c r="AK398" s="44">
        <v>1</v>
      </c>
      <c r="AL398" s="44">
        <v>510000</v>
      </c>
      <c r="AM398" s="20">
        <v>15</v>
      </c>
      <c r="AN398" s="20" t="s">
        <v>324</v>
      </c>
      <c r="AO398" s="64">
        <f t="shared" si="127"/>
        <v>0</v>
      </c>
      <c r="AP398" s="64">
        <f t="shared" si="128"/>
        <v>1</v>
      </c>
      <c r="AQ398" s="64">
        <f t="shared" si="129"/>
        <v>0</v>
      </c>
      <c r="AR398" s="64">
        <v>1</v>
      </c>
      <c r="AS398" s="20" t="s">
        <v>177</v>
      </c>
      <c r="AT398" s="64">
        <v>0</v>
      </c>
      <c r="AU398" s="64">
        <v>0</v>
      </c>
      <c r="AV398" s="64">
        <v>0</v>
      </c>
      <c r="AW398" s="64">
        <v>0</v>
      </c>
      <c r="AX398" s="64">
        <v>35.1</v>
      </c>
      <c r="AY398" s="64">
        <v>0</v>
      </c>
      <c r="AZ398" s="64">
        <v>0</v>
      </c>
      <c r="BA398" s="64">
        <v>0</v>
      </c>
      <c r="BB398" s="64">
        <v>0</v>
      </c>
      <c r="BC398" s="64">
        <v>0</v>
      </c>
      <c r="BD398" s="64">
        <v>1</v>
      </c>
      <c r="BE398" s="64">
        <v>1</v>
      </c>
      <c r="BF398"/>
      <c r="BG398"/>
      <c r="BH398"/>
      <c r="BI398"/>
      <c r="BJ398"/>
      <c r="BK398"/>
      <c r="BL398"/>
      <c r="BM398"/>
      <c r="BN398"/>
      <c r="BO398"/>
      <c r="BP398"/>
      <c r="BQ398"/>
      <c r="BR398"/>
      <c r="BS398"/>
      <c r="BT398"/>
      <c r="BU398"/>
      <c r="BV398"/>
      <c r="BW398"/>
      <c r="BX398"/>
      <c r="BY398"/>
      <c r="BZ398"/>
      <c r="CA398"/>
      <c r="CB398"/>
      <c r="CC398"/>
      <c r="CD398"/>
      <c r="CE398"/>
      <c r="CF398"/>
      <c r="CG398"/>
      <c r="CH398"/>
      <c r="CI398"/>
      <c r="CJ398"/>
      <c r="CK398"/>
      <c r="CL398"/>
      <c r="CM398"/>
      <c r="CN398"/>
      <c r="CO398"/>
      <c r="CP398"/>
      <c r="CQ398"/>
      <c r="CR398"/>
      <c r="CS398"/>
      <c r="CT398"/>
      <c r="CU398"/>
      <c r="CV398"/>
      <c r="CW398"/>
      <c r="CX398"/>
      <c r="CY398"/>
      <c r="CZ398"/>
      <c r="DA398"/>
      <c r="DB398"/>
      <c r="DC398"/>
      <c r="DD398"/>
      <c r="DE398"/>
      <c r="DF398"/>
      <c r="DG398"/>
      <c r="DH398"/>
      <c r="DI398"/>
      <c r="DJ398"/>
      <c r="DK398"/>
      <c r="DL398"/>
      <c r="DM398"/>
      <c r="DN398"/>
      <c r="DO398"/>
      <c r="DP398"/>
      <c r="DQ398"/>
      <c r="DR398"/>
      <c r="DS398"/>
      <c r="DT398"/>
      <c r="DU398"/>
      <c r="DV398"/>
      <c r="DW398"/>
      <c r="DX398"/>
      <c r="DY398"/>
      <c r="DZ398"/>
      <c r="EA398"/>
      <c r="EB398"/>
      <c r="EC398"/>
      <c r="ED398"/>
      <c r="EE398"/>
    </row>
    <row r="399" spans="1:135" s="19" customFormat="1" x14ac:dyDescent="0.25">
      <c r="A399" s="20" t="s">
        <v>240</v>
      </c>
      <c r="B399" s="20">
        <v>398</v>
      </c>
      <c r="C399" s="20">
        <v>1</v>
      </c>
      <c r="D399">
        <f>VLOOKUP(E399,Studies!$C$3:$F$40,4,FALSE)</f>
        <v>25</v>
      </c>
      <c r="E399" s="20" t="s">
        <v>241</v>
      </c>
      <c r="F399" s="20" t="s">
        <v>241</v>
      </c>
      <c r="G399">
        <f t="shared" si="117"/>
        <v>63</v>
      </c>
      <c r="H399" s="20">
        <v>2014</v>
      </c>
      <c r="I399" s="20">
        <f t="shared" si="130"/>
        <v>1.4623979978989561</v>
      </c>
      <c r="J399" s="76">
        <v>12.231073200000001</v>
      </c>
      <c r="K399" s="76">
        <v>7.0068667891273018</v>
      </c>
      <c r="L399" s="76">
        <f t="shared" si="118"/>
        <v>1.7455838062997298</v>
      </c>
      <c r="M399" s="20" t="s">
        <v>132</v>
      </c>
      <c r="N399" s="44">
        <f t="shared" si="119"/>
        <v>0</v>
      </c>
      <c r="O399" s="44">
        <f t="shared" si="120"/>
        <v>0</v>
      </c>
      <c r="P399" s="44">
        <f t="shared" si="121"/>
        <v>1</v>
      </c>
      <c r="Q399" s="80">
        <f t="shared" si="122"/>
        <v>-1.5023857066895108</v>
      </c>
      <c r="R399" s="80">
        <f t="shared" si="123"/>
        <v>25.964532106689511</v>
      </c>
      <c r="S399" s="80">
        <f t="shared" si="124"/>
        <v>-1.5023857066895102E-2</v>
      </c>
      <c r="T399" s="80">
        <f t="shared" si="125"/>
        <v>0.25964532106689509</v>
      </c>
      <c r="U399" s="76">
        <f t="shared" si="115"/>
        <v>0.12231073200000001</v>
      </c>
      <c r="V399" s="76">
        <f t="shared" si="116"/>
        <v>7.0068667891273015E-2</v>
      </c>
      <c r="W399" s="76">
        <f t="shared" si="114"/>
        <v>1.7455838062997298</v>
      </c>
      <c r="X399" s="94">
        <v>100</v>
      </c>
      <c r="Y399" s="44">
        <v>0</v>
      </c>
      <c r="Z399" s="44">
        <v>1</v>
      </c>
      <c r="AA399" s="44">
        <v>0</v>
      </c>
      <c r="AB399" s="44">
        <v>0</v>
      </c>
      <c r="AC399" s="94">
        <v>1</v>
      </c>
      <c r="AD399" s="20">
        <v>0</v>
      </c>
      <c r="AE399" s="20" t="s">
        <v>65</v>
      </c>
      <c r="AF399" s="44">
        <v>1</v>
      </c>
      <c r="AG399" s="44">
        <v>1</v>
      </c>
      <c r="AH399" s="44">
        <v>1</v>
      </c>
      <c r="AI399" s="44">
        <v>0</v>
      </c>
      <c r="AJ399" s="44">
        <f t="shared" si="126"/>
        <v>1</v>
      </c>
      <c r="AK399" s="44">
        <v>1</v>
      </c>
      <c r="AL399" s="44">
        <v>510000</v>
      </c>
      <c r="AM399" s="20">
        <v>15</v>
      </c>
      <c r="AN399" s="20" t="s">
        <v>324</v>
      </c>
      <c r="AO399" s="64">
        <f t="shared" si="127"/>
        <v>0</v>
      </c>
      <c r="AP399" s="64">
        <f t="shared" si="128"/>
        <v>1</v>
      </c>
      <c r="AQ399" s="64">
        <f t="shared" si="129"/>
        <v>0</v>
      </c>
      <c r="AR399" s="64">
        <v>1</v>
      </c>
      <c r="AS399" s="20" t="s">
        <v>194</v>
      </c>
      <c r="AT399" s="64">
        <v>0</v>
      </c>
      <c r="AU399" s="64">
        <v>0</v>
      </c>
      <c r="AV399" s="64">
        <v>0</v>
      </c>
      <c r="AW399" s="64">
        <v>0</v>
      </c>
      <c r="AX399" s="64">
        <v>32.799999999999997</v>
      </c>
      <c r="AY399" s="64">
        <v>0</v>
      </c>
      <c r="AZ399" s="64">
        <v>0</v>
      </c>
      <c r="BA399" s="64">
        <v>0</v>
      </c>
      <c r="BB399" s="64">
        <v>0</v>
      </c>
      <c r="BC399" s="64">
        <v>0</v>
      </c>
      <c r="BD399" s="64">
        <v>1</v>
      </c>
      <c r="BE399" s="64">
        <v>1</v>
      </c>
      <c r="BF399"/>
      <c r="BG399"/>
      <c r="BH399"/>
      <c r="BI399"/>
      <c r="BJ399"/>
      <c r="BK399"/>
      <c r="BL399"/>
      <c r="BM399"/>
      <c r="BN399"/>
      <c r="BO399"/>
      <c r="BP399"/>
      <c r="BQ399"/>
      <c r="BR399"/>
      <c r="BS399"/>
      <c r="BT399"/>
      <c r="BU399"/>
      <c r="BV399"/>
      <c r="BW399"/>
      <c r="BX399"/>
      <c r="BY399"/>
      <c r="BZ399"/>
      <c r="CA399"/>
      <c r="CB399"/>
      <c r="CC399"/>
      <c r="CD399"/>
      <c r="CE399"/>
      <c r="CF399"/>
      <c r="CG399"/>
      <c r="CH399"/>
      <c r="CI399"/>
      <c r="CJ399"/>
      <c r="CK399"/>
      <c r="CL399"/>
      <c r="CM399"/>
      <c r="CN399"/>
      <c r="CO399"/>
      <c r="CP399"/>
      <c r="CQ399"/>
      <c r="CR399"/>
      <c r="CS399"/>
      <c r="CT399"/>
      <c r="CU399"/>
      <c r="CV399"/>
      <c r="CW399"/>
      <c r="CX399"/>
      <c r="CY399"/>
      <c r="CZ399"/>
      <c r="DA399"/>
      <c r="DB399"/>
      <c r="DC399"/>
      <c r="DD399"/>
      <c r="DE399"/>
      <c r="DF399"/>
      <c r="DG399"/>
      <c r="DH399"/>
      <c r="DI399"/>
      <c r="DJ399"/>
      <c r="DK399"/>
      <c r="DL399"/>
      <c r="DM399"/>
      <c r="DN399"/>
      <c r="DO399"/>
      <c r="DP399"/>
      <c r="DQ399"/>
      <c r="DR399"/>
      <c r="DS399"/>
      <c r="DT399"/>
      <c r="DU399"/>
      <c r="DV399"/>
      <c r="DW399"/>
      <c r="DX399"/>
      <c r="DY399"/>
      <c r="DZ399"/>
      <c r="EA399"/>
      <c r="EB399"/>
      <c r="EC399"/>
      <c r="ED399"/>
      <c r="EE399"/>
    </row>
    <row r="400" spans="1:135" x14ac:dyDescent="0.25">
      <c r="A400" s="20" t="s">
        <v>240</v>
      </c>
      <c r="B400" s="20">
        <v>399</v>
      </c>
      <c r="C400" s="20">
        <v>1</v>
      </c>
      <c r="D400">
        <f>VLOOKUP(E400,Studies!$C$3:$F$40,4,FALSE)</f>
        <v>25</v>
      </c>
      <c r="E400" s="20" t="s">
        <v>241</v>
      </c>
      <c r="F400" s="20" t="s">
        <v>241</v>
      </c>
      <c r="G400">
        <f t="shared" si="117"/>
        <v>63</v>
      </c>
      <c r="H400" s="20">
        <v>2014</v>
      </c>
      <c r="I400" s="20">
        <f t="shared" si="130"/>
        <v>1.4623979978989561</v>
      </c>
      <c r="J400" s="76">
        <v>22.678300799999999</v>
      </c>
      <c r="K400" s="76">
        <v>7.3650233179050195</v>
      </c>
      <c r="L400" s="76">
        <f t="shared" si="118"/>
        <v>3.0791892735583137</v>
      </c>
      <c r="M400" s="20" t="s">
        <v>132</v>
      </c>
      <c r="N400" s="44">
        <f t="shared" si="119"/>
        <v>0</v>
      </c>
      <c r="O400" s="44">
        <f t="shared" si="120"/>
        <v>0</v>
      </c>
      <c r="P400" s="44">
        <f t="shared" si="121"/>
        <v>1</v>
      </c>
      <c r="Q400" s="80">
        <f t="shared" si="122"/>
        <v>8.24285509690616</v>
      </c>
      <c r="R400" s="80">
        <f t="shared" si="123"/>
        <v>37.113746503093836</v>
      </c>
      <c r="S400" s="80">
        <f t="shared" si="124"/>
        <v>8.2428550969061598E-2</v>
      </c>
      <c r="T400" s="80">
        <f t="shared" si="125"/>
        <v>0.37113746503093836</v>
      </c>
      <c r="U400" s="76">
        <f t="shared" si="115"/>
        <v>0.22678300799999998</v>
      </c>
      <c r="V400" s="76">
        <f t="shared" si="116"/>
        <v>7.3650233179050201E-2</v>
      </c>
      <c r="W400" s="76">
        <f t="shared" si="114"/>
        <v>3.0791892735583133</v>
      </c>
      <c r="X400" s="94">
        <v>100</v>
      </c>
      <c r="Y400" s="44">
        <v>0</v>
      </c>
      <c r="Z400" s="44">
        <v>1</v>
      </c>
      <c r="AA400" s="44">
        <v>0</v>
      </c>
      <c r="AB400" s="44">
        <v>0</v>
      </c>
      <c r="AC400" s="94">
        <v>1</v>
      </c>
      <c r="AD400" s="20">
        <v>0</v>
      </c>
      <c r="AE400" s="20" t="s">
        <v>65</v>
      </c>
      <c r="AF400" s="44">
        <v>1</v>
      </c>
      <c r="AG400" s="44">
        <v>1</v>
      </c>
      <c r="AH400" s="44">
        <v>1</v>
      </c>
      <c r="AI400" s="44">
        <v>0</v>
      </c>
      <c r="AJ400" s="44">
        <f t="shared" si="126"/>
        <v>1</v>
      </c>
      <c r="AK400" s="44">
        <v>1</v>
      </c>
      <c r="AL400" s="44">
        <v>510000</v>
      </c>
      <c r="AM400" s="20">
        <v>15</v>
      </c>
      <c r="AN400" s="20" t="s">
        <v>324</v>
      </c>
      <c r="AO400" s="64">
        <f t="shared" si="127"/>
        <v>0</v>
      </c>
      <c r="AP400" s="64">
        <f t="shared" si="128"/>
        <v>1</v>
      </c>
      <c r="AQ400" s="64">
        <f t="shared" si="129"/>
        <v>0</v>
      </c>
      <c r="AR400" s="64">
        <v>1</v>
      </c>
      <c r="AS400" s="20" t="s">
        <v>244</v>
      </c>
      <c r="AT400" s="64">
        <v>0</v>
      </c>
      <c r="AU400" s="64">
        <v>1</v>
      </c>
      <c r="AV400" s="64">
        <v>0</v>
      </c>
      <c r="AW400" s="64">
        <v>0</v>
      </c>
      <c r="AX400" s="64">
        <v>26</v>
      </c>
      <c r="AY400" s="64">
        <v>0</v>
      </c>
      <c r="AZ400" s="64">
        <v>0</v>
      </c>
      <c r="BA400" s="64">
        <v>0</v>
      </c>
      <c r="BB400" s="64">
        <v>0</v>
      </c>
      <c r="BC400" s="64">
        <v>0</v>
      </c>
      <c r="BD400" s="64">
        <v>1</v>
      </c>
      <c r="BE400" s="64">
        <v>1</v>
      </c>
    </row>
    <row r="401" spans="1:135" s="35" customFormat="1" x14ac:dyDescent="0.25">
      <c r="A401" s="20" t="s">
        <v>240</v>
      </c>
      <c r="B401" s="20">
        <v>400</v>
      </c>
      <c r="C401" s="20">
        <v>1</v>
      </c>
      <c r="D401">
        <f>VLOOKUP(E401,Studies!$C$3:$F$40,4,FALSE)</f>
        <v>25</v>
      </c>
      <c r="E401" s="20" t="s">
        <v>241</v>
      </c>
      <c r="F401" s="20" t="s">
        <v>241</v>
      </c>
      <c r="G401">
        <f t="shared" si="117"/>
        <v>63</v>
      </c>
      <c r="H401" s="20">
        <v>2014</v>
      </c>
      <c r="I401" s="20">
        <f t="shared" si="130"/>
        <v>1.4623979978989561</v>
      </c>
      <c r="J401" s="76">
        <v>34.872057599999998</v>
      </c>
      <c r="K401" s="76">
        <v>4.2593677967519188</v>
      </c>
      <c r="L401" s="76">
        <f t="shared" si="118"/>
        <v>8.1871440232497665</v>
      </c>
      <c r="M401" s="20" t="s">
        <v>132</v>
      </c>
      <c r="N401" s="44">
        <f t="shared" si="119"/>
        <v>0</v>
      </c>
      <c r="O401" s="44">
        <f t="shared" si="120"/>
        <v>0</v>
      </c>
      <c r="P401" s="44">
        <f t="shared" si="121"/>
        <v>1</v>
      </c>
      <c r="Q401" s="80">
        <f t="shared" si="122"/>
        <v>26.523696718366239</v>
      </c>
      <c r="R401" s="80">
        <f t="shared" si="123"/>
        <v>43.220418481633757</v>
      </c>
      <c r="S401" s="80">
        <f t="shared" si="124"/>
        <v>0.26523696718366241</v>
      </c>
      <c r="T401" s="80">
        <f t="shared" si="125"/>
        <v>0.4322041848163376</v>
      </c>
      <c r="U401" s="76">
        <f t="shared" si="115"/>
        <v>0.348720576</v>
      </c>
      <c r="V401" s="76">
        <f t="shared" si="116"/>
        <v>4.2593677967519186E-2</v>
      </c>
      <c r="W401" s="76">
        <f t="shared" si="114"/>
        <v>8.1871440232497665</v>
      </c>
      <c r="X401" s="94">
        <v>100</v>
      </c>
      <c r="Y401" s="44">
        <v>0</v>
      </c>
      <c r="Z401" s="44">
        <v>1</v>
      </c>
      <c r="AA401" s="44">
        <v>0</v>
      </c>
      <c r="AB401" s="44">
        <v>0</v>
      </c>
      <c r="AC401" s="94">
        <v>1</v>
      </c>
      <c r="AD401" s="20">
        <v>0</v>
      </c>
      <c r="AE401" s="20" t="s">
        <v>65</v>
      </c>
      <c r="AF401" s="44">
        <v>1</v>
      </c>
      <c r="AG401" s="44">
        <v>1</v>
      </c>
      <c r="AH401" s="44">
        <v>1</v>
      </c>
      <c r="AI401" s="44">
        <v>0</v>
      </c>
      <c r="AJ401" s="44">
        <f t="shared" si="126"/>
        <v>1</v>
      </c>
      <c r="AK401" s="44">
        <v>1</v>
      </c>
      <c r="AL401" s="44">
        <v>510000</v>
      </c>
      <c r="AM401" s="20">
        <v>15</v>
      </c>
      <c r="AN401" s="20" t="s">
        <v>324</v>
      </c>
      <c r="AO401" s="64">
        <f t="shared" si="127"/>
        <v>0</v>
      </c>
      <c r="AP401" s="64">
        <f t="shared" si="128"/>
        <v>1</v>
      </c>
      <c r="AQ401" s="64">
        <f t="shared" si="129"/>
        <v>0</v>
      </c>
      <c r="AR401" s="64">
        <v>1</v>
      </c>
      <c r="AS401" s="20" t="s">
        <v>195</v>
      </c>
      <c r="AT401" s="64">
        <v>1</v>
      </c>
      <c r="AU401" s="64">
        <v>0</v>
      </c>
      <c r="AV401" s="64">
        <v>0</v>
      </c>
      <c r="AW401" s="64">
        <v>0</v>
      </c>
      <c r="AX401" s="64">
        <v>40.799999999999997</v>
      </c>
      <c r="AY401" s="64">
        <v>0</v>
      </c>
      <c r="AZ401" s="64">
        <v>0</v>
      </c>
      <c r="BA401" s="64">
        <v>0</v>
      </c>
      <c r="BB401" s="64">
        <v>0</v>
      </c>
      <c r="BC401" s="64">
        <v>0</v>
      </c>
      <c r="BD401" s="64">
        <v>1</v>
      </c>
      <c r="BE401" s="64">
        <v>1</v>
      </c>
      <c r="BF401"/>
      <c r="BG401"/>
      <c r="BH401"/>
      <c r="BI401"/>
      <c r="BJ401"/>
      <c r="BK401"/>
      <c r="BL401"/>
      <c r="BM401"/>
      <c r="BN401"/>
      <c r="BO401"/>
      <c r="BP401"/>
      <c r="BQ401"/>
      <c r="BR401"/>
      <c r="BS401"/>
      <c r="BT401"/>
      <c r="BU401"/>
      <c r="BV401"/>
      <c r="BW401"/>
      <c r="BX401"/>
      <c r="BY401"/>
      <c r="BZ401"/>
      <c r="CA401"/>
      <c r="CB401"/>
      <c r="CC401"/>
      <c r="CD401"/>
      <c r="CE401"/>
      <c r="CF401"/>
      <c r="CG401"/>
      <c r="CH401"/>
      <c r="CI401"/>
      <c r="CJ401"/>
      <c r="CK401"/>
      <c r="CL401"/>
      <c r="CM401"/>
      <c r="CN401"/>
      <c r="CO401"/>
      <c r="CP401"/>
      <c r="CQ401"/>
      <c r="CR401"/>
      <c r="CS401"/>
      <c r="CT401"/>
      <c r="CU401"/>
      <c r="CV401"/>
      <c r="CW401"/>
      <c r="CX401"/>
      <c r="CY401"/>
      <c r="CZ401"/>
      <c r="DA401"/>
      <c r="DB401"/>
      <c r="DC401"/>
      <c r="DD401"/>
      <c r="DE401"/>
      <c r="DF401"/>
      <c r="DG401"/>
      <c r="DH401"/>
      <c r="DI401"/>
      <c r="DJ401"/>
      <c r="DK401"/>
      <c r="DL401"/>
      <c r="DM401"/>
      <c r="DN401"/>
      <c r="DO401"/>
      <c r="DP401"/>
      <c r="DQ401"/>
      <c r="DR401"/>
      <c r="DS401"/>
      <c r="DT401"/>
      <c r="DU401"/>
      <c r="DV401"/>
      <c r="DW401"/>
      <c r="DX401"/>
      <c r="DY401"/>
      <c r="DZ401"/>
      <c r="EA401"/>
      <c r="EB401"/>
      <c r="EC401"/>
      <c r="ED401"/>
      <c r="EE401"/>
    </row>
    <row r="402" spans="1:135" s="35" customFormat="1" x14ac:dyDescent="0.25">
      <c r="A402" s="20" t="s">
        <v>240</v>
      </c>
      <c r="B402" s="20">
        <v>401</v>
      </c>
      <c r="C402" s="20">
        <v>1</v>
      </c>
      <c r="D402">
        <f>VLOOKUP(E402,Studies!$C$3:$F$40,4,FALSE)</f>
        <v>25</v>
      </c>
      <c r="E402" s="20" t="s">
        <v>241</v>
      </c>
      <c r="F402" s="20" t="s">
        <v>241</v>
      </c>
      <c r="G402">
        <f t="shared" si="117"/>
        <v>63</v>
      </c>
      <c r="H402" s="20">
        <v>2014</v>
      </c>
      <c r="I402" s="20">
        <f t="shared" si="130"/>
        <v>1.4623979978989561</v>
      </c>
      <c r="J402" s="76">
        <v>25.8776522</v>
      </c>
      <c r="K402" s="76">
        <v>15.104255077064359</v>
      </c>
      <c r="L402" s="76">
        <f t="shared" si="118"/>
        <v>1.7132690137956506</v>
      </c>
      <c r="M402" s="20" t="s">
        <v>132</v>
      </c>
      <c r="N402" s="44">
        <f t="shared" si="119"/>
        <v>0</v>
      </c>
      <c r="O402" s="44">
        <f t="shared" si="120"/>
        <v>0</v>
      </c>
      <c r="P402" s="44">
        <f t="shared" si="121"/>
        <v>1</v>
      </c>
      <c r="Q402" s="80">
        <f t="shared" si="122"/>
        <v>-3.7266877510461427</v>
      </c>
      <c r="R402" s="80">
        <f t="shared" si="123"/>
        <v>55.481992151046143</v>
      </c>
      <c r="S402" s="80">
        <f t="shared" si="124"/>
        <v>-3.7266877510461371E-2</v>
      </c>
      <c r="T402" s="80">
        <f t="shared" si="125"/>
        <v>0.55481992151046144</v>
      </c>
      <c r="U402" s="76">
        <f t="shared" si="115"/>
        <v>0.25877652200000001</v>
      </c>
      <c r="V402" s="76">
        <f t="shared" si="116"/>
        <v>0.15104255077064357</v>
      </c>
      <c r="W402" s="76">
        <f t="shared" si="114"/>
        <v>1.7132690137956506</v>
      </c>
      <c r="X402" s="94">
        <v>100</v>
      </c>
      <c r="Y402" s="44">
        <v>0</v>
      </c>
      <c r="Z402" s="44">
        <v>1</v>
      </c>
      <c r="AA402" s="44">
        <v>0</v>
      </c>
      <c r="AB402" s="44">
        <v>0</v>
      </c>
      <c r="AC402" s="94">
        <v>1</v>
      </c>
      <c r="AD402" s="20">
        <v>0</v>
      </c>
      <c r="AE402" s="20" t="s">
        <v>65</v>
      </c>
      <c r="AF402" s="44">
        <v>1</v>
      </c>
      <c r="AG402" s="44">
        <v>1</v>
      </c>
      <c r="AH402" s="44">
        <v>1</v>
      </c>
      <c r="AI402" s="44">
        <v>0</v>
      </c>
      <c r="AJ402" s="44">
        <f t="shared" si="126"/>
        <v>1</v>
      </c>
      <c r="AK402" s="44">
        <v>1</v>
      </c>
      <c r="AL402" s="44">
        <v>510000</v>
      </c>
      <c r="AM402" s="20">
        <v>15</v>
      </c>
      <c r="AN402" s="20" t="s">
        <v>324</v>
      </c>
      <c r="AO402" s="64">
        <f t="shared" si="127"/>
        <v>0</v>
      </c>
      <c r="AP402" s="64">
        <f t="shared" si="128"/>
        <v>1</v>
      </c>
      <c r="AQ402" s="64">
        <f t="shared" si="129"/>
        <v>0</v>
      </c>
      <c r="AR402" s="64">
        <v>1</v>
      </c>
      <c r="AS402" s="20" t="s">
        <v>245</v>
      </c>
      <c r="AT402" s="64">
        <v>0</v>
      </c>
      <c r="AU402" s="64">
        <v>0</v>
      </c>
      <c r="AV402" s="64">
        <v>0</v>
      </c>
      <c r="AW402" s="64">
        <v>0</v>
      </c>
      <c r="AX402" s="64">
        <v>36.799999999999997</v>
      </c>
      <c r="AY402" s="64">
        <v>0</v>
      </c>
      <c r="AZ402" s="64">
        <v>0</v>
      </c>
      <c r="BA402" s="64">
        <v>0</v>
      </c>
      <c r="BB402" s="64">
        <v>0</v>
      </c>
      <c r="BC402" s="64">
        <v>0</v>
      </c>
      <c r="BD402" s="64">
        <v>1</v>
      </c>
      <c r="BE402" s="64">
        <v>1</v>
      </c>
      <c r="BF402"/>
      <c r="BG402"/>
      <c r="BH402"/>
      <c r="BI402"/>
      <c r="BJ402"/>
      <c r="BK402"/>
      <c r="BL402"/>
      <c r="BM402"/>
      <c r="BN402"/>
      <c r="BO402"/>
      <c r="BP402"/>
      <c r="BQ402"/>
      <c r="BR402"/>
      <c r="BS402"/>
      <c r="BT402"/>
      <c r="BU402"/>
      <c r="BV402"/>
      <c r="BW402"/>
      <c r="BX402"/>
      <c r="BY402"/>
      <c r="BZ402"/>
      <c r="CA402"/>
      <c r="CB402"/>
      <c r="CC402"/>
      <c r="CD402"/>
      <c r="CE402"/>
      <c r="CF402"/>
      <c r="CG402"/>
      <c r="CH402"/>
      <c r="CI402"/>
      <c r="CJ402"/>
      <c r="CK402"/>
      <c r="CL402"/>
      <c r="CM402"/>
      <c r="CN402"/>
      <c r="CO402"/>
      <c r="CP402"/>
      <c r="CQ402"/>
      <c r="CR402"/>
      <c r="CS402"/>
      <c r="CT402"/>
      <c r="CU402"/>
      <c r="CV402"/>
      <c r="CW402"/>
      <c r="CX402"/>
      <c r="CY402"/>
      <c r="CZ402"/>
      <c r="DA402"/>
      <c r="DB402"/>
      <c r="DC402"/>
      <c r="DD402"/>
      <c r="DE402"/>
      <c r="DF402"/>
      <c r="DG402"/>
      <c r="DH402"/>
      <c r="DI402"/>
      <c r="DJ402"/>
      <c r="DK402"/>
      <c r="DL402"/>
      <c r="DM402"/>
      <c r="DN402"/>
      <c r="DO402"/>
      <c r="DP402"/>
      <c r="DQ402"/>
      <c r="DR402"/>
      <c r="DS402"/>
      <c r="DT402"/>
      <c r="DU402"/>
      <c r="DV402"/>
      <c r="DW402"/>
      <c r="DX402"/>
      <c r="DY402"/>
      <c r="DZ402"/>
      <c r="EA402"/>
      <c r="EB402"/>
      <c r="EC402"/>
      <c r="ED402"/>
      <c r="EE402"/>
    </row>
    <row r="403" spans="1:135" s="26" customFormat="1" x14ac:dyDescent="0.25">
      <c r="A403" s="31" t="s">
        <v>131</v>
      </c>
      <c r="B403" s="31">
        <v>402</v>
      </c>
      <c r="C403" s="31">
        <v>1</v>
      </c>
      <c r="D403">
        <f>VLOOKUP(E403,Studies!$C$3:$F$40,4,FALSE)</f>
        <v>19</v>
      </c>
      <c r="E403" s="31" t="s">
        <v>134</v>
      </c>
      <c r="F403" s="31" t="s">
        <v>134</v>
      </c>
      <c r="G403">
        <f t="shared" si="117"/>
        <v>6</v>
      </c>
      <c r="H403" s="31">
        <v>2001</v>
      </c>
      <c r="I403" s="31">
        <f t="shared" si="130"/>
        <v>1.2041199826559248</v>
      </c>
      <c r="J403" s="76">
        <v>67.5</v>
      </c>
      <c r="K403" s="76">
        <v>6.48</v>
      </c>
      <c r="L403" s="76">
        <f t="shared" si="118"/>
        <v>10.416666666666666</v>
      </c>
      <c r="M403" s="31" t="s">
        <v>132</v>
      </c>
      <c r="N403" s="45">
        <f t="shared" si="119"/>
        <v>0</v>
      </c>
      <c r="O403" s="45">
        <f t="shared" si="120"/>
        <v>0</v>
      </c>
      <c r="P403" s="45">
        <f t="shared" si="121"/>
        <v>1</v>
      </c>
      <c r="Q403" s="82">
        <f t="shared" si="122"/>
        <v>54.799199999999999</v>
      </c>
      <c r="R403" s="82">
        <f t="shared" si="123"/>
        <v>80.200800000000001</v>
      </c>
      <c r="S403" s="82">
        <f t="shared" si="124"/>
        <v>0.54799200000000003</v>
      </c>
      <c r="T403" s="82">
        <f t="shared" si="125"/>
        <v>0.80200800000000005</v>
      </c>
      <c r="U403" s="76">
        <f t="shared" si="115"/>
        <v>0.67500000000000004</v>
      </c>
      <c r="V403" s="76">
        <f t="shared" si="116"/>
        <v>6.480000000000001E-2</v>
      </c>
      <c r="W403" s="76">
        <f t="shared" si="114"/>
        <v>10.416666666666666</v>
      </c>
      <c r="X403" s="96">
        <v>100</v>
      </c>
      <c r="Y403" s="45">
        <v>1</v>
      </c>
      <c r="Z403" s="45">
        <v>0</v>
      </c>
      <c r="AA403" s="45">
        <v>0</v>
      </c>
      <c r="AB403" s="45">
        <v>0</v>
      </c>
      <c r="AC403" s="96">
        <v>1</v>
      </c>
      <c r="AD403" s="31">
        <v>0</v>
      </c>
      <c r="AE403" s="31" t="s">
        <v>65</v>
      </c>
      <c r="AF403" s="45">
        <f t="shared" ref="AF403:AF435" si="131">IF(AE403="home_resources",1,0)</f>
        <v>0</v>
      </c>
      <c r="AG403" s="45">
        <v>1</v>
      </c>
      <c r="AH403" s="45">
        <v>1</v>
      </c>
      <c r="AI403" s="45">
        <v>0</v>
      </c>
      <c r="AJ403" s="45">
        <f t="shared" si="126"/>
        <v>1</v>
      </c>
      <c r="AK403" s="45">
        <v>1</v>
      </c>
      <c r="AL403" s="45">
        <v>215171</v>
      </c>
      <c r="AM403" s="31">
        <v>15</v>
      </c>
      <c r="AN403" s="31" t="s">
        <v>324</v>
      </c>
      <c r="AO403" s="66">
        <f t="shared" si="127"/>
        <v>0</v>
      </c>
      <c r="AP403" s="66">
        <f t="shared" si="128"/>
        <v>1</v>
      </c>
      <c r="AQ403" s="66">
        <f t="shared" si="129"/>
        <v>0</v>
      </c>
      <c r="AR403" s="66">
        <v>0</v>
      </c>
      <c r="AS403" s="31" t="s">
        <v>126</v>
      </c>
      <c r="AT403" s="66">
        <v>0</v>
      </c>
      <c r="AU403" s="66">
        <v>0</v>
      </c>
      <c r="AV403" s="66">
        <v>0</v>
      </c>
      <c r="AW403" s="66">
        <v>0</v>
      </c>
      <c r="AX403" s="66">
        <f t="shared" ref="AX403:AX408" si="132">AVERAGE(AX369:AX402)</f>
        <v>37.285553633217994</v>
      </c>
      <c r="AY403" s="66">
        <v>0</v>
      </c>
      <c r="AZ403" s="66">
        <v>0</v>
      </c>
      <c r="BA403" s="66">
        <v>0</v>
      </c>
      <c r="BB403" s="66">
        <v>0</v>
      </c>
      <c r="BC403" s="66">
        <v>0</v>
      </c>
      <c r="BD403" s="66">
        <v>1</v>
      </c>
      <c r="BE403" s="66">
        <v>1</v>
      </c>
      <c r="BF403"/>
      <c r="BG403"/>
      <c r="BH403"/>
      <c r="BI403"/>
      <c r="BJ403"/>
      <c r="BK403"/>
      <c r="BL403"/>
      <c r="BM403"/>
      <c r="BN403"/>
      <c r="BO403"/>
      <c r="BP403"/>
      <c r="BQ403"/>
      <c r="BR403"/>
      <c r="BS403"/>
      <c r="BT403"/>
      <c r="BU403"/>
      <c r="BV403"/>
      <c r="BW403"/>
      <c r="BX403"/>
      <c r="BY403"/>
      <c r="BZ403"/>
      <c r="CA403"/>
      <c r="CB403"/>
      <c r="CC403"/>
      <c r="CD403"/>
      <c r="CE403"/>
      <c r="CF403"/>
      <c r="CG403"/>
      <c r="CH403"/>
      <c r="CI403"/>
      <c r="CJ403"/>
      <c r="CK403"/>
      <c r="CL403"/>
      <c r="CM403"/>
      <c r="CN403"/>
      <c r="CO403"/>
      <c r="CP403"/>
      <c r="CQ403"/>
      <c r="CR403"/>
      <c r="CS403"/>
      <c r="CT403"/>
      <c r="CU403"/>
      <c r="CV403"/>
      <c r="CW403"/>
      <c r="CX403"/>
      <c r="CY403"/>
      <c r="CZ403"/>
      <c r="DA403"/>
      <c r="DB403"/>
      <c r="DC403"/>
      <c r="DD403"/>
      <c r="DE403"/>
      <c r="DF403"/>
      <c r="DG403"/>
      <c r="DH403"/>
      <c r="DI403"/>
      <c r="DJ403"/>
      <c r="DK403"/>
      <c r="DL403"/>
      <c r="DM403"/>
      <c r="DN403"/>
      <c r="DO403"/>
      <c r="DP403"/>
      <c r="DQ403"/>
      <c r="DR403"/>
      <c r="DS403"/>
      <c r="DT403"/>
      <c r="DU403"/>
      <c r="DV403"/>
      <c r="DW403"/>
      <c r="DX403"/>
      <c r="DY403"/>
      <c r="DZ403"/>
      <c r="EA403"/>
      <c r="EB403"/>
      <c r="EC403"/>
      <c r="ED403"/>
      <c r="EE403"/>
    </row>
    <row r="404" spans="1:135" s="26" customFormat="1" x14ac:dyDescent="0.25">
      <c r="A404" s="31" t="s">
        <v>131</v>
      </c>
      <c r="B404" s="31">
        <v>403</v>
      </c>
      <c r="C404" s="31">
        <v>1</v>
      </c>
      <c r="D404">
        <f>VLOOKUP(E404,Studies!$C$3:$F$40,4,FALSE)</f>
        <v>19</v>
      </c>
      <c r="E404" s="31" t="s">
        <v>134</v>
      </c>
      <c r="F404" s="31" t="s">
        <v>134</v>
      </c>
      <c r="G404">
        <f t="shared" si="117"/>
        <v>6</v>
      </c>
      <c r="H404" s="31">
        <v>2001</v>
      </c>
      <c r="I404" s="31">
        <f t="shared" si="130"/>
        <v>1.2041199826559248</v>
      </c>
      <c r="J404" s="76">
        <v>56.6</v>
      </c>
      <c r="K404" s="76">
        <v>5.41</v>
      </c>
      <c r="L404" s="76">
        <f t="shared" si="118"/>
        <v>10.462107208872458</v>
      </c>
      <c r="M404" s="31" t="s">
        <v>132</v>
      </c>
      <c r="N404" s="45">
        <f t="shared" si="119"/>
        <v>0</v>
      </c>
      <c r="O404" s="45">
        <f t="shared" si="120"/>
        <v>0</v>
      </c>
      <c r="P404" s="45">
        <f t="shared" si="121"/>
        <v>1</v>
      </c>
      <c r="Q404" s="82">
        <f t="shared" si="122"/>
        <v>45.996400000000001</v>
      </c>
      <c r="R404" s="82">
        <f t="shared" si="123"/>
        <v>67.203599999999994</v>
      </c>
      <c r="S404" s="82">
        <f t="shared" si="124"/>
        <v>0.45996400000000004</v>
      </c>
      <c r="T404" s="82">
        <f t="shared" si="125"/>
        <v>0.67203600000000008</v>
      </c>
      <c r="U404" s="76">
        <f t="shared" si="115"/>
        <v>0.56600000000000006</v>
      </c>
      <c r="V404" s="76">
        <f t="shared" si="116"/>
        <v>5.4100000000000002E-2</v>
      </c>
      <c r="W404" s="76">
        <f t="shared" si="114"/>
        <v>10.462107208872458</v>
      </c>
      <c r="X404" s="96">
        <v>100</v>
      </c>
      <c r="Y404" s="45">
        <v>1</v>
      </c>
      <c r="Z404" s="45">
        <v>0</v>
      </c>
      <c r="AA404" s="45">
        <v>0</v>
      </c>
      <c r="AB404" s="45">
        <v>0</v>
      </c>
      <c r="AC404" s="96">
        <v>1</v>
      </c>
      <c r="AD404" s="31">
        <v>0</v>
      </c>
      <c r="AE404" s="31" t="s">
        <v>65</v>
      </c>
      <c r="AF404" s="45">
        <f t="shared" si="131"/>
        <v>0</v>
      </c>
      <c r="AG404" s="45">
        <v>1</v>
      </c>
      <c r="AH404" s="45">
        <v>1</v>
      </c>
      <c r="AI404" s="45">
        <v>0</v>
      </c>
      <c r="AJ404" s="45">
        <f t="shared" si="126"/>
        <v>1</v>
      </c>
      <c r="AK404" s="45">
        <v>1</v>
      </c>
      <c r="AL404" s="45">
        <v>215171</v>
      </c>
      <c r="AM404" s="31">
        <v>15</v>
      </c>
      <c r="AN404" s="31" t="s">
        <v>324</v>
      </c>
      <c r="AO404" s="66">
        <f t="shared" si="127"/>
        <v>0</v>
      </c>
      <c r="AP404" s="66">
        <f t="shared" si="128"/>
        <v>1</v>
      </c>
      <c r="AQ404" s="66">
        <f t="shared" si="129"/>
        <v>0</v>
      </c>
      <c r="AR404" s="66">
        <v>0</v>
      </c>
      <c r="AS404" s="31" t="s">
        <v>126</v>
      </c>
      <c r="AT404" s="66">
        <v>0</v>
      </c>
      <c r="AU404" s="66">
        <v>0</v>
      </c>
      <c r="AV404" s="66">
        <v>0</v>
      </c>
      <c r="AW404" s="66">
        <v>0</v>
      </c>
      <c r="AX404" s="66">
        <f t="shared" si="132"/>
        <v>37.532187563606755</v>
      </c>
      <c r="AY404" s="66">
        <v>0</v>
      </c>
      <c r="AZ404" s="66">
        <v>0</v>
      </c>
      <c r="BA404" s="66">
        <v>0</v>
      </c>
      <c r="BB404" s="66">
        <v>0</v>
      </c>
      <c r="BC404" s="66">
        <v>0</v>
      </c>
      <c r="BD404" s="66">
        <v>1</v>
      </c>
      <c r="BE404" s="66">
        <v>1</v>
      </c>
      <c r="BF404"/>
      <c r="BG404"/>
      <c r="BH404"/>
      <c r="BI404"/>
      <c r="BJ404"/>
      <c r="BK404"/>
      <c r="BL404"/>
      <c r="BM404"/>
      <c r="BN404"/>
      <c r="BO404"/>
      <c r="BP404"/>
      <c r="BQ404"/>
      <c r="BR404"/>
      <c r="BS404"/>
      <c r="BT404"/>
      <c r="BU404"/>
      <c r="BV404"/>
      <c r="BW404"/>
      <c r="BX404"/>
      <c r="BY404"/>
      <c r="BZ404"/>
      <c r="CA404"/>
      <c r="CB404"/>
      <c r="CC404"/>
      <c r="CD404"/>
      <c r="CE404"/>
      <c r="CF404"/>
      <c r="CG404"/>
      <c r="CH404"/>
      <c r="CI404"/>
      <c r="CJ404"/>
      <c r="CK404"/>
      <c r="CL404"/>
      <c r="CM404"/>
      <c r="CN404"/>
      <c r="CO404"/>
      <c r="CP404"/>
      <c r="CQ404"/>
      <c r="CR404"/>
      <c r="CS404"/>
      <c r="CT404"/>
      <c r="CU404"/>
      <c r="CV404"/>
      <c r="CW404"/>
      <c r="CX404"/>
      <c r="CY404"/>
      <c r="CZ404"/>
      <c r="DA404"/>
      <c r="DB404"/>
      <c r="DC404"/>
      <c r="DD404"/>
      <c r="DE404"/>
      <c r="DF404"/>
      <c r="DG404"/>
      <c r="DH404"/>
      <c r="DI404"/>
      <c r="DJ404"/>
      <c r="DK404"/>
      <c r="DL404"/>
      <c r="DM404"/>
      <c r="DN404"/>
      <c r="DO404"/>
      <c r="DP404"/>
      <c r="DQ404"/>
      <c r="DR404"/>
      <c r="DS404"/>
      <c r="DT404"/>
      <c r="DU404"/>
      <c r="DV404"/>
      <c r="DW404"/>
      <c r="DX404"/>
      <c r="DY404"/>
      <c r="DZ404"/>
      <c r="EA404"/>
      <c r="EB404"/>
      <c r="EC404"/>
      <c r="ED404"/>
      <c r="EE404"/>
    </row>
    <row r="405" spans="1:135" s="26" customFormat="1" x14ac:dyDescent="0.25">
      <c r="A405" s="31" t="s">
        <v>131</v>
      </c>
      <c r="B405" s="31">
        <v>404</v>
      </c>
      <c r="C405" s="31">
        <v>1</v>
      </c>
      <c r="D405">
        <f>VLOOKUP(E405,Studies!$C$3:$F$40,4,FALSE)</f>
        <v>19</v>
      </c>
      <c r="E405" s="31" t="s">
        <v>134</v>
      </c>
      <c r="F405" s="31" t="s">
        <v>134</v>
      </c>
      <c r="G405">
        <f t="shared" si="117"/>
        <v>6</v>
      </c>
      <c r="H405" s="31">
        <v>2001</v>
      </c>
      <c r="I405" s="31">
        <f t="shared" si="130"/>
        <v>1.2041199826559248</v>
      </c>
      <c r="J405" s="76">
        <v>62.8</v>
      </c>
      <c r="K405" s="76">
        <v>6.97</v>
      </c>
      <c r="L405" s="76">
        <f t="shared" si="118"/>
        <v>9.0100430416068864</v>
      </c>
      <c r="M405" s="31" t="s">
        <v>132</v>
      </c>
      <c r="N405" s="45">
        <f t="shared" si="119"/>
        <v>0</v>
      </c>
      <c r="O405" s="45">
        <f t="shared" si="120"/>
        <v>0</v>
      </c>
      <c r="P405" s="45">
        <f t="shared" si="121"/>
        <v>1</v>
      </c>
      <c r="Q405" s="82">
        <f t="shared" si="122"/>
        <v>49.138799999999996</v>
      </c>
      <c r="R405" s="82">
        <f t="shared" si="123"/>
        <v>76.461199999999991</v>
      </c>
      <c r="S405" s="82">
        <f t="shared" si="124"/>
        <v>0.49138800000000005</v>
      </c>
      <c r="T405" s="82">
        <f t="shared" si="125"/>
        <v>0.76461199999999996</v>
      </c>
      <c r="U405" s="76">
        <f t="shared" si="115"/>
        <v>0.628</v>
      </c>
      <c r="V405" s="76">
        <f t="shared" si="116"/>
        <v>6.9699999999999998E-2</v>
      </c>
      <c r="W405" s="76">
        <f t="shared" si="114"/>
        <v>9.0100430416068864</v>
      </c>
      <c r="X405" s="96">
        <v>100</v>
      </c>
      <c r="Y405" s="45">
        <v>0</v>
      </c>
      <c r="Z405" s="45">
        <v>1</v>
      </c>
      <c r="AA405" s="45">
        <v>0</v>
      </c>
      <c r="AB405" s="45">
        <v>0</v>
      </c>
      <c r="AC405" s="96">
        <v>1</v>
      </c>
      <c r="AD405" s="31">
        <v>0</v>
      </c>
      <c r="AE405" s="31" t="s">
        <v>65</v>
      </c>
      <c r="AF405" s="45">
        <f t="shared" si="131"/>
        <v>0</v>
      </c>
      <c r="AG405" s="45">
        <v>1</v>
      </c>
      <c r="AH405" s="45">
        <v>1</v>
      </c>
      <c r="AI405" s="45">
        <v>0</v>
      </c>
      <c r="AJ405" s="45">
        <f t="shared" si="126"/>
        <v>1</v>
      </c>
      <c r="AK405" s="45">
        <v>1</v>
      </c>
      <c r="AL405" s="45">
        <v>215171</v>
      </c>
      <c r="AM405" s="31">
        <v>15</v>
      </c>
      <c r="AN405" s="31" t="s">
        <v>324</v>
      </c>
      <c r="AO405" s="66">
        <f t="shared" si="127"/>
        <v>0</v>
      </c>
      <c r="AP405" s="66">
        <f t="shared" si="128"/>
        <v>1</v>
      </c>
      <c r="AQ405" s="66">
        <f t="shared" si="129"/>
        <v>0</v>
      </c>
      <c r="AR405" s="66">
        <v>0</v>
      </c>
      <c r="AS405" s="31" t="s">
        <v>126</v>
      </c>
      <c r="AT405" s="66">
        <v>0</v>
      </c>
      <c r="AU405" s="66">
        <v>0</v>
      </c>
      <c r="AV405" s="66">
        <v>0</v>
      </c>
      <c r="AW405" s="66">
        <v>0</v>
      </c>
      <c r="AX405" s="66">
        <f t="shared" si="132"/>
        <v>37.662546021359901</v>
      </c>
      <c r="AY405" s="66">
        <v>0</v>
      </c>
      <c r="AZ405" s="66">
        <v>0</v>
      </c>
      <c r="BA405" s="66">
        <v>0</v>
      </c>
      <c r="BB405" s="66">
        <v>0</v>
      </c>
      <c r="BC405" s="66">
        <v>0</v>
      </c>
      <c r="BD405" s="66">
        <v>1</v>
      </c>
      <c r="BE405" s="66">
        <v>1</v>
      </c>
      <c r="BF405"/>
      <c r="BG405"/>
      <c r="BH405"/>
      <c r="BI405"/>
      <c r="BJ405"/>
      <c r="BK405"/>
      <c r="BL405"/>
      <c r="BM405"/>
      <c r="BN405"/>
      <c r="BO405"/>
      <c r="BP405"/>
      <c r="BQ405"/>
      <c r="BR405"/>
      <c r="BS405"/>
      <c r="BT405"/>
      <c r="BU405"/>
      <c r="BV405"/>
      <c r="BW405"/>
      <c r="BX405"/>
      <c r="BY405"/>
      <c r="BZ405"/>
      <c r="CA405"/>
      <c r="CB405"/>
      <c r="CC405"/>
      <c r="CD405"/>
      <c r="CE405"/>
      <c r="CF405"/>
      <c r="CG405"/>
      <c r="CH405"/>
      <c r="CI405"/>
      <c r="CJ405"/>
      <c r="CK405"/>
      <c r="CL405"/>
      <c r="CM405"/>
      <c r="CN405"/>
      <c r="CO405"/>
      <c r="CP405"/>
      <c r="CQ405"/>
      <c r="CR405"/>
      <c r="CS405"/>
      <c r="CT405"/>
      <c r="CU405"/>
      <c r="CV405"/>
      <c r="CW405"/>
      <c r="CX405"/>
      <c r="CY405"/>
      <c r="CZ405"/>
      <c r="DA405"/>
      <c r="DB405"/>
      <c r="DC405"/>
      <c r="DD405"/>
      <c r="DE405"/>
      <c r="DF405"/>
      <c r="DG405"/>
      <c r="DH405"/>
      <c r="DI405"/>
      <c r="DJ405"/>
      <c r="DK405"/>
      <c r="DL405"/>
      <c r="DM405"/>
      <c r="DN405"/>
      <c r="DO405"/>
      <c r="DP405"/>
      <c r="DQ405"/>
      <c r="DR405"/>
      <c r="DS405"/>
      <c r="DT405"/>
      <c r="DU405"/>
      <c r="DV405"/>
      <c r="DW405"/>
      <c r="DX405"/>
      <c r="DY405"/>
      <c r="DZ405"/>
      <c r="EA405"/>
      <c r="EB405"/>
      <c r="EC405"/>
      <c r="ED405"/>
      <c r="EE405"/>
    </row>
    <row r="406" spans="1:135" s="26" customFormat="1" x14ac:dyDescent="0.25">
      <c r="A406" s="31" t="s">
        <v>131</v>
      </c>
      <c r="B406" s="31">
        <v>405</v>
      </c>
      <c r="C406" s="31">
        <v>1</v>
      </c>
      <c r="D406">
        <f>VLOOKUP(E406,Studies!$C$3:$F$40,4,FALSE)</f>
        <v>19</v>
      </c>
      <c r="E406" s="31" t="s">
        <v>134</v>
      </c>
      <c r="F406" s="31" t="s">
        <v>134</v>
      </c>
      <c r="G406">
        <f t="shared" si="117"/>
        <v>6</v>
      </c>
      <c r="H406" s="31">
        <v>2001</v>
      </c>
      <c r="I406" s="31">
        <f t="shared" si="130"/>
        <v>1.2041199826559248</v>
      </c>
      <c r="J406" s="76">
        <v>52.7</v>
      </c>
      <c r="K406" s="76">
        <v>5.76</v>
      </c>
      <c r="L406" s="76">
        <f t="shared" si="118"/>
        <v>9.1493055555555571</v>
      </c>
      <c r="M406" s="31" t="s">
        <v>132</v>
      </c>
      <c r="N406" s="45">
        <f t="shared" si="119"/>
        <v>0</v>
      </c>
      <c r="O406" s="45">
        <f t="shared" si="120"/>
        <v>0</v>
      </c>
      <c r="P406" s="45">
        <f t="shared" si="121"/>
        <v>1</v>
      </c>
      <c r="Q406" s="82">
        <f t="shared" si="122"/>
        <v>41.410400000000003</v>
      </c>
      <c r="R406" s="82">
        <f t="shared" si="123"/>
        <v>63.989600000000003</v>
      </c>
      <c r="S406" s="82">
        <f t="shared" si="124"/>
        <v>0.41410400000000003</v>
      </c>
      <c r="T406" s="82">
        <f t="shared" si="125"/>
        <v>0.63989600000000002</v>
      </c>
      <c r="U406" s="76">
        <f t="shared" si="115"/>
        <v>0.52700000000000002</v>
      </c>
      <c r="V406" s="76">
        <f t="shared" si="116"/>
        <v>5.7599999999999998E-2</v>
      </c>
      <c r="W406" s="76">
        <f t="shared" si="114"/>
        <v>9.1493055555555554</v>
      </c>
      <c r="X406" s="96">
        <v>100</v>
      </c>
      <c r="Y406" s="45">
        <v>0</v>
      </c>
      <c r="Z406" s="45">
        <v>1</v>
      </c>
      <c r="AA406" s="45">
        <v>0</v>
      </c>
      <c r="AB406" s="45">
        <v>0</v>
      </c>
      <c r="AC406" s="96">
        <v>1</v>
      </c>
      <c r="AD406" s="31">
        <v>0</v>
      </c>
      <c r="AE406" s="31" t="s">
        <v>65</v>
      </c>
      <c r="AF406" s="45">
        <f t="shared" si="131"/>
        <v>0</v>
      </c>
      <c r="AG406" s="45">
        <v>1</v>
      </c>
      <c r="AH406" s="45">
        <v>1</v>
      </c>
      <c r="AI406" s="45">
        <v>0</v>
      </c>
      <c r="AJ406" s="45">
        <f t="shared" si="126"/>
        <v>1</v>
      </c>
      <c r="AK406" s="45">
        <v>1</v>
      </c>
      <c r="AL406" s="45">
        <v>215171</v>
      </c>
      <c r="AM406" s="31">
        <v>15</v>
      </c>
      <c r="AN406" s="31" t="s">
        <v>324</v>
      </c>
      <c r="AO406" s="66">
        <f t="shared" si="127"/>
        <v>0</v>
      </c>
      <c r="AP406" s="66">
        <f t="shared" si="128"/>
        <v>1</v>
      </c>
      <c r="AQ406" s="66">
        <f t="shared" si="129"/>
        <v>0</v>
      </c>
      <c r="AR406" s="66">
        <v>0</v>
      </c>
      <c r="AS406" s="31" t="s">
        <v>126</v>
      </c>
      <c r="AT406" s="66">
        <v>0</v>
      </c>
      <c r="AU406" s="66">
        <v>0</v>
      </c>
      <c r="AV406" s="66">
        <v>0</v>
      </c>
      <c r="AW406" s="66">
        <v>0</v>
      </c>
      <c r="AX406" s="66">
        <f t="shared" si="132"/>
        <v>37.537915021988134</v>
      </c>
      <c r="AY406" s="66">
        <v>0</v>
      </c>
      <c r="AZ406" s="66">
        <v>0</v>
      </c>
      <c r="BA406" s="66">
        <v>0</v>
      </c>
      <c r="BB406" s="66">
        <v>0</v>
      </c>
      <c r="BC406" s="66">
        <v>0</v>
      </c>
      <c r="BD406" s="66">
        <v>1</v>
      </c>
      <c r="BE406" s="66">
        <v>1</v>
      </c>
      <c r="BF406"/>
      <c r="BG406"/>
      <c r="BH406"/>
      <c r="BI406"/>
      <c r="BJ406"/>
      <c r="BK406"/>
      <c r="BL406"/>
      <c r="BM406"/>
      <c r="BN406"/>
      <c r="BO406"/>
      <c r="BP406"/>
      <c r="BQ406"/>
      <c r="BR406"/>
      <c r="BS406"/>
      <c r="BT406"/>
      <c r="BU406"/>
      <c r="BV406"/>
      <c r="BW406"/>
      <c r="BX406"/>
      <c r="BY406"/>
      <c r="BZ406"/>
      <c r="CA406"/>
      <c r="CB406"/>
      <c r="CC406"/>
      <c r="CD406"/>
      <c r="CE406"/>
      <c r="CF406"/>
      <c r="CG406"/>
      <c r="CH406"/>
      <c r="CI406"/>
      <c r="CJ406"/>
      <c r="CK406"/>
      <c r="CL406"/>
      <c r="CM406"/>
      <c r="CN406"/>
      <c r="CO406"/>
      <c r="CP406"/>
      <c r="CQ406"/>
      <c r="CR406"/>
      <c r="CS406"/>
      <c r="CT406"/>
      <c r="CU406"/>
      <c r="CV406"/>
      <c r="CW406"/>
      <c r="CX406"/>
      <c r="CY406"/>
      <c r="CZ406"/>
      <c r="DA406"/>
      <c r="DB406"/>
      <c r="DC406"/>
      <c r="DD406"/>
      <c r="DE406"/>
      <c r="DF406"/>
      <c r="DG406"/>
      <c r="DH406"/>
      <c r="DI406"/>
      <c r="DJ406"/>
      <c r="DK406"/>
      <c r="DL406"/>
      <c r="DM406"/>
      <c r="DN406"/>
      <c r="DO406"/>
      <c r="DP406"/>
      <c r="DQ406"/>
      <c r="DR406"/>
      <c r="DS406"/>
      <c r="DT406"/>
      <c r="DU406"/>
      <c r="DV406"/>
      <c r="DW406"/>
      <c r="DX406"/>
      <c r="DY406"/>
      <c r="DZ406"/>
      <c r="EA406"/>
      <c r="EB406"/>
      <c r="EC406"/>
      <c r="ED406"/>
      <c r="EE406"/>
    </row>
    <row r="407" spans="1:135" s="31" customFormat="1" x14ac:dyDescent="0.25">
      <c r="A407" s="31" t="s">
        <v>131</v>
      </c>
      <c r="B407" s="31">
        <v>406</v>
      </c>
      <c r="C407" s="31">
        <v>1</v>
      </c>
      <c r="D407">
        <f>VLOOKUP(E407,Studies!$C$3:$F$40,4,FALSE)</f>
        <v>19</v>
      </c>
      <c r="E407" s="31" t="s">
        <v>134</v>
      </c>
      <c r="F407" s="31" t="s">
        <v>134</v>
      </c>
      <c r="G407">
        <f t="shared" si="117"/>
        <v>6</v>
      </c>
      <c r="H407" s="31">
        <v>2001</v>
      </c>
      <c r="I407" s="31">
        <f t="shared" si="130"/>
        <v>1.2041199826559248</v>
      </c>
      <c r="J407" s="76">
        <v>65.400000000000006</v>
      </c>
      <c r="K407" s="76">
        <v>6.78</v>
      </c>
      <c r="L407" s="76">
        <f t="shared" si="118"/>
        <v>9.6460176991150455</v>
      </c>
      <c r="M407" s="31" t="s">
        <v>132</v>
      </c>
      <c r="N407" s="45">
        <f t="shared" si="119"/>
        <v>0</v>
      </c>
      <c r="O407" s="45">
        <f t="shared" si="120"/>
        <v>0</v>
      </c>
      <c r="P407" s="45">
        <f t="shared" si="121"/>
        <v>1</v>
      </c>
      <c r="Q407" s="82">
        <f t="shared" si="122"/>
        <v>52.111200000000004</v>
      </c>
      <c r="R407" s="82">
        <f t="shared" si="123"/>
        <v>78.688800000000001</v>
      </c>
      <c r="S407" s="82">
        <f t="shared" si="124"/>
        <v>0.52111200000000002</v>
      </c>
      <c r="T407" s="82">
        <f t="shared" si="125"/>
        <v>0.78688800000000003</v>
      </c>
      <c r="U407" s="76">
        <f t="shared" si="115"/>
        <v>0.65400000000000003</v>
      </c>
      <c r="V407" s="76">
        <f t="shared" si="116"/>
        <v>6.7799999999999999E-2</v>
      </c>
      <c r="W407" s="76">
        <f t="shared" si="114"/>
        <v>9.6460176991150455</v>
      </c>
      <c r="X407" s="96">
        <v>100</v>
      </c>
      <c r="Y407" s="45">
        <v>0</v>
      </c>
      <c r="Z407" s="45">
        <v>0</v>
      </c>
      <c r="AA407" s="45">
        <v>1</v>
      </c>
      <c r="AB407" s="45">
        <v>0</v>
      </c>
      <c r="AC407" s="96">
        <v>1</v>
      </c>
      <c r="AD407" s="31">
        <v>0</v>
      </c>
      <c r="AE407" s="31" t="s">
        <v>65</v>
      </c>
      <c r="AF407" s="45">
        <f t="shared" si="131"/>
        <v>0</v>
      </c>
      <c r="AG407" s="45">
        <v>1</v>
      </c>
      <c r="AH407" s="45">
        <v>1</v>
      </c>
      <c r="AI407" s="45">
        <v>0</v>
      </c>
      <c r="AJ407" s="45">
        <f t="shared" si="126"/>
        <v>1</v>
      </c>
      <c r="AK407" s="45">
        <v>1</v>
      </c>
      <c r="AL407" s="45">
        <v>215171</v>
      </c>
      <c r="AM407" s="31">
        <v>15</v>
      </c>
      <c r="AN407" s="31" t="s">
        <v>324</v>
      </c>
      <c r="AO407" s="66">
        <f t="shared" si="127"/>
        <v>0</v>
      </c>
      <c r="AP407" s="66">
        <f t="shared" si="128"/>
        <v>1</v>
      </c>
      <c r="AQ407" s="66">
        <f t="shared" si="129"/>
        <v>0</v>
      </c>
      <c r="AR407" s="66">
        <v>0</v>
      </c>
      <c r="AS407" s="31" t="s">
        <v>126</v>
      </c>
      <c r="AT407" s="66">
        <v>0</v>
      </c>
      <c r="AU407" s="66">
        <v>0</v>
      </c>
      <c r="AV407" s="66">
        <v>0</v>
      </c>
      <c r="AW407" s="66">
        <v>0</v>
      </c>
      <c r="AX407" s="66">
        <f t="shared" si="132"/>
        <v>37.683147816752495</v>
      </c>
      <c r="AY407" s="66">
        <v>0</v>
      </c>
      <c r="AZ407" s="66">
        <v>0</v>
      </c>
      <c r="BA407" s="66">
        <v>0</v>
      </c>
      <c r="BB407" s="66">
        <v>0</v>
      </c>
      <c r="BC407" s="66">
        <v>0</v>
      </c>
      <c r="BD407" s="66">
        <v>1</v>
      </c>
      <c r="BE407" s="66">
        <v>1</v>
      </c>
      <c r="BF407"/>
      <c r="BG407"/>
      <c r="BH407"/>
      <c r="BI407"/>
      <c r="BJ407"/>
      <c r="BK407"/>
      <c r="BL407"/>
      <c r="BM407"/>
      <c r="BN407"/>
      <c r="BO407"/>
      <c r="BP407"/>
      <c r="BQ407"/>
      <c r="BR407"/>
      <c r="BS407"/>
      <c r="BT407"/>
      <c r="BU407"/>
      <c r="BV407"/>
      <c r="BW407"/>
      <c r="BX407"/>
      <c r="BY407"/>
      <c r="BZ407"/>
      <c r="CA407"/>
      <c r="CB407"/>
      <c r="CC407"/>
      <c r="CD407"/>
      <c r="CE407"/>
      <c r="CF407"/>
      <c r="CG407"/>
      <c r="CH407"/>
      <c r="CI407"/>
      <c r="CJ407"/>
      <c r="CK407"/>
      <c r="CL407"/>
      <c r="CM407"/>
      <c r="CN407"/>
      <c r="CO407"/>
      <c r="CP407"/>
      <c r="CQ407"/>
      <c r="CR407"/>
      <c r="CS407"/>
      <c r="CT407"/>
      <c r="CU407"/>
      <c r="CV407"/>
      <c r="CW407"/>
      <c r="CX407"/>
      <c r="CY407"/>
      <c r="CZ407"/>
      <c r="DA407"/>
      <c r="DB407"/>
      <c r="DC407"/>
      <c r="DD407"/>
      <c r="DE407"/>
      <c r="DF407"/>
      <c r="DG407"/>
      <c r="DH407"/>
      <c r="DI407"/>
      <c r="DJ407"/>
      <c r="DK407"/>
      <c r="DL407"/>
      <c r="DM407"/>
      <c r="DN407"/>
      <c r="DO407"/>
      <c r="DP407"/>
      <c r="DQ407"/>
      <c r="DR407"/>
      <c r="DS407"/>
      <c r="DT407"/>
      <c r="DU407"/>
      <c r="DV407"/>
      <c r="DW407"/>
      <c r="DX407"/>
      <c r="DY407"/>
      <c r="DZ407"/>
      <c r="EA407"/>
      <c r="EB407"/>
      <c r="EC407"/>
      <c r="ED407"/>
      <c r="EE407"/>
    </row>
    <row r="408" spans="1:135" s="31" customFormat="1" x14ac:dyDescent="0.25">
      <c r="A408" s="31" t="s">
        <v>131</v>
      </c>
      <c r="B408" s="31">
        <v>407</v>
      </c>
      <c r="C408" s="31">
        <v>1</v>
      </c>
      <c r="D408">
        <f>VLOOKUP(E408,Studies!$C$3:$F$40,4,FALSE)</f>
        <v>19</v>
      </c>
      <c r="E408" s="31" t="s">
        <v>134</v>
      </c>
      <c r="F408" s="31" t="s">
        <v>134</v>
      </c>
      <c r="G408">
        <f t="shared" si="117"/>
        <v>6</v>
      </c>
      <c r="H408" s="31">
        <v>2001</v>
      </c>
      <c r="I408" s="31">
        <f t="shared" si="130"/>
        <v>1.2041199826559248</v>
      </c>
      <c r="J408" s="76">
        <v>54.9</v>
      </c>
      <c r="K408" s="76">
        <v>5.62</v>
      </c>
      <c r="L408" s="76">
        <f t="shared" si="118"/>
        <v>9.7686832740213525</v>
      </c>
      <c r="M408" s="31" t="s">
        <v>132</v>
      </c>
      <c r="N408" s="45">
        <f t="shared" si="119"/>
        <v>0</v>
      </c>
      <c r="O408" s="45">
        <f t="shared" si="120"/>
        <v>0</v>
      </c>
      <c r="P408" s="45">
        <f t="shared" si="121"/>
        <v>1</v>
      </c>
      <c r="Q408" s="82">
        <f t="shared" si="122"/>
        <v>43.884799999999998</v>
      </c>
      <c r="R408" s="82">
        <f t="shared" si="123"/>
        <v>65.915199999999999</v>
      </c>
      <c r="S408" s="82">
        <f t="shared" si="124"/>
        <v>0.4388479999999999</v>
      </c>
      <c r="T408" s="82">
        <f t="shared" si="125"/>
        <v>0.65915199999999996</v>
      </c>
      <c r="U408" s="76">
        <f t="shared" si="115"/>
        <v>0.54899999999999993</v>
      </c>
      <c r="V408" s="76">
        <f t="shared" si="116"/>
        <v>5.62E-2</v>
      </c>
      <c r="W408" s="76">
        <f t="shared" si="114"/>
        <v>9.7686832740213507</v>
      </c>
      <c r="X408" s="96">
        <v>100</v>
      </c>
      <c r="Y408" s="45">
        <v>0</v>
      </c>
      <c r="Z408" s="45">
        <v>0</v>
      </c>
      <c r="AA408" s="45">
        <v>1</v>
      </c>
      <c r="AB408" s="45">
        <v>0</v>
      </c>
      <c r="AC408" s="96">
        <v>1</v>
      </c>
      <c r="AD408" s="31">
        <v>0</v>
      </c>
      <c r="AE408" s="31" t="s">
        <v>65</v>
      </c>
      <c r="AF408" s="45">
        <f t="shared" si="131"/>
        <v>0</v>
      </c>
      <c r="AG408" s="45">
        <v>1</v>
      </c>
      <c r="AH408" s="45">
        <v>1</v>
      </c>
      <c r="AI408" s="45">
        <v>0</v>
      </c>
      <c r="AJ408" s="45">
        <f t="shared" si="126"/>
        <v>1</v>
      </c>
      <c r="AK408" s="45">
        <v>1</v>
      </c>
      <c r="AL408" s="45">
        <v>215171</v>
      </c>
      <c r="AM408" s="31">
        <v>15</v>
      </c>
      <c r="AN408" s="31" t="s">
        <v>324</v>
      </c>
      <c r="AO408" s="66">
        <f t="shared" si="127"/>
        <v>0</v>
      </c>
      <c r="AP408" s="66">
        <f t="shared" si="128"/>
        <v>1</v>
      </c>
      <c r="AQ408" s="66">
        <f t="shared" si="129"/>
        <v>0</v>
      </c>
      <c r="AR408" s="66">
        <v>0</v>
      </c>
      <c r="AS408" s="31" t="s">
        <v>126</v>
      </c>
      <c r="AT408" s="66">
        <v>0</v>
      </c>
      <c r="AU408" s="66">
        <v>0</v>
      </c>
      <c r="AV408" s="66">
        <v>0</v>
      </c>
      <c r="AW408" s="66">
        <v>0</v>
      </c>
      <c r="AX408" s="66">
        <f t="shared" si="132"/>
        <v>37.623828634892277</v>
      </c>
      <c r="AY408" s="66">
        <v>0</v>
      </c>
      <c r="AZ408" s="66">
        <v>0</v>
      </c>
      <c r="BA408" s="66">
        <v>0</v>
      </c>
      <c r="BB408" s="66">
        <v>0</v>
      </c>
      <c r="BC408" s="66">
        <v>0</v>
      </c>
      <c r="BD408" s="66">
        <v>1</v>
      </c>
      <c r="BE408" s="66">
        <v>1</v>
      </c>
      <c r="BF408"/>
      <c r="BG408"/>
      <c r="BH408"/>
      <c r="BI408"/>
      <c r="BJ408"/>
      <c r="BK408"/>
      <c r="BL408"/>
      <c r="BM408"/>
      <c r="BN408"/>
      <c r="BO408"/>
      <c r="BP408"/>
      <c r="BQ408"/>
      <c r="BR408"/>
      <c r="BS408"/>
      <c r="BT408"/>
      <c r="BU408"/>
      <c r="BV408"/>
      <c r="BW408"/>
      <c r="BX408"/>
      <c r="BY408"/>
      <c r="BZ408"/>
      <c r="CA408"/>
      <c r="CB408"/>
      <c r="CC408"/>
      <c r="CD408"/>
      <c r="CE408"/>
      <c r="CF408"/>
      <c r="CG408"/>
      <c r="CH408"/>
      <c r="CI408"/>
      <c r="CJ408"/>
      <c r="CK408"/>
      <c r="CL408"/>
      <c r="CM408"/>
      <c r="CN408"/>
      <c r="CO408"/>
      <c r="CP408"/>
      <c r="CQ408"/>
      <c r="CR408"/>
      <c r="CS408"/>
      <c r="CT408"/>
      <c r="CU408"/>
      <c r="CV408"/>
      <c r="CW408"/>
      <c r="CX408"/>
      <c r="CY408"/>
      <c r="CZ408"/>
      <c r="DA408"/>
      <c r="DB408"/>
      <c r="DC408"/>
      <c r="DD408"/>
      <c r="DE408"/>
      <c r="DF408"/>
      <c r="DG408"/>
      <c r="DH408"/>
      <c r="DI408"/>
      <c r="DJ408"/>
      <c r="DK408"/>
      <c r="DL408"/>
      <c r="DM408"/>
      <c r="DN408"/>
      <c r="DO408"/>
      <c r="DP408"/>
      <c r="DQ408"/>
      <c r="DR408"/>
      <c r="DS408"/>
      <c r="DT408"/>
      <c r="DU408"/>
      <c r="DV408"/>
      <c r="DW408"/>
      <c r="DX408"/>
      <c r="DY408"/>
      <c r="DZ408"/>
      <c r="EA408"/>
      <c r="EB408"/>
      <c r="EC408"/>
      <c r="ED408"/>
      <c r="EE408"/>
    </row>
    <row r="409" spans="1:135" s="31" customFormat="1" x14ac:dyDescent="0.25">
      <c r="A409" s="35" t="s">
        <v>102</v>
      </c>
      <c r="B409" s="35">
        <v>408</v>
      </c>
      <c r="C409" s="35">
        <v>1</v>
      </c>
      <c r="D409">
        <f>VLOOKUP(E409,Studies!$C$3:$F$40,4,FALSE)</f>
        <v>26</v>
      </c>
      <c r="E409" s="35" t="s">
        <v>361</v>
      </c>
      <c r="F409" s="35" t="s">
        <v>470</v>
      </c>
      <c r="G409">
        <f t="shared" si="117"/>
        <v>2</v>
      </c>
      <c r="H409" s="35">
        <v>2002</v>
      </c>
      <c r="I409" s="35">
        <f t="shared" si="130"/>
        <v>1.2304489213782739</v>
      </c>
      <c r="J409" s="76">
        <v>9.4E-2</v>
      </c>
      <c r="K409" s="76">
        <v>5.5E-2</v>
      </c>
      <c r="L409" s="76">
        <f t="shared" si="118"/>
        <v>1.709090909090909</v>
      </c>
      <c r="M409" s="35" t="s">
        <v>132</v>
      </c>
      <c r="N409" s="51">
        <f t="shared" si="119"/>
        <v>0</v>
      </c>
      <c r="O409" s="51">
        <f t="shared" si="120"/>
        <v>0</v>
      </c>
      <c r="P409" s="51">
        <f t="shared" si="121"/>
        <v>1</v>
      </c>
      <c r="Q409" s="87">
        <f t="shared" si="122"/>
        <v>-1.3799999999999993E-2</v>
      </c>
      <c r="R409" s="87">
        <f t="shared" si="123"/>
        <v>0.20179999999999998</v>
      </c>
      <c r="S409" s="87">
        <f t="shared" si="124"/>
        <v>-1.3799999999999993E-2</v>
      </c>
      <c r="T409" s="87">
        <f t="shared" si="125"/>
        <v>0.20179999999999998</v>
      </c>
      <c r="U409" s="76">
        <f t="shared" ref="U409:V411" si="133">J409</f>
        <v>9.4E-2</v>
      </c>
      <c r="V409" s="76">
        <f t="shared" si="133"/>
        <v>5.5E-2</v>
      </c>
      <c r="W409" s="76">
        <f t="shared" si="114"/>
        <v>1.709090909090909</v>
      </c>
      <c r="X409" s="101">
        <v>1</v>
      </c>
      <c r="Y409" s="51">
        <v>0</v>
      </c>
      <c r="Z409" s="51">
        <v>1</v>
      </c>
      <c r="AA409" s="51">
        <v>0</v>
      </c>
      <c r="AB409" s="51">
        <v>0</v>
      </c>
      <c r="AC409" s="101">
        <v>1</v>
      </c>
      <c r="AD409" s="35">
        <v>1</v>
      </c>
      <c r="AE409" s="35" t="s">
        <v>65</v>
      </c>
      <c r="AF409" s="51">
        <f t="shared" si="131"/>
        <v>0</v>
      </c>
      <c r="AG409" s="51">
        <v>0</v>
      </c>
      <c r="AH409" s="51">
        <v>0</v>
      </c>
      <c r="AI409" s="51">
        <v>0</v>
      </c>
      <c r="AJ409" s="51">
        <f t="shared" si="126"/>
        <v>1</v>
      </c>
      <c r="AK409" s="51">
        <v>1</v>
      </c>
      <c r="AL409" s="51">
        <v>1119</v>
      </c>
      <c r="AM409" s="35">
        <v>14</v>
      </c>
      <c r="AN409" s="35" t="s">
        <v>324</v>
      </c>
      <c r="AO409" s="71">
        <f t="shared" si="127"/>
        <v>0</v>
      </c>
      <c r="AP409" s="71">
        <f t="shared" si="128"/>
        <v>1</v>
      </c>
      <c r="AQ409" s="71">
        <f t="shared" si="129"/>
        <v>0</v>
      </c>
      <c r="AR409" s="71">
        <v>1</v>
      </c>
      <c r="AS409" s="35" t="s">
        <v>103</v>
      </c>
      <c r="AT409" s="71">
        <v>0</v>
      </c>
      <c r="AU409" s="71">
        <v>0</v>
      </c>
      <c r="AV409" s="71">
        <v>0</v>
      </c>
      <c r="AW409" s="71">
        <v>1</v>
      </c>
      <c r="AX409" s="71">
        <v>26</v>
      </c>
      <c r="AY409" s="71">
        <v>0</v>
      </c>
      <c r="AZ409" s="71">
        <v>1</v>
      </c>
      <c r="BA409" s="71">
        <v>0</v>
      </c>
      <c r="BB409" s="71">
        <v>0</v>
      </c>
      <c r="BC409" s="71">
        <v>1</v>
      </c>
      <c r="BD409" s="71">
        <v>0</v>
      </c>
      <c r="BE409" s="71">
        <v>0</v>
      </c>
      <c r="BF409"/>
      <c r="BG409"/>
      <c r="BH409"/>
      <c r="BI409"/>
      <c r="BJ409"/>
      <c r="BK409"/>
      <c r="BL409"/>
      <c r="BM409"/>
      <c r="BN409"/>
      <c r="BO409"/>
      <c r="BP409"/>
      <c r="BQ409"/>
      <c r="BR409"/>
      <c r="BS409"/>
      <c r="BT409"/>
      <c r="BU409"/>
      <c r="BV409"/>
      <c r="BW409"/>
      <c r="BX409"/>
      <c r="BY409"/>
      <c r="BZ409"/>
      <c r="CA409"/>
      <c r="CB409"/>
      <c r="CC409"/>
      <c r="CD409"/>
      <c r="CE409"/>
      <c r="CF409"/>
      <c r="CG409"/>
      <c r="CH409"/>
      <c r="CI409"/>
      <c r="CJ409"/>
      <c r="CK409"/>
      <c r="CL409"/>
      <c r="CM409"/>
      <c r="CN409"/>
      <c r="CO409"/>
      <c r="CP409"/>
      <c r="CQ409"/>
      <c r="CR409"/>
      <c r="CS409"/>
      <c r="CT409"/>
      <c r="CU409"/>
      <c r="CV409"/>
      <c r="CW409"/>
      <c r="CX409"/>
      <c r="CY409"/>
      <c r="CZ409"/>
      <c r="DA409"/>
      <c r="DB409"/>
      <c r="DC409"/>
      <c r="DD409"/>
      <c r="DE409"/>
      <c r="DF409"/>
      <c r="DG409"/>
      <c r="DH409"/>
      <c r="DI409"/>
      <c r="DJ409"/>
      <c r="DK409"/>
      <c r="DL409"/>
      <c r="DM409"/>
      <c r="DN409"/>
      <c r="DO409"/>
      <c r="DP409"/>
      <c r="DQ409"/>
      <c r="DR409"/>
      <c r="DS409"/>
      <c r="DT409"/>
      <c r="DU409"/>
      <c r="DV409"/>
      <c r="DW409"/>
      <c r="DX409"/>
      <c r="DY409"/>
      <c r="DZ409"/>
      <c r="EA409"/>
      <c r="EB409"/>
      <c r="EC409"/>
      <c r="ED409"/>
      <c r="EE409"/>
    </row>
    <row r="410" spans="1:135" x14ac:dyDescent="0.25">
      <c r="A410" s="35" t="s">
        <v>102</v>
      </c>
      <c r="B410" s="35">
        <v>409</v>
      </c>
      <c r="C410" s="35">
        <v>1</v>
      </c>
      <c r="D410">
        <f>VLOOKUP(E410,Studies!$C$3:$F$40,4,FALSE)</f>
        <v>26</v>
      </c>
      <c r="E410" s="35" t="s">
        <v>361</v>
      </c>
      <c r="F410" s="35" t="s">
        <v>470</v>
      </c>
      <c r="G410">
        <f t="shared" si="117"/>
        <v>2</v>
      </c>
      <c r="H410" s="35">
        <v>2002</v>
      </c>
      <c r="I410" s="35">
        <f t="shared" si="130"/>
        <v>1.2304489213782739</v>
      </c>
      <c r="J410" s="76">
        <v>0.128</v>
      </c>
      <c r="K410" s="76">
        <v>4.4999999999999998E-2</v>
      </c>
      <c r="L410" s="76">
        <f t="shared" si="118"/>
        <v>2.8444444444444446</v>
      </c>
      <c r="M410" s="35" t="s">
        <v>132</v>
      </c>
      <c r="N410" s="51">
        <f t="shared" si="119"/>
        <v>0</v>
      </c>
      <c r="O410" s="51">
        <f t="shared" si="120"/>
        <v>0</v>
      </c>
      <c r="P410" s="51">
        <f t="shared" si="121"/>
        <v>1</v>
      </c>
      <c r="Q410" s="87">
        <f t="shared" si="122"/>
        <v>3.9800000000000002E-2</v>
      </c>
      <c r="R410" s="87">
        <f t="shared" si="123"/>
        <v>0.2162</v>
      </c>
      <c r="S410" s="87">
        <f t="shared" si="124"/>
        <v>3.9800000000000002E-2</v>
      </c>
      <c r="T410" s="87">
        <f t="shared" si="125"/>
        <v>0.2162</v>
      </c>
      <c r="U410" s="76">
        <f t="shared" si="133"/>
        <v>0.128</v>
      </c>
      <c r="V410" s="76">
        <f t="shared" si="133"/>
        <v>4.4999999999999998E-2</v>
      </c>
      <c r="W410" s="76">
        <f t="shared" si="114"/>
        <v>2.8444444444444446</v>
      </c>
      <c r="X410" s="101">
        <v>1</v>
      </c>
      <c r="Y410" s="51">
        <v>0</v>
      </c>
      <c r="Z410" s="51">
        <v>1</v>
      </c>
      <c r="AA410" s="51">
        <v>0</v>
      </c>
      <c r="AB410" s="51">
        <v>0</v>
      </c>
      <c r="AC410" s="101">
        <v>1</v>
      </c>
      <c r="AD410" s="35">
        <v>1</v>
      </c>
      <c r="AE410" s="35" t="s">
        <v>65</v>
      </c>
      <c r="AF410" s="51">
        <f t="shared" si="131"/>
        <v>0</v>
      </c>
      <c r="AG410" s="51">
        <v>0</v>
      </c>
      <c r="AH410" s="51">
        <v>0</v>
      </c>
      <c r="AI410" s="51">
        <v>0</v>
      </c>
      <c r="AJ410" s="51">
        <f t="shared" si="126"/>
        <v>1</v>
      </c>
      <c r="AK410" s="51">
        <v>1</v>
      </c>
      <c r="AL410" s="51">
        <v>1119</v>
      </c>
      <c r="AM410" s="35">
        <v>14</v>
      </c>
      <c r="AN410" s="35" t="s">
        <v>324</v>
      </c>
      <c r="AO410" s="71">
        <f t="shared" si="127"/>
        <v>0</v>
      </c>
      <c r="AP410" s="71">
        <f t="shared" si="128"/>
        <v>1</v>
      </c>
      <c r="AQ410" s="71">
        <f t="shared" si="129"/>
        <v>0</v>
      </c>
      <c r="AR410" s="71">
        <v>1</v>
      </c>
      <c r="AS410" s="35" t="s">
        <v>103</v>
      </c>
      <c r="AT410" s="71">
        <v>0</v>
      </c>
      <c r="AU410" s="71">
        <v>0</v>
      </c>
      <c r="AV410" s="71">
        <v>0</v>
      </c>
      <c r="AW410" s="71">
        <v>1</v>
      </c>
      <c r="AX410" s="71">
        <v>26</v>
      </c>
      <c r="AY410" s="71">
        <v>0</v>
      </c>
      <c r="AZ410" s="71">
        <v>1</v>
      </c>
      <c r="BA410" s="71">
        <v>0</v>
      </c>
      <c r="BB410" s="71">
        <v>0</v>
      </c>
      <c r="BC410" s="71">
        <v>1</v>
      </c>
      <c r="BD410" s="71">
        <v>0</v>
      </c>
      <c r="BE410" s="71">
        <v>0</v>
      </c>
    </row>
    <row r="411" spans="1:135" x14ac:dyDescent="0.25">
      <c r="A411" t="s">
        <v>101</v>
      </c>
      <c r="B411">
        <v>410</v>
      </c>
      <c r="C411">
        <v>1</v>
      </c>
      <c r="D411">
        <f>VLOOKUP(E411,Studies!$C$3:$F$40,4,FALSE)</f>
        <v>27</v>
      </c>
      <c r="E411" t="s">
        <v>362</v>
      </c>
      <c r="F411" t="s">
        <v>469</v>
      </c>
      <c r="G411">
        <f t="shared" si="117"/>
        <v>1</v>
      </c>
      <c r="H411">
        <v>1991</v>
      </c>
      <c r="I411">
        <f t="shared" si="130"/>
        <v>0.77815125038364363</v>
      </c>
      <c r="J411" s="76">
        <v>0.27</v>
      </c>
      <c r="K411" s="76">
        <f ca="1">J411/L411</f>
        <v>0.1</v>
      </c>
      <c r="L411" s="76">
        <f t="shared" ca="1" si="118"/>
        <v>4.9164490861618795</v>
      </c>
      <c r="M411" t="s">
        <v>132</v>
      </c>
      <c r="N411" s="40">
        <f t="shared" si="119"/>
        <v>0</v>
      </c>
      <c r="O411" s="40">
        <f t="shared" si="120"/>
        <v>0</v>
      </c>
      <c r="P411" s="40">
        <f t="shared" si="121"/>
        <v>1</v>
      </c>
      <c r="Q411" s="57">
        <f t="shared" ca="1" si="122"/>
        <v>7.400000000000001E-2</v>
      </c>
      <c r="R411" s="57">
        <f t="shared" ca="1" si="123"/>
        <v>0.46600000000000003</v>
      </c>
      <c r="S411" s="57">
        <f t="shared" ca="1" si="124"/>
        <v>7.400000000000001E-2</v>
      </c>
      <c r="T411" s="57">
        <f t="shared" ca="1" si="125"/>
        <v>0.46600000000000003</v>
      </c>
      <c r="U411" s="76">
        <f t="shared" si="133"/>
        <v>0.27</v>
      </c>
      <c r="V411" s="76">
        <f t="shared" ca="1" si="133"/>
        <v>0.1</v>
      </c>
      <c r="W411" s="76">
        <f t="shared" ca="1" si="114"/>
        <v>2.7</v>
      </c>
      <c r="X411" s="1">
        <v>1</v>
      </c>
      <c r="Y411" s="40">
        <v>0</v>
      </c>
      <c r="Z411" s="40">
        <v>0</v>
      </c>
      <c r="AA411" s="40">
        <v>0</v>
      </c>
      <c r="AB411" s="40">
        <v>1</v>
      </c>
      <c r="AC411" s="1">
        <v>1</v>
      </c>
      <c r="AD411">
        <v>0</v>
      </c>
      <c r="AE411" t="s">
        <v>65</v>
      </c>
      <c r="AF411" s="40">
        <f t="shared" si="131"/>
        <v>0</v>
      </c>
      <c r="AG411" s="40">
        <v>0</v>
      </c>
      <c r="AH411" s="40">
        <v>0</v>
      </c>
      <c r="AI411" s="40">
        <v>0</v>
      </c>
      <c r="AJ411" s="40">
        <f t="shared" si="126"/>
        <v>1</v>
      </c>
      <c r="AK411" s="40">
        <v>1</v>
      </c>
      <c r="AL411" s="40">
        <v>4007</v>
      </c>
      <c r="AM411">
        <v>16</v>
      </c>
      <c r="AN411" t="s">
        <v>324</v>
      </c>
      <c r="AO411" s="58">
        <f t="shared" si="127"/>
        <v>0</v>
      </c>
      <c r="AP411" s="58">
        <f t="shared" si="128"/>
        <v>1</v>
      </c>
      <c r="AQ411" s="58">
        <f t="shared" si="129"/>
        <v>0</v>
      </c>
      <c r="AR411" s="58">
        <v>1</v>
      </c>
      <c r="AS411" t="s">
        <v>13</v>
      </c>
      <c r="AT411" s="58">
        <v>0</v>
      </c>
      <c r="AU411" s="58">
        <v>0</v>
      </c>
      <c r="AV411" s="58">
        <v>1</v>
      </c>
      <c r="AW411" s="58">
        <v>1</v>
      </c>
      <c r="AX411" s="58">
        <v>32.6</v>
      </c>
      <c r="AY411" s="58">
        <v>0</v>
      </c>
      <c r="AZ411" s="58">
        <v>1</v>
      </c>
      <c r="BA411" s="58">
        <v>0</v>
      </c>
      <c r="BB411" s="58">
        <v>0</v>
      </c>
      <c r="BC411" s="58">
        <v>0</v>
      </c>
      <c r="BD411" s="58">
        <v>0</v>
      </c>
      <c r="BE411" s="58">
        <v>0</v>
      </c>
    </row>
    <row r="412" spans="1:135" s="20" customFormat="1" x14ac:dyDescent="0.25">
      <c r="A412" s="36" t="s">
        <v>47</v>
      </c>
      <c r="B412" s="36">
        <v>411</v>
      </c>
      <c r="C412" s="36">
        <v>1</v>
      </c>
      <c r="D412">
        <f>VLOOKUP(E412,Studies!$C$3:$F$40,4,FALSE)</f>
        <v>28</v>
      </c>
      <c r="E412" s="36" t="s">
        <v>363</v>
      </c>
      <c r="F412" s="36" t="s">
        <v>467</v>
      </c>
      <c r="G412">
        <f t="shared" si="117"/>
        <v>1</v>
      </c>
      <c r="H412" s="36">
        <v>2001</v>
      </c>
      <c r="I412" s="36">
        <f t="shared" si="130"/>
        <v>1.2041199826559248</v>
      </c>
      <c r="J412" s="76">
        <v>0.2</v>
      </c>
      <c r="K412" s="76">
        <v>5.1999999999999998E-2</v>
      </c>
      <c r="L412" s="76">
        <f t="shared" si="118"/>
        <v>3.8461538461538467</v>
      </c>
      <c r="M412" s="36" t="s">
        <v>39</v>
      </c>
      <c r="N412" s="52">
        <f t="shared" si="119"/>
        <v>0</v>
      </c>
      <c r="O412" s="52">
        <f t="shared" si="120"/>
        <v>1</v>
      </c>
      <c r="P412" s="52">
        <f t="shared" si="121"/>
        <v>0</v>
      </c>
      <c r="Q412" s="88">
        <f t="shared" si="122"/>
        <v>9.8080000000000014E-2</v>
      </c>
      <c r="R412" s="88">
        <f t="shared" si="123"/>
        <v>0.30192000000000002</v>
      </c>
      <c r="S412" s="88">
        <f t="shared" si="124"/>
        <v>1.8505660377358495E-2</v>
      </c>
      <c r="T412" s="88">
        <f t="shared" si="125"/>
        <v>5.6966037735849059E-2</v>
      </c>
      <c r="U412" s="76">
        <f>J412/X412</f>
        <v>3.7735849056603779E-2</v>
      </c>
      <c r="V412" s="76">
        <f>K412/X412</f>
        <v>9.8113207547169817E-3</v>
      </c>
      <c r="W412" s="76">
        <f t="shared" si="114"/>
        <v>3.8461538461538467</v>
      </c>
      <c r="X412" s="102">
        <v>5.3</v>
      </c>
      <c r="Y412" s="52">
        <v>0</v>
      </c>
      <c r="Z412" s="52">
        <v>0</v>
      </c>
      <c r="AA412" s="52">
        <v>0</v>
      </c>
      <c r="AB412" s="52">
        <v>1</v>
      </c>
      <c r="AC412" s="102">
        <v>1</v>
      </c>
      <c r="AD412" s="36">
        <v>0</v>
      </c>
      <c r="AE412" s="36" t="s">
        <v>58</v>
      </c>
      <c r="AF412" s="52">
        <f t="shared" si="131"/>
        <v>0</v>
      </c>
      <c r="AG412" s="52">
        <v>1</v>
      </c>
      <c r="AH412" s="52">
        <v>0</v>
      </c>
      <c r="AI412" s="52">
        <v>0</v>
      </c>
      <c r="AJ412" s="52">
        <f t="shared" si="126"/>
        <v>0</v>
      </c>
      <c r="AK412" s="52">
        <v>0</v>
      </c>
      <c r="AL412" s="52">
        <v>7677</v>
      </c>
      <c r="AM412" s="36">
        <v>18</v>
      </c>
      <c r="AN412" s="36" t="s">
        <v>113</v>
      </c>
      <c r="AO412" s="72">
        <f t="shared" si="127"/>
        <v>1</v>
      </c>
      <c r="AP412" s="72">
        <f t="shared" si="128"/>
        <v>0</v>
      </c>
      <c r="AQ412" s="72">
        <f t="shared" si="129"/>
        <v>0</v>
      </c>
      <c r="AR412" s="72">
        <v>1</v>
      </c>
      <c r="AS412" s="36" t="s">
        <v>14</v>
      </c>
      <c r="AT412" s="72">
        <v>0</v>
      </c>
      <c r="AU412" s="72">
        <v>0</v>
      </c>
      <c r="AV412" s="72">
        <v>0</v>
      </c>
      <c r="AW412" s="72">
        <v>0</v>
      </c>
      <c r="AX412" s="72">
        <v>39.700000000000003</v>
      </c>
      <c r="AY412" s="72">
        <v>1</v>
      </c>
      <c r="AZ412" s="72">
        <v>1</v>
      </c>
      <c r="BA412" s="72">
        <v>0</v>
      </c>
      <c r="BB412" s="72">
        <v>0</v>
      </c>
      <c r="BC412" s="72">
        <v>0</v>
      </c>
      <c r="BD412" s="72">
        <v>0</v>
      </c>
      <c r="BE412" s="72">
        <v>0</v>
      </c>
      <c r="BF412"/>
      <c r="BG412"/>
      <c r="BH412"/>
      <c r="BI412"/>
      <c r="BJ412"/>
      <c r="BK412"/>
      <c r="BL412"/>
      <c r="BM412"/>
      <c r="BN412"/>
      <c r="BO412"/>
      <c r="BP412"/>
      <c r="BQ412"/>
      <c r="BR412"/>
      <c r="BS412"/>
      <c r="BT412"/>
      <c r="BU412"/>
      <c r="BV412"/>
      <c r="BW412"/>
      <c r="BX412"/>
      <c r="BY412"/>
      <c r="BZ412"/>
      <c r="CA412"/>
      <c r="CB412"/>
      <c r="CC412"/>
      <c r="CD412"/>
      <c r="CE412"/>
      <c r="CF412"/>
      <c r="CG412"/>
      <c r="CH412"/>
      <c r="CI412"/>
      <c r="CJ412"/>
      <c r="CK412"/>
      <c r="CL412"/>
      <c r="CM412"/>
      <c r="CN412"/>
      <c r="CO412"/>
      <c r="CP412"/>
      <c r="CQ412"/>
      <c r="CR412"/>
      <c r="CS412"/>
      <c r="CT412"/>
      <c r="CU412"/>
      <c r="CV412"/>
      <c r="CW412"/>
      <c r="CX412"/>
      <c r="CY412"/>
      <c r="CZ412"/>
      <c r="DA412"/>
      <c r="DB412"/>
      <c r="DC412"/>
      <c r="DD412"/>
      <c r="DE412"/>
      <c r="DF412"/>
      <c r="DG412"/>
      <c r="DH412"/>
      <c r="DI412"/>
      <c r="DJ412"/>
      <c r="DK412"/>
      <c r="DL412"/>
      <c r="DM412"/>
      <c r="DN412"/>
      <c r="DO412"/>
      <c r="DP412"/>
      <c r="DQ412"/>
      <c r="DR412"/>
      <c r="DS412"/>
      <c r="DT412"/>
      <c r="DU412"/>
      <c r="DV412"/>
      <c r="DW412"/>
      <c r="DX412"/>
      <c r="DY412"/>
      <c r="DZ412"/>
      <c r="EA412"/>
      <c r="EB412"/>
      <c r="EC412"/>
      <c r="ED412"/>
      <c r="EE412"/>
    </row>
    <row r="413" spans="1:135" s="20" customFormat="1" x14ac:dyDescent="0.25">
      <c r="A413" t="s">
        <v>35</v>
      </c>
      <c r="B413">
        <v>412</v>
      </c>
      <c r="C413">
        <v>1</v>
      </c>
      <c r="D413">
        <f>VLOOKUP(E413,Studies!$C$3:$F$40,4,FALSE)</f>
        <v>29</v>
      </c>
      <c r="E413" t="s">
        <v>364</v>
      </c>
      <c r="F413" t="s">
        <v>364</v>
      </c>
      <c r="G413">
        <f t="shared" si="117"/>
        <v>1</v>
      </c>
      <c r="H413">
        <v>2003</v>
      </c>
      <c r="I413">
        <f t="shared" si="130"/>
        <v>1.255272505103306</v>
      </c>
      <c r="J413" s="76">
        <v>4.97</v>
      </c>
      <c r="K413" s="76">
        <v>1.58</v>
      </c>
      <c r="L413" s="76">
        <f t="shared" si="118"/>
        <v>3.1455696202531644</v>
      </c>
      <c r="M413" t="s">
        <v>39</v>
      </c>
      <c r="N413" s="40">
        <f t="shared" si="119"/>
        <v>0</v>
      </c>
      <c r="O413" s="40">
        <f t="shared" si="120"/>
        <v>1</v>
      </c>
      <c r="P413" s="40">
        <f t="shared" si="121"/>
        <v>0</v>
      </c>
      <c r="Q413" s="57">
        <f t="shared" si="122"/>
        <v>1.8731999999999998</v>
      </c>
      <c r="R413" s="57">
        <f t="shared" si="123"/>
        <v>8.0668000000000006</v>
      </c>
      <c r="S413" s="57">
        <f t="shared" si="124"/>
        <v>7.6731080213903763E-2</v>
      </c>
      <c r="T413" s="57">
        <f t="shared" si="125"/>
        <v>0.33043683422459891</v>
      </c>
      <c r="U413" s="76">
        <f>J413*AC413/X413</f>
        <v>0.20358395721925135</v>
      </c>
      <c r="V413" s="76">
        <f>K413*AC413/X413</f>
        <v>6.4720855614973261E-2</v>
      </c>
      <c r="W413" s="76">
        <f>U413/V413</f>
        <v>3.1455696202531649</v>
      </c>
      <c r="X413" s="1">
        <v>93.5</v>
      </c>
      <c r="Y413" s="40">
        <v>1</v>
      </c>
      <c r="Z413" s="40">
        <v>0</v>
      </c>
      <c r="AA413" s="40">
        <v>0</v>
      </c>
      <c r="AB413" s="40">
        <v>0</v>
      </c>
      <c r="AC413" s="1">
        <v>3.83</v>
      </c>
      <c r="AD413">
        <v>0</v>
      </c>
      <c r="AE413" t="s">
        <v>63</v>
      </c>
      <c r="AF413" s="40">
        <f t="shared" si="131"/>
        <v>0</v>
      </c>
      <c r="AG413" s="40">
        <v>1</v>
      </c>
      <c r="AH413" s="40">
        <v>0</v>
      </c>
      <c r="AI413" s="40">
        <v>0</v>
      </c>
      <c r="AJ413" s="40">
        <f t="shared" si="126"/>
        <v>0</v>
      </c>
      <c r="AK413" s="40">
        <v>0</v>
      </c>
      <c r="AL413" s="40">
        <v>3666</v>
      </c>
      <c r="AM413">
        <v>15</v>
      </c>
      <c r="AN413" t="s">
        <v>113</v>
      </c>
      <c r="AO413" s="58">
        <f t="shared" si="127"/>
        <v>1</v>
      </c>
      <c r="AP413" s="58">
        <f t="shared" si="128"/>
        <v>0</v>
      </c>
      <c r="AQ413" s="58">
        <f t="shared" si="129"/>
        <v>0</v>
      </c>
      <c r="AR413" s="58">
        <v>1</v>
      </c>
      <c r="AS413" t="s">
        <v>34</v>
      </c>
      <c r="AT413" s="58">
        <v>0</v>
      </c>
      <c r="AU413" s="58">
        <v>0</v>
      </c>
      <c r="AV413" s="58">
        <v>0</v>
      </c>
      <c r="AW413" s="58">
        <v>1</v>
      </c>
      <c r="AX413" s="58">
        <v>27.5</v>
      </c>
      <c r="AY413" s="58">
        <v>1</v>
      </c>
      <c r="AZ413" s="58">
        <v>0</v>
      </c>
      <c r="BA413" s="58">
        <v>0</v>
      </c>
      <c r="BB413" s="58">
        <v>0</v>
      </c>
      <c r="BC413" s="58">
        <v>1</v>
      </c>
      <c r="BD413" s="58">
        <v>1</v>
      </c>
      <c r="BE413" s="58">
        <v>0</v>
      </c>
      <c r="BF413"/>
      <c r="BG413"/>
      <c r="BH413"/>
      <c r="BI413"/>
      <c r="BJ413"/>
      <c r="BK413"/>
      <c r="BL413"/>
      <c r="BM413"/>
      <c r="BN413"/>
      <c r="BO413"/>
      <c r="BP413"/>
      <c r="BQ413"/>
      <c r="BR413"/>
      <c r="BS413"/>
      <c r="BT413"/>
      <c r="BU413"/>
      <c r="BV413"/>
      <c r="BW413"/>
      <c r="BX413"/>
      <c r="BY413"/>
      <c r="BZ413"/>
      <c r="CA413"/>
      <c r="CB413"/>
      <c r="CC413"/>
      <c r="CD413"/>
      <c r="CE413"/>
      <c r="CF413"/>
      <c r="CG413"/>
      <c r="CH413"/>
      <c r="CI413"/>
      <c r="CJ413"/>
      <c r="CK413"/>
      <c r="CL413"/>
      <c r="CM413"/>
      <c r="CN413"/>
      <c r="CO413"/>
      <c r="CP413"/>
      <c r="CQ413"/>
      <c r="CR413"/>
      <c r="CS413"/>
      <c r="CT413"/>
      <c r="CU413"/>
      <c r="CV413"/>
      <c r="CW413"/>
      <c r="CX413"/>
      <c r="CY413"/>
      <c r="CZ413"/>
      <c r="DA413"/>
      <c r="DB413"/>
      <c r="DC413"/>
      <c r="DD413"/>
      <c r="DE413"/>
      <c r="DF413"/>
      <c r="DG413"/>
      <c r="DH413"/>
      <c r="DI413"/>
      <c r="DJ413"/>
      <c r="DK413"/>
      <c r="DL413"/>
      <c r="DM413"/>
      <c r="DN413"/>
      <c r="DO413"/>
      <c r="DP413"/>
      <c r="DQ413"/>
      <c r="DR413"/>
      <c r="DS413"/>
      <c r="DT413"/>
      <c r="DU413"/>
      <c r="DV413"/>
      <c r="DW413"/>
      <c r="DX413"/>
      <c r="DY413"/>
      <c r="DZ413"/>
      <c r="EA413"/>
      <c r="EB413"/>
      <c r="EC413"/>
      <c r="ED413"/>
      <c r="EE413"/>
    </row>
    <row r="414" spans="1:135" s="56" customFormat="1" x14ac:dyDescent="0.25">
      <c r="A414" s="56" t="s">
        <v>368</v>
      </c>
      <c r="B414" s="56">
        <v>413</v>
      </c>
      <c r="C414" s="56">
        <v>1</v>
      </c>
      <c r="D414">
        <f>VLOOKUP(E414,Studies!$C$3:$F$40,4,FALSE)</f>
        <v>30</v>
      </c>
      <c r="E414" s="56" t="s">
        <v>365</v>
      </c>
      <c r="F414" s="56" t="s">
        <v>468</v>
      </c>
      <c r="G414">
        <f t="shared" si="117"/>
        <v>3</v>
      </c>
      <c r="H414" s="56">
        <v>2007</v>
      </c>
      <c r="I414" s="56">
        <f t="shared" si="130"/>
        <v>1.3424226808222062</v>
      </c>
      <c r="J414" s="76">
        <v>12.21</v>
      </c>
      <c r="K414" s="76">
        <v>4.92</v>
      </c>
      <c r="L414" s="76">
        <f t="shared" si="118"/>
        <v>2.4817073170731709</v>
      </c>
      <c r="M414" s="56" t="s">
        <v>39</v>
      </c>
      <c r="N414" s="75">
        <v>0</v>
      </c>
      <c r="O414" s="75">
        <v>1</v>
      </c>
      <c r="P414" s="75">
        <v>0</v>
      </c>
      <c r="Q414" s="89">
        <f t="shared" ref="Q414:Q416" si="134">J414-1.96*K414</f>
        <v>2.5668000000000006</v>
      </c>
      <c r="R414" s="89">
        <f t="shared" ref="R414:R416" si="135">J414+1.96*K414</f>
        <v>21.853200000000001</v>
      </c>
      <c r="S414" s="89">
        <f t="shared" ref="S414:S416" si="136">U414-1.96*V414</f>
        <v>2.566800000000001E-2</v>
      </c>
      <c r="T414" s="89">
        <f t="shared" ref="T414:T416" si="137">U414+1.96*V414</f>
        <v>0.218532</v>
      </c>
      <c r="U414" s="76">
        <f>J414*AC414/X414</f>
        <v>0.12210000000000001</v>
      </c>
      <c r="V414" s="76">
        <f t="shared" ref="V414:V416" si="138">K414*AC414/X414</f>
        <v>4.9200000000000001E-2</v>
      </c>
      <c r="W414" s="76">
        <f t="shared" ref="W414:W416" si="139">U414/V414</f>
        <v>2.4817073170731709</v>
      </c>
      <c r="X414" s="103">
        <v>100</v>
      </c>
      <c r="Y414" s="75">
        <v>1</v>
      </c>
      <c r="Z414" s="75">
        <v>0</v>
      </c>
      <c r="AA414" s="75">
        <v>0</v>
      </c>
      <c r="AB414" s="75">
        <v>0</v>
      </c>
      <c r="AC414" s="103">
        <v>1</v>
      </c>
      <c r="AD414" s="56">
        <v>0</v>
      </c>
      <c r="AE414" s="56" t="s">
        <v>65</v>
      </c>
      <c r="AF414" s="75">
        <f t="shared" si="131"/>
        <v>0</v>
      </c>
      <c r="AG414" s="75">
        <v>1</v>
      </c>
      <c r="AH414" s="75">
        <v>1</v>
      </c>
      <c r="AI414" s="75">
        <v>0</v>
      </c>
      <c r="AJ414" s="75">
        <f t="shared" si="126"/>
        <v>1</v>
      </c>
      <c r="AK414" s="75">
        <v>1</v>
      </c>
      <c r="AL414" s="75">
        <v>4175</v>
      </c>
      <c r="AM414" s="56">
        <v>15</v>
      </c>
      <c r="AN414" s="56" t="s">
        <v>113</v>
      </c>
      <c r="AO414" s="73">
        <f t="shared" si="127"/>
        <v>1</v>
      </c>
      <c r="AP414" s="73">
        <f t="shared" si="128"/>
        <v>0</v>
      </c>
      <c r="AQ414" s="73">
        <f t="shared" si="129"/>
        <v>0</v>
      </c>
      <c r="AR414" s="73">
        <v>1</v>
      </c>
      <c r="AS414" s="56" t="s">
        <v>34</v>
      </c>
      <c r="AT414" s="73">
        <v>0</v>
      </c>
      <c r="AU414" s="73">
        <v>0</v>
      </c>
      <c r="AV414" s="73">
        <v>0</v>
      </c>
      <c r="AW414" s="73">
        <v>1</v>
      </c>
      <c r="AX414" s="73">
        <v>27.5</v>
      </c>
      <c r="AY414" s="73">
        <v>1</v>
      </c>
      <c r="AZ414" s="73">
        <v>0</v>
      </c>
      <c r="BA414" s="73">
        <v>0</v>
      </c>
      <c r="BB414" s="73">
        <v>0</v>
      </c>
      <c r="BC414" s="73">
        <v>1</v>
      </c>
      <c r="BD414" s="73">
        <v>1</v>
      </c>
      <c r="BE414" s="73">
        <v>0</v>
      </c>
      <c r="BF414"/>
      <c r="BG414"/>
      <c r="BH414"/>
      <c r="BI414"/>
      <c r="BJ414"/>
      <c r="BK414"/>
      <c r="BL414"/>
      <c r="BM414"/>
      <c r="BN414"/>
      <c r="BO414"/>
      <c r="BP414"/>
      <c r="BQ414"/>
      <c r="BR414"/>
      <c r="BS414"/>
      <c r="BT414"/>
      <c r="BU414"/>
      <c r="BV414"/>
      <c r="BW414"/>
      <c r="BX414"/>
      <c r="BY414"/>
      <c r="BZ414"/>
      <c r="CA414"/>
      <c r="CB414"/>
      <c r="CC414"/>
      <c r="CD414"/>
      <c r="CE414"/>
      <c r="CF414"/>
      <c r="CG414"/>
      <c r="CH414"/>
      <c r="CI414"/>
      <c r="CJ414"/>
      <c r="CK414"/>
      <c r="CL414"/>
      <c r="CM414"/>
      <c r="CN414"/>
      <c r="CO414"/>
      <c r="CP414"/>
      <c r="CQ414"/>
      <c r="CR414"/>
      <c r="CS414"/>
      <c r="CT414"/>
      <c r="CU414"/>
      <c r="CV414"/>
      <c r="CW414"/>
      <c r="CX414"/>
      <c r="CY414"/>
      <c r="CZ414"/>
      <c r="DA414"/>
      <c r="DB414"/>
      <c r="DC414"/>
      <c r="DD414"/>
      <c r="DE414"/>
      <c r="DF414"/>
      <c r="DG414"/>
      <c r="DH414"/>
      <c r="DI414"/>
      <c r="DJ414"/>
      <c r="DK414"/>
      <c r="DL414"/>
      <c r="DM414"/>
      <c r="DN414"/>
      <c r="DO414"/>
      <c r="DP414"/>
      <c r="DQ414"/>
      <c r="DR414"/>
      <c r="DS414"/>
      <c r="DT414"/>
      <c r="DU414"/>
      <c r="DV414"/>
      <c r="DW414"/>
      <c r="DX414"/>
      <c r="DY414"/>
      <c r="DZ414"/>
      <c r="EA414"/>
      <c r="EB414"/>
      <c r="EC414"/>
      <c r="ED414"/>
      <c r="EE414"/>
    </row>
    <row r="415" spans="1:135" s="56" customFormat="1" x14ac:dyDescent="0.25">
      <c r="A415" s="56" t="s">
        <v>368</v>
      </c>
      <c r="B415" s="56">
        <v>414</v>
      </c>
      <c r="C415" s="56">
        <v>1</v>
      </c>
      <c r="D415">
        <f>VLOOKUP(E415,Studies!$C$3:$F$40,4,FALSE)</f>
        <v>30</v>
      </c>
      <c r="E415" s="56" t="s">
        <v>365</v>
      </c>
      <c r="F415" s="56" t="s">
        <v>468</v>
      </c>
      <c r="G415">
        <f t="shared" si="117"/>
        <v>3</v>
      </c>
      <c r="H415" s="56">
        <v>2007</v>
      </c>
      <c r="I415" s="56">
        <f t="shared" si="130"/>
        <v>1.3424226808222062</v>
      </c>
      <c r="J415" s="76">
        <v>16.95</v>
      </c>
      <c r="K415" s="76">
        <v>5.52</v>
      </c>
      <c r="L415" s="76">
        <f t="shared" ref="L415:L416" si="140">ABS(J415)/K415</f>
        <v>3.0706521739130435</v>
      </c>
      <c r="M415" s="56" t="s">
        <v>39</v>
      </c>
      <c r="N415" s="75">
        <v>0</v>
      </c>
      <c r="O415" s="75">
        <v>1</v>
      </c>
      <c r="P415" s="75">
        <v>0</v>
      </c>
      <c r="Q415" s="89">
        <f t="shared" si="134"/>
        <v>6.1308000000000007</v>
      </c>
      <c r="R415" s="89">
        <f t="shared" si="135"/>
        <v>27.769199999999998</v>
      </c>
      <c r="S415" s="89">
        <f t="shared" si="136"/>
        <v>6.1307999999999988E-2</v>
      </c>
      <c r="T415" s="89">
        <f t="shared" si="137"/>
        <v>0.27769199999999999</v>
      </c>
      <c r="U415" s="76">
        <f t="shared" ref="U415:U416" si="141">J415*AC415/X415</f>
        <v>0.16949999999999998</v>
      </c>
      <c r="V415" s="76">
        <f t="shared" si="138"/>
        <v>5.5199999999999999E-2</v>
      </c>
      <c r="W415" s="76">
        <f t="shared" si="139"/>
        <v>3.0706521739130435</v>
      </c>
      <c r="X415" s="103">
        <v>100</v>
      </c>
      <c r="Y415" s="75">
        <v>0</v>
      </c>
      <c r="Z415" s="75">
        <v>1</v>
      </c>
      <c r="AA415" s="75">
        <v>0</v>
      </c>
      <c r="AB415" s="75">
        <v>0</v>
      </c>
      <c r="AC415" s="103">
        <v>1</v>
      </c>
      <c r="AD415" s="56">
        <v>0</v>
      </c>
      <c r="AE415" s="56" t="s">
        <v>65</v>
      </c>
      <c r="AF415" s="75">
        <f t="shared" si="131"/>
        <v>0</v>
      </c>
      <c r="AG415" s="75">
        <v>1</v>
      </c>
      <c r="AH415" s="75">
        <v>1</v>
      </c>
      <c r="AI415" s="75">
        <v>0</v>
      </c>
      <c r="AJ415" s="75">
        <f t="shared" si="126"/>
        <v>1</v>
      </c>
      <c r="AK415" s="75">
        <v>1</v>
      </c>
      <c r="AL415" s="75">
        <v>2350</v>
      </c>
      <c r="AM415" s="56">
        <v>15</v>
      </c>
      <c r="AN415" s="56" t="s">
        <v>113</v>
      </c>
      <c r="AO415" s="73">
        <f t="shared" ref="AO415:AO416" si="142">IF(AN415="Econ",1,0)</f>
        <v>1</v>
      </c>
      <c r="AP415" s="73">
        <f t="shared" ref="AP415:AP416" si="143">IF(AN415="SS",1,0)</f>
        <v>0</v>
      </c>
      <c r="AQ415" s="73">
        <f t="shared" ref="AQ415:AQ416" si="144">IF(AN415="Psychology",1,0)</f>
        <v>0</v>
      </c>
      <c r="AR415" s="73">
        <v>1</v>
      </c>
      <c r="AS415" s="56" t="s">
        <v>34</v>
      </c>
      <c r="AT415" s="73">
        <v>0</v>
      </c>
      <c r="AU415" s="73">
        <v>0</v>
      </c>
      <c r="AV415" s="73">
        <v>0</v>
      </c>
      <c r="AW415" s="73">
        <v>1</v>
      </c>
      <c r="AX415" s="73">
        <v>27.5</v>
      </c>
      <c r="AY415" s="73">
        <v>1</v>
      </c>
      <c r="AZ415" s="73">
        <v>0</v>
      </c>
      <c r="BA415" s="73">
        <v>0</v>
      </c>
      <c r="BB415" s="73">
        <v>0</v>
      </c>
      <c r="BC415" s="73">
        <v>1</v>
      </c>
      <c r="BD415" s="73">
        <v>1</v>
      </c>
      <c r="BE415" s="73">
        <v>0</v>
      </c>
      <c r="BF415"/>
      <c r="BG415"/>
      <c r="BH415"/>
      <c r="BI415"/>
      <c r="BJ415"/>
      <c r="BK415"/>
      <c r="BL415"/>
      <c r="BM415"/>
      <c r="BN415"/>
      <c r="BO415"/>
      <c r="BP415"/>
      <c r="BQ415"/>
      <c r="BR415"/>
      <c r="BS415"/>
      <c r="BT415"/>
      <c r="BU415"/>
      <c r="BV415"/>
      <c r="BW415"/>
      <c r="BX415"/>
      <c r="BY415"/>
      <c r="BZ415"/>
      <c r="CA415"/>
      <c r="CB415"/>
      <c r="CC415"/>
      <c r="CD415"/>
      <c r="CE415"/>
      <c r="CF415"/>
      <c r="CG415"/>
      <c r="CH415"/>
      <c r="CI415"/>
      <c r="CJ415"/>
      <c r="CK415"/>
      <c r="CL415"/>
      <c r="CM415"/>
      <c r="CN415"/>
      <c r="CO415"/>
      <c r="CP415"/>
      <c r="CQ415"/>
      <c r="CR415"/>
      <c r="CS415"/>
      <c r="CT415"/>
      <c r="CU415"/>
      <c r="CV415"/>
      <c r="CW415"/>
      <c r="CX415"/>
      <c r="CY415"/>
      <c r="CZ415"/>
      <c r="DA415"/>
      <c r="DB415"/>
      <c r="DC415"/>
      <c r="DD415"/>
      <c r="DE415"/>
      <c r="DF415"/>
      <c r="DG415"/>
      <c r="DH415"/>
      <c r="DI415"/>
      <c r="DJ415"/>
      <c r="DK415"/>
      <c r="DL415"/>
      <c r="DM415"/>
      <c r="DN415"/>
      <c r="DO415"/>
      <c r="DP415"/>
      <c r="DQ415"/>
      <c r="DR415"/>
      <c r="DS415"/>
      <c r="DT415"/>
      <c r="DU415"/>
      <c r="DV415"/>
      <c r="DW415"/>
      <c r="DX415"/>
      <c r="DY415"/>
      <c r="DZ415"/>
      <c r="EA415"/>
      <c r="EB415"/>
      <c r="EC415"/>
      <c r="ED415"/>
      <c r="EE415"/>
    </row>
    <row r="416" spans="1:135" s="56" customFormat="1" x14ac:dyDescent="0.25">
      <c r="A416" s="56" t="s">
        <v>368</v>
      </c>
      <c r="B416" s="56">
        <v>415</v>
      </c>
      <c r="C416" s="56">
        <v>1</v>
      </c>
      <c r="D416">
        <f>VLOOKUP(E416,Studies!$C$3:$F$40,4,FALSE)</f>
        <v>30</v>
      </c>
      <c r="E416" s="56" t="s">
        <v>365</v>
      </c>
      <c r="F416" s="56" t="s">
        <v>468</v>
      </c>
      <c r="G416">
        <f t="shared" si="117"/>
        <v>3</v>
      </c>
      <c r="H416" s="56">
        <v>2007</v>
      </c>
      <c r="I416" s="56">
        <f t="shared" si="130"/>
        <v>1.3424226808222062</v>
      </c>
      <c r="J416" s="76">
        <v>15.95</v>
      </c>
      <c r="K416" s="76">
        <v>5.95</v>
      </c>
      <c r="L416" s="76">
        <f t="shared" si="140"/>
        <v>2.6806722689075628</v>
      </c>
      <c r="M416" s="56" t="s">
        <v>39</v>
      </c>
      <c r="N416" s="75">
        <v>0</v>
      </c>
      <c r="O416" s="75">
        <v>1</v>
      </c>
      <c r="P416" s="75">
        <v>0</v>
      </c>
      <c r="Q416" s="89">
        <f t="shared" si="134"/>
        <v>4.2879999999999985</v>
      </c>
      <c r="R416" s="89">
        <f t="shared" si="135"/>
        <v>27.612000000000002</v>
      </c>
      <c r="S416" s="89">
        <f t="shared" si="136"/>
        <v>4.2880000000000001E-2</v>
      </c>
      <c r="T416" s="89">
        <f t="shared" si="137"/>
        <v>0.27612000000000003</v>
      </c>
      <c r="U416" s="76">
        <f t="shared" si="141"/>
        <v>0.1595</v>
      </c>
      <c r="V416" s="76">
        <f t="shared" si="138"/>
        <v>5.9500000000000004E-2</v>
      </c>
      <c r="W416" s="76">
        <f t="shared" si="139"/>
        <v>2.6806722689075628</v>
      </c>
      <c r="X416" s="103">
        <v>100</v>
      </c>
      <c r="Y416" s="75">
        <v>0</v>
      </c>
      <c r="Z416" s="75">
        <v>0</v>
      </c>
      <c r="AA416" s="75">
        <v>1</v>
      </c>
      <c r="AB416" s="75">
        <v>0</v>
      </c>
      <c r="AC416" s="103">
        <v>1</v>
      </c>
      <c r="AD416" s="56">
        <v>0</v>
      </c>
      <c r="AE416" s="56" t="s">
        <v>65</v>
      </c>
      <c r="AF416" s="75">
        <f t="shared" si="131"/>
        <v>0</v>
      </c>
      <c r="AG416" s="75">
        <v>1</v>
      </c>
      <c r="AH416" s="75">
        <v>1</v>
      </c>
      <c r="AI416" s="75">
        <v>0</v>
      </c>
      <c r="AJ416" s="75">
        <f t="shared" si="126"/>
        <v>1</v>
      </c>
      <c r="AK416" s="75">
        <v>1</v>
      </c>
      <c r="AL416" s="75">
        <v>2314</v>
      </c>
      <c r="AM416" s="56">
        <v>15</v>
      </c>
      <c r="AN416" s="56" t="s">
        <v>113</v>
      </c>
      <c r="AO416" s="73">
        <f t="shared" si="142"/>
        <v>1</v>
      </c>
      <c r="AP416" s="73">
        <f t="shared" si="143"/>
        <v>0</v>
      </c>
      <c r="AQ416" s="73">
        <f t="shared" si="144"/>
        <v>0</v>
      </c>
      <c r="AR416" s="73">
        <v>1</v>
      </c>
      <c r="AS416" s="56" t="s">
        <v>34</v>
      </c>
      <c r="AT416" s="73">
        <v>0</v>
      </c>
      <c r="AU416" s="73">
        <v>0</v>
      </c>
      <c r="AV416" s="73">
        <v>0</v>
      </c>
      <c r="AW416" s="73">
        <v>1</v>
      </c>
      <c r="AX416" s="73">
        <v>27.5</v>
      </c>
      <c r="AY416" s="73">
        <v>1</v>
      </c>
      <c r="AZ416" s="73">
        <v>0</v>
      </c>
      <c r="BA416" s="73">
        <v>0</v>
      </c>
      <c r="BB416" s="73">
        <v>0</v>
      </c>
      <c r="BC416" s="73">
        <v>1</v>
      </c>
      <c r="BD416" s="73">
        <v>1</v>
      </c>
      <c r="BE416" s="73">
        <v>0</v>
      </c>
      <c r="BF416"/>
      <c r="BG416"/>
      <c r="BH416"/>
      <c r="BI416"/>
      <c r="BJ416"/>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c r="CP416"/>
      <c r="CQ416"/>
      <c r="CR416"/>
      <c r="CS416"/>
      <c r="CT416"/>
      <c r="CU416"/>
      <c r="CV416"/>
      <c r="CW416"/>
      <c r="CX416"/>
      <c r="CY416"/>
      <c r="CZ416"/>
      <c r="DA416"/>
      <c r="DB416"/>
      <c r="DC416"/>
      <c r="DD416"/>
      <c r="DE416"/>
      <c r="DF416"/>
      <c r="DG416"/>
      <c r="DH416"/>
      <c r="DI416"/>
      <c r="DJ416"/>
      <c r="DK416"/>
      <c r="DL416"/>
      <c r="DM416"/>
      <c r="DN416"/>
      <c r="DO416"/>
      <c r="DP416"/>
      <c r="DQ416"/>
      <c r="DR416"/>
      <c r="DS416"/>
      <c r="DT416"/>
      <c r="DU416"/>
      <c r="DV416"/>
      <c r="DW416"/>
      <c r="DX416"/>
      <c r="DY416"/>
      <c r="DZ416"/>
      <c r="EA416"/>
      <c r="EB416"/>
      <c r="EC416"/>
      <c r="ED416"/>
      <c r="EE416"/>
    </row>
    <row r="417" spans="1:135" s="20" customFormat="1" x14ac:dyDescent="0.25">
      <c r="A417" s="19" t="s">
        <v>122</v>
      </c>
      <c r="B417" s="19">
        <v>416</v>
      </c>
      <c r="C417" s="19">
        <v>1</v>
      </c>
      <c r="D417">
        <f>VLOOKUP(E417,Studies!$C$3:$F$40,4,FALSE)</f>
        <v>31</v>
      </c>
      <c r="E417" s="19" t="s">
        <v>369</v>
      </c>
      <c r="F417" s="19" t="s">
        <v>466</v>
      </c>
      <c r="G417">
        <f t="shared" si="117"/>
        <v>4</v>
      </c>
      <c r="H417" s="19">
        <v>2006</v>
      </c>
      <c r="I417" s="19">
        <f t="shared" si="130"/>
        <v>1.3222192947339193</v>
      </c>
      <c r="J417" s="76">
        <v>1.266</v>
      </c>
      <c r="K417" s="76">
        <v>0.23100000000000001</v>
      </c>
      <c r="L417" s="76">
        <f t="shared" ref="L417:L435" si="145">ABS(J417)/K417</f>
        <v>5.4805194805194803</v>
      </c>
      <c r="M417" s="19" t="s">
        <v>39</v>
      </c>
      <c r="N417" s="53">
        <f t="shared" ref="N417:N435" si="146">IF(M417="CML",1,0)</f>
        <v>0</v>
      </c>
      <c r="O417" s="53">
        <f t="shared" ref="O417:O435" si="147">IF(M417="OLS",1,0)</f>
        <v>1</v>
      </c>
      <c r="P417" s="53">
        <f t="shared" ref="P417:P435" si="148">IF(M417="HLM",1,0)</f>
        <v>0</v>
      </c>
      <c r="Q417" s="90">
        <f t="shared" ref="Q417:Q435" si="149">J417-1.96*K417</f>
        <v>0.81323999999999996</v>
      </c>
      <c r="R417" s="90">
        <f t="shared" ref="R417:R435" si="150">J417+1.96*K417</f>
        <v>1.7187600000000001</v>
      </c>
      <c r="S417" s="90">
        <f t="shared" ref="S417:S435" si="151">U417-1.96*V417</f>
        <v>0.15073885830508474</v>
      </c>
      <c r="T417" s="90">
        <f t="shared" ref="T417:T435" si="152">U417+1.96*V417</f>
        <v>0.31858236203389834</v>
      </c>
      <c r="U417" s="76">
        <f t="shared" ref="U417:U432" si="153">(J417/X417)*AC417</f>
        <v>0.23466061016949152</v>
      </c>
      <c r="V417" s="76">
        <f t="shared" ref="V417:V432" si="154">(K417/X417)*AC417</f>
        <v>4.2817220338983053E-2</v>
      </c>
      <c r="W417" s="76">
        <f t="shared" ref="W417:W435" si="155">ABS(U417)/V417</f>
        <v>5.4805194805194803</v>
      </c>
      <c r="X417" s="104">
        <v>73.75</v>
      </c>
      <c r="Y417" s="53">
        <v>1</v>
      </c>
      <c r="Z417" s="53">
        <v>0</v>
      </c>
      <c r="AA417" s="53">
        <v>0</v>
      </c>
      <c r="AB417" s="53">
        <v>0</v>
      </c>
      <c r="AC417" s="104">
        <v>13.67</v>
      </c>
      <c r="AD417" s="19">
        <v>0</v>
      </c>
      <c r="AE417" s="19" t="s">
        <v>107</v>
      </c>
      <c r="AF417" s="53">
        <f t="shared" si="131"/>
        <v>1</v>
      </c>
      <c r="AG417" s="53">
        <v>0</v>
      </c>
      <c r="AH417" s="53">
        <v>0</v>
      </c>
      <c r="AI417" s="53">
        <v>0</v>
      </c>
      <c r="AJ417" s="53">
        <f t="shared" si="126"/>
        <v>0</v>
      </c>
      <c r="AK417" s="53">
        <v>1</v>
      </c>
      <c r="AL417" s="53">
        <v>2529</v>
      </c>
      <c r="AM417" s="19">
        <v>15</v>
      </c>
      <c r="AN417" s="19" t="s">
        <v>113</v>
      </c>
      <c r="AO417" s="74">
        <f t="shared" ref="AO417:AO435" si="156">IF(AN417="Econ",1,0)</f>
        <v>1</v>
      </c>
      <c r="AP417" s="74">
        <f t="shared" ref="AP417:AP435" si="157">IF(AN417="SS",1,0)</f>
        <v>0</v>
      </c>
      <c r="AQ417" s="74">
        <f t="shared" ref="AQ417:AQ435" si="158">IF(AN417="Psychology",1,0)</f>
        <v>0</v>
      </c>
      <c r="AR417" s="74">
        <v>1</v>
      </c>
      <c r="AS417" s="19" t="s">
        <v>123</v>
      </c>
      <c r="AT417" s="74">
        <v>0</v>
      </c>
      <c r="AU417" s="74">
        <v>0</v>
      </c>
      <c r="AV417" s="74">
        <v>0</v>
      </c>
      <c r="AW417" s="74">
        <v>1</v>
      </c>
      <c r="AX417" s="74">
        <v>29.8</v>
      </c>
      <c r="AY417" s="74">
        <v>1</v>
      </c>
      <c r="AZ417" s="74">
        <v>0</v>
      </c>
      <c r="BA417" s="74">
        <v>0</v>
      </c>
      <c r="BB417" s="74">
        <v>0</v>
      </c>
      <c r="BC417" s="74">
        <v>1</v>
      </c>
      <c r="BD417" s="74">
        <v>1</v>
      </c>
      <c r="BE417" s="74">
        <v>0</v>
      </c>
      <c r="BF417"/>
      <c r="BG417"/>
      <c r="BH417"/>
      <c r="BI417"/>
      <c r="BJ417"/>
      <c r="BK417"/>
      <c r="BL417"/>
      <c r="BM417"/>
      <c r="BN417"/>
      <c r="BO417"/>
      <c r="BP417"/>
      <c r="BQ417"/>
      <c r="BR417"/>
      <c r="BS417"/>
      <c r="BT417"/>
      <c r="BU417"/>
      <c r="BV417"/>
      <c r="BW417"/>
      <c r="BX417"/>
      <c r="BY417"/>
      <c r="BZ417"/>
      <c r="CA417"/>
      <c r="CB417"/>
      <c r="CC417"/>
      <c r="CD417"/>
      <c r="CE417"/>
      <c r="CF417"/>
      <c r="CG417"/>
      <c r="CH417"/>
      <c r="CI417"/>
      <c r="CJ417"/>
      <c r="CK417"/>
      <c r="CL417"/>
      <c r="CM417"/>
      <c r="CN417"/>
      <c r="CO417"/>
      <c r="CP417"/>
      <c r="CQ417"/>
      <c r="CR417"/>
      <c r="CS417"/>
      <c r="CT417"/>
      <c r="CU417"/>
      <c r="CV417"/>
      <c r="CW417"/>
      <c r="CX417"/>
      <c r="CY417"/>
      <c r="CZ417"/>
      <c r="DA417"/>
      <c r="DB417"/>
      <c r="DC417"/>
      <c r="DD417"/>
      <c r="DE417"/>
      <c r="DF417"/>
      <c r="DG417"/>
      <c r="DH417"/>
      <c r="DI417"/>
      <c r="DJ417"/>
      <c r="DK417"/>
      <c r="DL417"/>
      <c r="DM417"/>
      <c r="DN417"/>
      <c r="DO417"/>
      <c r="DP417"/>
      <c r="DQ417"/>
      <c r="DR417"/>
      <c r="DS417"/>
      <c r="DT417"/>
      <c r="DU417"/>
      <c r="DV417"/>
      <c r="DW417"/>
      <c r="DX417"/>
      <c r="DY417"/>
      <c r="DZ417"/>
      <c r="EA417"/>
      <c r="EB417"/>
      <c r="EC417"/>
      <c r="ED417"/>
      <c r="EE417"/>
    </row>
    <row r="418" spans="1:135" x14ac:dyDescent="0.25">
      <c r="A418" s="19" t="s">
        <v>122</v>
      </c>
      <c r="B418" s="19">
        <v>417</v>
      </c>
      <c r="C418" s="19">
        <v>1</v>
      </c>
      <c r="D418">
        <f>VLOOKUP(E418,Studies!$C$3:$F$40,4,FALSE)</f>
        <v>31</v>
      </c>
      <c r="E418" s="19" t="s">
        <v>369</v>
      </c>
      <c r="F418" s="19" t="s">
        <v>466</v>
      </c>
      <c r="G418">
        <f t="shared" si="117"/>
        <v>4</v>
      </c>
      <c r="H418" s="19">
        <v>2006</v>
      </c>
      <c r="I418" s="19">
        <f t="shared" si="130"/>
        <v>1.3222192947339193</v>
      </c>
      <c r="J418" s="76">
        <v>0.48399999999999999</v>
      </c>
      <c r="K418" s="76">
        <v>0.44</v>
      </c>
      <c r="L418" s="76">
        <f t="shared" si="145"/>
        <v>1.0999999999999999</v>
      </c>
      <c r="M418" s="19" t="s">
        <v>39</v>
      </c>
      <c r="N418" s="53">
        <f t="shared" si="146"/>
        <v>0</v>
      </c>
      <c r="O418" s="53">
        <f t="shared" si="147"/>
        <v>1</v>
      </c>
      <c r="P418" s="53">
        <f t="shared" si="148"/>
        <v>0</v>
      </c>
      <c r="Q418" s="90">
        <f t="shared" si="149"/>
        <v>-0.37839999999999996</v>
      </c>
      <c r="R418" s="90">
        <f t="shared" si="150"/>
        <v>1.3464</v>
      </c>
      <c r="S418" s="90">
        <f t="shared" si="151"/>
        <v>-7.0138684745762736E-2</v>
      </c>
      <c r="T418" s="90">
        <f t="shared" si="152"/>
        <v>0.24956322711864409</v>
      </c>
      <c r="U418" s="76">
        <f t="shared" si="153"/>
        <v>8.9712271186440679E-2</v>
      </c>
      <c r="V418" s="76">
        <f t="shared" si="154"/>
        <v>8.1556610169491534E-2</v>
      </c>
      <c r="W418" s="76">
        <f t="shared" si="155"/>
        <v>1.0999999999999999</v>
      </c>
      <c r="X418" s="104">
        <v>73.75</v>
      </c>
      <c r="Y418" s="53">
        <v>1</v>
      </c>
      <c r="Z418" s="53">
        <v>0</v>
      </c>
      <c r="AA418" s="53">
        <v>0</v>
      </c>
      <c r="AB418" s="53">
        <v>0</v>
      </c>
      <c r="AC418" s="104">
        <v>13.67</v>
      </c>
      <c r="AD418" s="19">
        <v>0</v>
      </c>
      <c r="AE418" s="19" t="s">
        <v>107</v>
      </c>
      <c r="AF418" s="53">
        <f t="shared" si="131"/>
        <v>1</v>
      </c>
      <c r="AG418" s="53">
        <v>0</v>
      </c>
      <c r="AH418" s="53">
        <v>0</v>
      </c>
      <c r="AI418" s="53">
        <v>0</v>
      </c>
      <c r="AJ418" s="53">
        <f t="shared" si="126"/>
        <v>0</v>
      </c>
      <c r="AK418" s="53">
        <v>1</v>
      </c>
      <c r="AL418" s="53">
        <v>2529</v>
      </c>
      <c r="AM418" s="19">
        <v>15</v>
      </c>
      <c r="AN418" s="19" t="s">
        <v>113</v>
      </c>
      <c r="AO418" s="74">
        <f t="shared" si="156"/>
        <v>1</v>
      </c>
      <c r="AP418" s="74">
        <f t="shared" si="157"/>
        <v>0</v>
      </c>
      <c r="AQ418" s="74">
        <f t="shared" si="158"/>
        <v>0</v>
      </c>
      <c r="AR418" s="74">
        <v>1</v>
      </c>
      <c r="AS418" s="19" t="s">
        <v>123</v>
      </c>
      <c r="AT418" s="74">
        <v>0</v>
      </c>
      <c r="AU418" s="74">
        <v>0</v>
      </c>
      <c r="AV418" s="74">
        <v>0</v>
      </c>
      <c r="AW418" s="74">
        <v>1</v>
      </c>
      <c r="AX418" s="74">
        <v>29.8</v>
      </c>
      <c r="AY418" s="74">
        <v>1</v>
      </c>
      <c r="AZ418" s="74">
        <v>0</v>
      </c>
      <c r="BA418" s="74">
        <v>0</v>
      </c>
      <c r="BB418" s="74">
        <v>1</v>
      </c>
      <c r="BC418" s="74">
        <v>1</v>
      </c>
      <c r="BD418" s="74">
        <v>1</v>
      </c>
      <c r="BE418" s="74">
        <v>0</v>
      </c>
    </row>
    <row r="419" spans="1:135" x14ac:dyDescent="0.25">
      <c r="A419" s="19" t="s">
        <v>122</v>
      </c>
      <c r="B419" s="19">
        <v>418</v>
      </c>
      <c r="C419" s="19">
        <v>1</v>
      </c>
      <c r="D419">
        <f>VLOOKUP(E419,Studies!$C$3:$F$40,4,FALSE)</f>
        <v>31</v>
      </c>
      <c r="E419" s="19" t="s">
        <v>369</v>
      </c>
      <c r="F419" s="19" t="s">
        <v>466</v>
      </c>
      <c r="G419">
        <f t="shared" si="117"/>
        <v>4</v>
      </c>
      <c r="H419" s="19">
        <v>2006</v>
      </c>
      <c r="I419" s="19">
        <f t="shared" si="130"/>
        <v>1.3222192947339193</v>
      </c>
      <c r="J419" s="76">
        <v>1.7130000000000001</v>
      </c>
      <c r="K419" s="76">
        <v>0.27300000000000002</v>
      </c>
      <c r="L419" s="76">
        <f t="shared" si="145"/>
        <v>6.2747252747252746</v>
      </c>
      <c r="M419" s="19" t="s">
        <v>39</v>
      </c>
      <c r="N419" s="53">
        <f t="shared" si="146"/>
        <v>0</v>
      </c>
      <c r="O419" s="53">
        <f t="shared" si="147"/>
        <v>1</v>
      </c>
      <c r="P419" s="53">
        <f t="shared" si="148"/>
        <v>0</v>
      </c>
      <c r="Q419" s="90">
        <f t="shared" si="149"/>
        <v>1.1779200000000001</v>
      </c>
      <c r="R419" s="90">
        <f t="shared" si="150"/>
        <v>2.2480799999999999</v>
      </c>
      <c r="S419" s="90">
        <f t="shared" si="151"/>
        <v>0.23723813747228384</v>
      </c>
      <c r="T419" s="90">
        <f t="shared" si="152"/>
        <v>0.45277294900221732</v>
      </c>
      <c r="U419" s="76">
        <f t="shared" si="153"/>
        <v>0.34500554323725058</v>
      </c>
      <c r="V419" s="76">
        <f t="shared" si="154"/>
        <v>5.4983370288248339E-2</v>
      </c>
      <c r="W419" s="76">
        <f t="shared" si="155"/>
        <v>6.2747252747252746</v>
      </c>
      <c r="X419" s="104">
        <v>81.180000000000007</v>
      </c>
      <c r="Y419" s="53">
        <v>0</v>
      </c>
      <c r="Z419" s="53">
        <v>1</v>
      </c>
      <c r="AA419" s="53">
        <v>0</v>
      </c>
      <c r="AB419" s="53">
        <v>0</v>
      </c>
      <c r="AC419" s="104">
        <v>16.350000000000001</v>
      </c>
      <c r="AD419" s="19">
        <v>0</v>
      </c>
      <c r="AE419" s="19" t="s">
        <v>107</v>
      </c>
      <c r="AF419" s="53">
        <f t="shared" si="131"/>
        <v>1</v>
      </c>
      <c r="AG419" s="53">
        <v>0</v>
      </c>
      <c r="AH419" s="53">
        <v>0</v>
      </c>
      <c r="AI419" s="53">
        <v>0</v>
      </c>
      <c r="AJ419" s="53">
        <f t="shared" si="126"/>
        <v>0</v>
      </c>
      <c r="AK419" s="53">
        <v>1</v>
      </c>
      <c r="AL419" s="53">
        <v>2824</v>
      </c>
      <c r="AM419" s="19">
        <v>15</v>
      </c>
      <c r="AN419" s="19" t="s">
        <v>113</v>
      </c>
      <c r="AO419" s="74">
        <f t="shared" si="156"/>
        <v>1</v>
      </c>
      <c r="AP419" s="74">
        <f t="shared" si="157"/>
        <v>0</v>
      </c>
      <c r="AQ419" s="74">
        <f t="shared" si="158"/>
        <v>0</v>
      </c>
      <c r="AR419" s="74">
        <v>1</v>
      </c>
      <c r="AS419" s="19" t="s">
        <v>123</v>
      </c>
      <c r="AT419" s="74">
        <v>0</v>
      </c>
      <c r="AU419" s="74">
        <v>0</v>
      </c>
      <c r="AV419" s="74">
        <v>0</v>
      </c>
      <c r="AW419" s="74">
        <v>1</v>
      </c>
      <c r="AX419" s="74">
        <v>29.8</v>
      </c>
      <c r="AY419" s="74">
        <v>1</v>
      </c>
      <c r="AZ419" s="74">
        <v>0</v>
      </c>
      <c r="BA419" s="74">
        <v>0</v>
      </c>
      <c r="BB419" s="74">
        <v>0</v>
      </c>
      <c r="BC419" s="74">
        <v>1</v>
      </c>
      <c r="BD419" s="74">
        <v>1</v>
      </c>
      <c r="BE419" s="74">
        <v>0</v>
      </c>
    </row>
    <row r="420" spans="1:135" x14ac:dyDescent="0.25">
      <c r="A420" s="19" t="s">
        <v>122</v>
      </c>
      <c r="B420" s="19">
        <v>419</v>
      </c>
      <c r="C420" s="19">
        <v>1</v>
      </c>
      <c r="D420">
        <f>VLOOKUP(E420,Studies!$C$3:$F$40,4,FALSE)</f>
        <v>31</v>
      </c>
      <c r="E420" s="19" t="s">
        <v>369</v>
      </c>
      <c r="F420" s="19" t="s">
        <v>466</v>
      </c>
      <c r="G420">
        <f t="shared" si="117"/>
        <v>4</v>
      </c>
      <c r="H420" s="19">
        <v>2006</v>
      </c>
      <c r="I420" s="19">
        <f t="shared" si="130"/>
        <v>1.3222192947339193</v>
      </c>
      <c r="J420" s="76">
        <v>-0.14000000000000001</v>
      </c>
      <c r="K420" s="76">
        <v>0.309</v>
      </c>
      <c r="L420" s="76">
        <f t="shared" si="145"/>
        <v>0.45307443365695799</v>
      </c>
      <c r="M420" s="19" t="s">
        <v>39</v>
      </c>
      <c r="N420" s="53">
        <f t="shared" si="146"/>
        <v>0</v>
      </c>
      <c r="O420" s="53">
        <f t="shared" si="147"/>
        <v>1</v>
      </c>
      <c r="P420" s="53">
        <f t="shared" si="148"/>
        <v>0</v>
      </c>
      <c r="Q420" s="90">
        <f t="shared" si="149"/>
        <v>-0.74563999999999997</v>
      </c>
      <c r="R420" s="90">
        <f t="shared" si="150"/>
        <v>0.46563999999999994</v>
      </c>
      <c r="S420" s="90">
        <f t="shared" si="151"/>
        <v>-0.15017509238728749</v>
      </c>
      <c r="T420" s="90">
        <f t="shared" si="152"/>
        <v>9.3781892091648181E-2</v>
      </c>
      <c r="U420" s="76">
        <f t="shared" si="153"/>
        <v>-2.8196600147819662E-2</v>
      </c>
      <c r="V420" s="76">
        <f t="shared" si="154"/>
        <v>6.2233924611973392E-2</v>
      </c>
      <c r="W420" s="76">
        <f t="shared" si="155"/>
        <v>0.45307443365695799</v>
      </c>
      <c r="X420" s="104">
        <v>81.180000000000007</v>
      </c>
      <c r="Y420" s="53">
        <v>0</v>
      </c>
      <c r="Z420" s="53">
        <v>1</v>
      </c>
      <c r="AA420" s="53">
        <v>0</v>
      </c>
      <c r="AB420" s="53">
        <v>0</v>
      </c>
      <c r="AC420" s="104">
        <v>16.350000000000001</v>
      </c>
      <c r="AD420" s="19">
        <v>0</v>
      </c>
      <c r="AE420" s="19" t="s">
        <v>107</v>
      </c>
      <c r="AF420" s="53">
        <f t="shared" si="131"/>
        <v>1</v>
      </c>
      <c r="AG420" s="53">
        <v>0</v>
      </c>
      <c r="AH420" s="53">
        <v>0</v>
      </c>
      <c r="AI420" s="53">
        <v>0</v>
      </c>
      <c r="AJ420" s="53">
        <f t="shared" si="126"/>
        <v>0</v>
      </c>
      <c r="AK420" s="53">
        <v>1</v>
      </c>
      <c r="AL420" s="53">
        <v>2824</v>
      </c>
      <c r="AM420" s="19">
        <v>15</v>
      </c>
      <c r="AN420" s="19" t="s">
        <v>113</v>
      </c>
      <c r="AO420" s="74">
        <f t="shared" si="156"/>
        <v>1</v>
      </c>
      <c r="AP420" s="74">
        <f t="shared" si="157"/>
        <v>0</v>
      </c>
      <c r="AQ420" s="74">
        <f t="shared" si="158"/>
        <v>0</v>
      </c>
      <c r="AR420" s="74">
        <v>1</v>
      </c>
      <c r="AS420" s="19" t="s">
        <v>123</v>
      </c>
      <c r="AT420" s="74">
        <v>1</v>
      </c>
      <c r="AU420" s="74">
        <v>0</v>
      </c>
      <c r="AV420" s="74">
        <v>0</v>
      </c>
      <c r="AW420" s="74">
        <v>1</v>
      </c>
      <c r="AX420" s="74">
        <v>29.8</v>
      </c>
      <c r="AY420" s="74">
        <v>1</v>
      </c>
      <c r="AZ420" s="74">
        <v>0</v>
      </c>
      <c r="BA420" s="74">
        <v>0</v>
      </c>
      <c r="BB420" s="74">
        <v>1</v>
      </c>
      <c r="BC420" s="74">
        <v>1</v>
      </c>
      <c r="BD420" s="74">
        <v>1</v>
      </c>
      <c r="BE420" s="74">
        <v>0</v>
      </c>
    </row>
    <row r="421" spans="1:135" x14ac:dyDescent="0.25">
      <c r="A421" t="s">
        <v>279</v>
      </c>
      <c r="B421">
        <v>420</v>
      </c>
      <c r="C421">
        <v>1</v>
      </c>
      <c r="D421">
        <f>VLOOKUP(E421,Studies!$C$3:$F$40,4,FALSE)</f>
        <v>32</v>
      </c>
      <c r="E421" t="s">
        <v>370</v>
      </c>
      <c r="F421" t="s">
        <v>464</v>
      </c>
      <c r="G421">
        <f t="shared" si="117"/>
        <v>1</v>
      </c>
      <c r="H421">
        <v>2012</v>
      </c>
      <c r="I421">
        <f t="shared" si="130"/>
        <v>1.4313637641589874</v>
      </c>
      <c r="J421" s="76">
        <v>20.36</v>
      </c>
      <c r="K421" s="76">
        <v>8.52</v>
      </c>
      <c r="L421" s="76">
        <f t="shared" si="145"/>
        <v>2.3896713615023475</v>
      </c>
      <c r="M421" t="s">
        <v>132</v>
      </c>
      <c r="N421" s="40">
        <f t="shared" si="146"/>
        <v>0</v>
      </c>
      <c r="O421" s="40">
        <f t="shared" si="147"/>
        <v>0</v>
      </c>
      <c r="P421" s="40">
        <f t="shared" si="148"/>
        <v>1</v>
      </c>
      <c r="Q421" s="57">
        <f t="shared" si="149"/>
        <v>3.6608000000000018</v>
      </c>
      <c r="R421" s="57">
        <f t="shared" si="150"/>
        <v>37.059199999999997</v>
      </c>
      <c r="S421" s="57">
        <f t="shared" si="151"/>
        <v>3.6608000000000002E-2</v>
      </c>
      <c r="T421" s="57">
        <f t="shared" si="152"/>
        <v>0.37059200000000003</v>
      </c>
      <c r="U421" s="76">
        <f t="shared" si="153"/>
        <v>0.2036</v>
      </c>
      <c r="V421" s="76">
        <f t="shared" si="154"/>
        <v>8.5199999999999998E-2</v>
      </c>
      <c r="W421" s="76">
        <f t="shared" si="155"/>
        <v>2.3896713615023475</v>
      </c>
      <c r="X421" s="1">
        <v>100</v>
      </c>
      <c r="Y421" s="40">
        <v>0</v>
      </c>
      <c r="Z421" s="40">
        <v>0</v>
      </c>
      <c r="AA421" s="40">
        <v>1</v>
      </c>
      <c r="AB421" s="40">
        <v>0</v>
      </c>
      <c r="AC421" s="1">
        <v>1</v>
      </c>
      <c r="AD421">
        <v>0</v>
      </c>
      <c r="AE421" t="s">
        <v>65</v>
      </c>
      <c r="AF421" s="40">
        <f t="shared" si="131"/>
        <v>0</v>
      </c>
      <c r="AG421" s="40">
        <v>1</v>
      </c>
      <c r="AH421" s="40">
        <v>1</v>
      </c>
      <c r="AI421" s="40">
        <v>0</v>
      </c>
      <c r="AJ421" s="40">
        <f t="shared" si="126"/>
        <v>1</v>
      </c>
      <c r="AK421" s="40">
        <v>1</v>
      </c>
      <c r="AL421" s="40">
        <v>4581</v>
      </c>
      <c r="AM421">
        <v>15</v>
      </c>
      <c r="AN421" t="s">
        <v>324</v>
      </c>
      <c r="AO421" s="58">
        <f t="shared" si="156"/>
        <v>0</v>
      </c>
      <c r="AP421" s="58">
        <f t="shared" si="157"/>
        <v>1</v>
      </c>
      <c r="AQ421" s="58">
        <f t="shared" si="158"/>
        <v>0</v>
      </c>
      <c r="AR421" s="58">
        <v>1</v>
      </c>
      <c r="AS421" t="s">
        <v>192</v>
      </c>
      <c r="AT421" s="58">
        <v>1</v>
      </c>
      <c r="AU421" s="58">
        <v>0</v>
      </c>
      <c r="AV421" s="58">
        <v>0</v>
      </c>
      <c r="AW421" s="58">
        <v>0</v>
      </c>
      <c r="AX421" s="58">
        <v>38.200000000000003</v>
      </c>
      <c r="AY421" s="58">
        <v>0</v>
      </c>
      <c r="AZ421" s="58">
        <v>0</v>
      </c>
      <c r="BA421" s="58">
        <v>0</v>
      </c>
      <c r="BB421" s="58">
        <v>1</v>
      </c>
      <c r="BC421" s="58">
        <v>1</v>
      </c>
      <c r="BD421" s="58">
        <v>1</v>
      </c>
      <c r="BE421" s="58">
        <v>0</v>
      </c>
    </row>
    <row r="422" spans="1:135" x14ac:dyDescent="0.25">
      <c r="A422" s="35" t="s">
        <v>274</v>
      </c>
      <c r="B422" s="35">
        <v>421</v>
      </c>
      <c r="C422" s="35">
        <v>1</v>
      </c>
      <c r="D422">
        <f>VLOOKUP(E422,Studies!$C$3:$F$40,4,FALSE)</f>
        <v>33</v>
      </c>
      <c r="E422" s="35" t="s">
        <v>371</v>
      </c>
      <c r="F422" s="35" t="s">
        <v>463</v>
      </c>
      <c r="G422">
        <f t="shared" si="117"/>
        <v>2</v>
      </c>
      <c r="H422" s="35">
        <v>2016</v>
      </c>
      <c r="I422" s="35">
        <f t="shared" si="130"/>
        <v>1.4913616938342726</v>
      </c>
      <c r="J422" s="76">
        <v>44.72</v>
      </c>
      <c r="K422" s="76">
        <v>14.79</v>
      </c>
      <c r="L422" s="76">
        <f t="shared" si="145"/>
        <v>3.0236646382691008</v>
      </c>
      <c r="M422" s="35" t="s">
        <v>132</v>
      </c>
      <c r="N422" s="51">
        <f t="shared" si="146"/>
        <v>0</v>
      </c>
      <c r="O422" s="51">
        <f t="shared" si="147"/>
        <v>0</v>
      </c>
      <c r="P422" s="51">
        <f t="shared" si="148"/>
        <v>1</v>
      </c>
      <c r="Q422" s="87">
        <f t="shared" si="149"/>
        <v>15.7316</v>
      </c>
      <c r="R422" s="87">
        <f t="shared" si="150"/>
        <v>73.708399999999997</v>
      </c>
      <c r="S422" s="87">
        <f t="shared" si="151"/>
        <v>0.15731600000000001</v>
      </c>
      <c r="T422" s="87">
        <f t="shared" si="152"/>
        <v>0.73708399999999996</v>
      </c>
      <c r="U422" s="76">
        <f t="shared" si="153"/>
        <v>0.44719999999999999</v>
      </c>
      <c r="V422" s="76">
        <f t="shared" si="154"/>
        <v>0.1479</v>
      </c>
      <c r="W422" s="76">
        <f t="shared" si="155"/>
        <v>3.0236646382691004</v>
      </c>
      <c r="X422" s="101">
        <v>100</v>
      </c>
      <c r="Y422" s="51">
        <v>0</v>
      </c>
      <c r="Z422" s="51">
        <v>1</v>
      </c>
      <c r="AA422" s="51">
        <v>0</v>
      </c>
      <c r="AB422" s="51">
        <v>0</v>
      </c>
      <c r="AC422" s="101">
        <v>1</v>
      </c>
      <c r="AD422" s="35">
        <v>0</v>
      </c>
      <c r="AE422" s="35" t="s">
        <v>65</v>
      </c>
      <c r="AF422" s="51">
        <f t="shared" si="131"/>
        <v>0</v>
      </c>
      <c r="AG422" s="51">
        <v>1</v>
      </c>
      <c r="AH422" s="51">
        <v>1</v>
      </c>
      <c r="AI422" s="51">
        <v>0</v>
      </c>
      <c r="AJ422" s="51">
        <f t="shared" si="126"/>
        <v>1</v>
      </c>
      <c r="AK422" s="51">
        <v>1</v>
      </c>
      <c r="AL422" s="51">
        <v>4999</v>
      </c>
      <c r="AM422" s="35">
        <v>15</v>
      </c>
      <c r="AN422" s="35" t="s">
        <v>324</v>
      </c>
      <c r="AO422" s="71">
        <f t="shared" si="156"/>
        <v>0</v>
      </c>
      <c r="AP422" s="71">
        <f t="shared" si="157"/>
        <v>1</v>
      </c>
      <c r="AQ422" s="71">
        <f t="shared" si="158"/>
        <v>0</v>
      </c>
      <c r="AR422" s="71">
        <v>1</v>
      </c>
      <c r="AS422" s="35" t="s">
        <v>243</v>
      </c>
      <c r="AT422" s="71">
        <v>1</v>
      </c>
      <c r="AU422" s="71">
        <v>0</v>
      </c>
      <c r="AV422" s="71">
        <v>0</v>
      </c>
      <c r="AW422" s="71">
        <v>0</v>
      </c>
      <c r="AX422" s="71">
        <v>41.2</v>
      </c>
      <c r="AY422" s="71">
        <v>0</v>
      </c>
      <c r="AZ422" s="71">
        <v>0</v>
      </c>
      <c r="BA422" s="71">
        <v>0</v>
      </c>
      <c r="BB422" s="71">
        <v>0</v>
      </c>
      <c r="BC422" s="71">
        <v>0</v>
      </c>
      <c r="BD422" s="71">
        <v>1</v>
      </c>
      <c r="BE422" s="71">
        <v>0</v>
      </c>
    </row>
    <row r="423" spans="1:135" x14ac:dyDescent="0.25">
      <c r="A423" s="35" t="s">
        <v>274</v>
      </c>
      <c r="B423" s="35">
        <v>422</v>
      </c>
      <c r="C423" s="35">
        <v>1</v>
      </c>
      <c r="D423">
        <f>VLOOKUP(E423,Studies!$C$3:$F$40,4,FALSE)</f>
        <v>33</v>
      </c>
      <c r="E423" s="35" t="s">
        <v>371</v>
      </c>
      <c r="F423" s="35" t="s">
        <v>463</v>
      </c>
      <c r="G423">
        <f t="shared" si="117"/>
        <v>2</v>
      </c>
      <c r="H423" s="35">
        <v>2016</v>
      </c>
      <c r="I423" s="35">
        <f t="shared" si="130"/>
        <v>1.4913616938342726</v>
      </c>
      <c r="J423" s="76">
        <v>51.51</v>
      </c>
      <c r="K423" s="76">
        <v>7.19</v>
      </c>
      <c r="L423" s="76">
        <f t="shared" si="145"/>
        <v>7.1641168289290675</v>
      </c>
      <c r="M423" s="35" t="s">
        <v>132</v>
      </c>
      <c r="N423" s="51">
        <f t="shared" si="146"/>
        <v>0</v>
      </c>
      <c r="O423" s="51">
        <f t="shared" si="147"/>
        <v>0</v>
      </c>
      <c r="P423" s="51">
        <f t="shared" si="148"/>
        <v>1</v>
      </c>
      <c r="Q423" s="87">
        <f t="shared" si="149"/>
        <v>37.417599999999993</v>
      </c>
      <c r="R423" s="87">
        <f t="shared" si="150"/>
        <v>65.602400000000003</v>
      </c>
      <c r="S423" s="87">
        <f t="shared" si="151"/>
        <v>0.37417599999999995</v>
      </c>
      <c r="T423" s="87">
        <f t="shared" si="152"/>
        <v>0.65602400000000005</v>
      </c>
      <c r="U423" s="76">
        <f t="shared" si="153"/>
        <v>0.5151</v>
      </c>
      <c r="V423" s="76">
        <f t="shared" si="154"/>
        <v>7.1900000000000006E-2</v>
      </c>
      <c r="W423" s="76">
        <f t="shared" si="155"/>
        <v>7.1641168289290675</v>
      </c>
      <c r="X423" s="101">
        <v>100</v>
      </c>
      <c r="Y423" s="51">
        <v>0</v>
      </c>
      <c r="Z423" s="51">
        <v>1</v>
      </c>
      <c r="AA423" s="51">
        <v>0</v>
      </c>
      <c r="AB423" s="51">
        <v>0</v>
      </c>
      <c r="AC423" s="101">
        <v>1</v>
      </c>
      <c r="AD423" s="35">
        <v>0</v>
      </c>
      <c r="AE423" s="35" t="s">
        <v>65</v>
      </c>
      <c r="AF423" s="51">
        <f t="shared" si="131"/>
        <v>0</v>
      </c>
      <c r="AG423" s="51">
        <v>1</v>
      </c>
      <c r="AH423" s="51">
        <v>1</v>
      </c>
      <c r="AI423" s="51">
        <v>0</v>
      </c>
      <c r="AJ423" s="51">
        <f t="shared" si="126"/>
        <v>1</v>
      </c>
      <c r="AK423" s="51">
        <v>1</v>
      </c>
      <c r="AL423" s="51">
        <v>5197</v>
      </c>
      <c r="AM423" s="35">
        <v>15</v>
      </c>
      <c r="AN423" s="35" t="s">
        <v>324</v>
      </c>
      <c r="AO423" s="71">
        <f t="shared" si="156"/>
        <v>0</v>
      </c>
      <c r="AP423" s="71">
        <f t="shared" si="157"/>
        <v>1</v>
      </c>
      <c r="AQ423" s="71">
        <f t="shared" si="158"/>
        <v>0</v>
      </c>
      <c r="AR423" s="71">
        <v>1</v>
      </c>
      <c r="AS423" s="35" t="s">
        <v>243</v>
      </c>
      <c r="AT423" s="71">
        <v>0</v>
      </c>
      <c r="AU423" s="71">
        <v>0</v>
      </c>
      <c r="AV423" s="71">
        <v>0</v>
      </c>
      <c r="AW423" s="71">
        <v>0</v>
      </c>
      <c r="AX423" s="71">
        <v>41.2</v>
      </c>
      <c r="AY423" s="71">
        <v>0</v>
      </c>
      <c r="AZ423" s="71">
        <v>0</v>
      </c>
      <c r="BA423" s="71">
        <v>0</v>
      </c>
      <c r="BB423" s="71">
        <v>0</v>
      </c>
      <c r="BC423" s="71">
        <v>0</v>
      </c>
      <c r="BD423" s="71">
        <v>1</v>
      </c>
      <c r="BE423" s="71">
        <v>0</v>
      </c>
    </row>
    <row r="424" spans="1:135" x14ac:dyDescent="0.25">
      <c r="A424" s="26" t="s">
        <v>293</v>
      </c>
      <c r="B424" s="26">
        <v>423</v>
      </c>
      <c r="C424" s="26">
        <v>1</v>
      </c>
      <c r="D424">
        <f>VLOOKUP(E424,Studies!$C$3:$F$40,4,FALSE)</f>
        <v>34</v>
      </c>
      <c r="E424" s="26" t="s">
        <v>373</v>
      </c>
      <c r="F424" s="26" t="s">
        <v>462</v>
      </c>
      <c r="G424">
        <f t="shared" si="117"/>
        <v>4</v>
      </c>
      <c r="H424" s="26">
        <v>2010</v>
      </c>
      <c r="I424" s="26">
        <f t="shared" si="130"/>
        <v>1.3979400086720377</v>
      </c>
      <c r="J424" s="76">
        <v>0.19</v>
      </c>
      <c r="K424" s="76">
        <v>6.6000000000000003E-2</v>
      </c>
      <c r="L424" s="76">
        <f t="shared" si="145"/>
        <v>2.8787878787878789</v>
      </c>
      <c r="M424" s="26" t="s">
        <v>132</v>
      </c>
      <c r="N424" s="41">
        <f t="shared" si="146"/>
        <v>0</v>
      </c>
      <c r="O424" s="41">
        <f t="shared" si="147"/>
        <v>0</v>
      </c>
      <c r="P424" s="41">
        <f t="shared" si="148"/>
        <v>1</v>
      </c>
      <c r="Q424" s="77">
        <f t="shared" si="149"/>
        <v>6.0639999999999999E-2</v>
      </c>
      <c r="R424" s="77">
        <f t="shared" si="150"/>
        <v>0.31935999999999998</v>
      </c>
      <c r="S424" s="77">
        <f t="shared" si="151"/>
        <v>6.0639999999999999E-2</v>
      </c>
      <c r="T424" s="77">
        <f t="shared" si="152"/>
        <v>0.31935999999999998</v>
      </c>
      <c r="U424" s="76">
        <f t="shared" si="153"/>
        <v>0.19</v>
      </c>
      <c r="V424" s="76">
        <f t="shared" si="154"/>
        <v>6.6000000000000003E-2</v>
      </c>
      <c r="W424" s="76">
        <f t="shared" si="155"/>
        <v>2.8787878787878789</v>
      </c>
      <c r="X424" s="91">
        <v>1</v>
      </c>
      <c r="Y424" s="41">
        <v>0</v>
      </c>
      <c r="Z424" s="41">
        <v>1</v>
      </c>
      <c r="AA424" s="41">
        <v>0</v>
      </c>
      <c r="AB424" s="41">
        <v>0</v>
      </c>
      <c r="AC424" s="91">
        <v>1</v>
      </c>
      <c r="AD424" s="26">
        <v>1</v>
      </c>
      <c r="AE424" s="26" t="s">
        <v>179</v>
      </c>
      <c r="AF424" s="41">
        <f t="shared" si="131"/>
        <v>0</v>
      </c>
      <c r="AG424" s="41">
        <v>1</v>
      </c>
      <c r="AH424" s="41">
        <v>1</v>
      </c>
      <c r="AI424" s="41">
        <v>0</v>
      </c>
      <c r="AJ424" s="41">
        <f t="shared" si="126"/>
        <v>0</v>
      </c>
      <c r="AK424" s="41">
        <v>1</v>
      </c>
      <c r="AL424" s="41">
        <v>12852</v>
      </c>
      <c r="AM424" s="26">
        <v>13</v>
      </c>
      <c r="AN424" s="26" t="s">
        <v>324</v>
      </c>
      <c r="AO424" s="61">
        <f t="shared" si="156"/>
        <v>0</v>
      </c>
      <c r="AP424" s="61">
        <f t="shared" si="157"/>
        <v>1</v>
      </c>
      <c r="AQ424" s="61">
        <f t="shared" si="158"/>
        <v>0</v>
      </c>
      <c r="AR424" s="61">
        <v>1</v>
      </c>
      <c r="AS424" s="26" t="s">
        <v>185</v>
      </c>
      <c r="AT424" s="61">
        <v>0</v>
      </c>
      <c r="AU424" s="61">
        <v>0</v>
      </c>
      <c r="AV424" s="61">
        <v>0</v>
      </c>
      <c r="AW424" s="61">
        <v>0</v>
      </c>
      <c r="AX424" s="61">
        <v>34.299999999999997</v>
      </c>
      <c r="AY424" s="61">
        <v>0</v>
      </c>
      <c r="AZ424" s="61">
        <v>0</v>
      </c>
      <c r="BA424" s="61">
        <v>0</v>
      </c>
      <c r="BB424" s="61">
        <v>1</v>
      </c>
      <c r="BC424" s="61">
        <v>1</v>
      </c>
      <c r="BD424" s="61">
        <v>0</v>
      </c>
      <c r="BE424" s="61">
        <v>0</v>
      </c>
    </row>
    <row r="425" spans="1:135" x14ac:dyDescent="0.25">
      <c r="A425" s="26" t="s">
        <v>293</v>
      </c>
      <c r="B425" s="26">
        <v>424</v>
      </c>
      <c r="C425" s="26">
        <v>1</v>
      </c>
      <c r="D425">
        <f>VLOOKUP(E425,Studies!$C$3:$F$40,4,FALSE)</f>
        <v>34</v>
      </c>
      <c r="E425" s="26" t="s">
        <v>373</v>
      </c>
      <c r="F425" s="26" t="s">
        <v>462</v>
      </c>
      <c r="G425">
        <f t="shared" si="117"/>
        <v>4</v>
      </c>
      <c r="H425" s="26">
        <v>2010</v>
      </c>
      <c r="I425" s="26">
        <f t="shared" si="130"/>
        <v>1.3979400086720377</v>
      </c>
      <c r="J425" s="76">
        <v>0.20599999999999999</v>
      </c>
      <c r="K425" s="76">
        <v>6.5000000000000002E-2</v>
      </c>
      <c r="L425" s="76">
        <f t="shared" si="145"/>
        <v>3.1692307692307691</v>
      </c>
      <c r="M425" s="26" t="s">
        <v>132</v>
      </c>
      <c r="N425" s="41">
        <f t="shared" si="146"/>
        <v>0</v>
      </c>
      <c r="O425" s="41">
        <f t="shared" si="147"/>
        <v>0</v>
      </c>
      <c r="P425" s="41">
        <f t="shared" si="148"/>
        <v>1</v>
      </c>
      <c r="Q425" s="77">
        <f t="shared" si="149"/>
        <v>7.8599999999999975E-2</v>
      </c>
      <c r="R425" s="77">
        <f t="shared" si="150"/>
        <v>0.33340000000000003</v>
      </c>
      <c r="S425" s="77">
        <f t="shared" si="151"/>
        <v>7.8599999999999975E-2</v>
      </c>
      <c r="T425" s="77">
        <f t="shared" si="152"/>
        <v>0.33340000000000003</v>
      </c>
      <c r="U425" s="76">
        <f t="shared" si="153"/>
        <v>0.20599999999999999</v>
      </c>
      <c r="V425" s="76">
        <f t="shared" si="154"/>
        <v>6.5000000000000002E-2</v>
      </c>
      <c r="W425" s="76">
        <f t="shared" si="155"/>
        <v>3.1692307692307691</v>
      </c>
      <c r="X425" s="91">
        <v>1</v>
      </c>
      <c r="Y425" s="41">
        <v>0</v>
      </c>
      <c r="Z425" s="41">
        <v>0</v>
      </c>
      <c r="AA425" s="41">
        <v>1</v>
      </c>
      <c r="AB425" s="41">
        <v>0</v>
      </c>
      <c r="AC425" s="91">
        <v>1</v>
      </c>
      <c r="AD425" s="26">
        <v>1</v>
      </c>
      <c r="AE425" s="26" t="s">
        <v>179</v>
      </c>
      <c r="AF425" s="41">
        <f t="shared" si="131"/>
        <v>0</v>
      </c>
      <c r="AG425" s="41">
        <v>1</v>
      </c>
      <c r="AH425" s="41">
        <v>1</v>
      </c>
      <c r="AI425" s="41">
        <v>0</v>
      </c>
      <c r="AJ425" s="41">
        <f t="shared" si="126"/>
        <v>0</v>
      </c>
      <c r="AK425" s="41">
        <v>1</v>
      </c>
      <c r="AL425" s="41">
        <v>12852</v>
      </c>
      <c r="AM425" s="26">
        <v>13</v>
      </c>
      <c r="AN425" s="26" t="s">
        <v>324</v>
      </c>
      <c r="AO425" s="61">
        <f t="shared" si="156"/>
        <v>0</v>
      </c>
      <c r="AP425" s="61">
        <f t="shared" si="157"/>
        <v>1</v>
      </c>
      <c r="AQ425" s="61">
        <f t="shared" si="158"/>
        <v>0</v>
      </c>
      <c r="AR425" s="61">
        <v>1</v>
      </c>
      <c r="AS425" s="26" t="s">
        <v>185</v>
      </c>
      <c r="AT425" s="61">
        <v>0</v>
      </c>
      <c r="AU425" s="61">
        <v>0</v>
      </c>
      <c r="AV425" s="61">
        <v>0</v>
      </c>
      <c r="AW425" s="61">
        <v>0</v>
      </c>
      <c r="AX425" s="61">
        <v>34.299999999999997</v>
      </c>
      <c r="AY425" s="61">
        <v>0</v>
      </c>
      <c r="AZ425" s="61">
        <v>0</v>
      </c>
      <c r="BA425" s="61">
        <v>0</v>
      </c>
      <c r="BB425" s="61">
        <v>1</v>
      </c>
      <c r="BC425" s="61">
        <v>1</v>
      </c>
      <c r="BD425" s="61">
        <v>0</v>
      </c>
      <c r="BE425" s="61">
        <v>0</v>
      </c>
    </row>
    <row r="426" spans="1:135" x14ac:dyDescent="0.25">
      <c r="A426" s="26" t="s">
        <v>293</v>
      </c>
      <c r="B426" s="26">
        <v>425</v>
      </c>
      <c r="C426" s="26">
        <v>1</v>
      </c>
      <c r="D426">
        <f>VLOOKUP(E426,Studies!$C$3:$F$40,4,FALSE)</f>
        <v>34</v>
      </c>
      <c r="E426" s="26" t="s">
        <v>373</v>
      </c>
      <c r="F426" s="26" t="s">
        <v>462</v>
      </c>
      <c r="G426">
        <f t="shared" si="117"/>
        <v>4</v>
      </c>
      <c r="H426" s="26">
        <v>2010</v>
      </c>
      <c r="I426" s="26">
        <f t="shared" si="130"/>
        <v>1.3979400086720377</v>
      </c>
      <c r="J426" s="76">
        <v>0.19900000000000001</v>
      </c>
      <c r="K426" s="76">
        <v>7.5999999999999998E-2</v>
      </c>
      <c r="L426" s="76">
        <f t="shared" si="145"/>
        <v>2.6184210526315792</v>
      </c>
      <c r="M426" s="26" t="s">
        <v>132</v>
      </c>
      <c r="N426" s="41">
        <f t="shared" si="146"/>
        <v>0</v>
      </c>
      <c r="O426" s="41">
        <f t="shared" si="147"/>
        <v>0</v>
      </c>
      <c r="P426" s="41">
        <f t="shared" si="148"/>
        <v>1</v>
      </c>
      <c r="Q426" s="77">
        <f t="shared" si="149"/>
        <v>5.0040000000000029E-2</v>
      </c>
      <c r="R426" s="77">
        <f t="shared" si="150"/>
        <v>0.34795999999999999</v>
      </c>
      <c r="S426" s="77">
        <f t="shared" si="151"/>
        <v>5.0040000000000029E-2</v>
      </c>
      <c r="T426" s="77">
        <f t="shared" si="152"/>
        <v>0.34795999999999999</v>
      </c>
      <c r="U426" s="76">
        <f t="shared" si="153"/>
        <v>0.19900000000000001</v>
      </c>
      <c r="V426" s="76">
        <f t="shared" si="154"/>
        <v>7.5999999999999998E-2</v>
      </c>
      <c r="W426" s="76">
        <f t="shared" si="155"/>
        <v>2.6184210526315792</v>
      </c>
      <c r="X426" s="91">
        <v>1</v>
      </c>
      <c r="Y426" s="41">
        <v>0</v>
      </c>
      <c r="Z426" s="41">
        <v>1</v>
      </c>
      <c r="AA426" s="41">
        <v>0</v>
      </c>
      <c r="AB426" s="41">
        <v>0</v>
      </c>
      <c r="AC426" s="91">
        <v>1</v>
      </c>
      <c r="AD426" s="26">
        <v>1</v>
      </c>
      <c r="AE426" s="26" t="s">
        <v>179</v>
      </c>
      <c r="AF426" s="41">
        <f t="shared" si="131"/>
        <v>0</v>
      </c>
      <c r="AG426" s="41">
        <v>1</v>
      </c>
      <c r="AH426" s="41">
        <v>1</v>
      </c>
      <c r="AI426" s="41">
        <v>0</v>
      </c>
      <c r="AJ426" s="41">
        <f t="shared" si="126"/>
        <v>0</v>
      </c>
      <c r="AK426" s="41">
        <v>1</v>
      </c>
      <c r="AL426" s="41">
        <v>12852</v>
      </c>
      <c r="AM426" s="26">
        <v>13</v>
      </c>
      <c r="AN426" s="26" t="s">
        <v>324</v>
      </c>
      <c r="AO426" s="61">
        <f t="shared" si="156"/>
        <v>0</v>
      </c>
      <c r="AP426" s="61">
        <f t="shared" si="157"/>
        <v>1</v>
      </c>
      <c r="AQ426" s="61">
        <f t="shared" si="158"/>
        <v>0</v>
      </c>
      <c r="AR426" s="61">
        <v>1</v>
      </c>
      <c r="AS426" s="26" t="s">
        <v>185</v>
      </c>
      <c r="AT426" s="61">
        <v>0</v>
      </c>
      <c r="AU426" s="61">
        <v>0</v>
      </c>
      <c r="AV426" s="61">
        <v>0</v>
      </c>
      <c r="AW426" s="61">
        <v>0</v>
      </c>
      <c r="AX426" s="61">
        <v>34.299999999999997</v>
      </c>
      <c r="AY426" s="61">
        <v>1</v>
      </c>
      <c r="AZ426" s="61">
        <v>0</v>
      </c>
      <c r="BA426" s="61">
        <v>0</v>
      </c>
      <c r="BB426" s="61">
        <v>1</v>
      </c>
      <c r="BC426" s="61">
        <v>0</v>
      </c>
      <c r="BD426" s="61">
        <v>0</v>
      </c>
      <c r="BE426" s="61">
        <v>0</v>
      </c>
    </row>
    <row r="427" spans="1:135" x14ac:dyDescent="0.25">
      <c r="A427" s="26" t="s">
        <v>293</v>
      </c>
      <c r="B427" s="26">
        <v>426</v>
      </c>
      <c r="C427" s="26">
        <v>1</v>
      </c>
      <c r="D427">
        <f>VLOOKUP(E427,Studies!$C$3:$F$40,4,FALSE)</f>
        <v>34</v>
      </c>
      <c r="E427" s="26" t="s">
        <v>373</v>
      </c>
      <c r="F427" s="26" t="s">
        <v>462</v>
      </c>
      <c r="G427">
        <f t="shared" si="117"/>
        <v>4</v>
      </c>
      <c r="H427" s="26">
        <v>2010</v>
      </c>
      <c r="I427" s="26">
        <f t="shared" si="130"/>
        <v>1.3979400086720377</v>
      </c>
      <c r="J427" s="76">
        <v>0.34399999999999997</v>
      </c>
      <c r="K427" s="76">
        <v>7.9000000000000001E-2</v>
      </c>
      <c r="L427" s="76">
        <f t="shared" si="145"/>
        <v>4.3544303797468347</v>
      </c>
      <c r="M427" s="26" t="s">
        <v>132</v>
      </c>
      <c r="N427" s="41">
        <f t="shared" si="146"/>
        <v>0</v>
      </c>
      <c r="O427" s="41">
        <f t="shared" si="147"/>
        <v>0</v>
      </c>
      <c r="P427" s="41">
        <f t="shared" si="148"/>
        <v>1</v>
      </c>
      <c r="Q427" s="77">
        <f t="shared" si="149"/>
        <v>0.18915999999999997</v>
      </c>
      <c r="R427" s="77">
        <f t="shared" si="150"/>
        <v>0.49883999999999995</v>
      </c>
      <c r="S427" s="77">
        <f t="shared" si="151"/>
        <v>0.18915999999999997</v>
      </c>
      <c r="T427" s="77">
        <f t="shared" si="152"/>
        <v>0.49883999999999995</v>
      </c>
      <c r="U427" s="76">
        <f t="shared" si="153"/>
        <v>0.34399999999999997</v>
      </c>
      <c r="V427" s="76">
        <f t="shared" si="154"/>
        <v>7.9000000000000001E-2</v>
      </c>
      <c r="W427" s="76">
        <f t="shared" si="155"/>
        <v>4.3544303797468347</v>
      </c>
      <c r="X427" s="91">
        <v>1</v>
      </c>
      <c r="Y427" s="41">
        <v>0</v>
      </c>
      <c r="Z427" s="41">
        <v>0</v>
      </c>
      <c r="AA427" s="41">
        <v>1</v>
      </c>
      <c r="AB427" s="41">
        <v>0</v>
      </c>
      <c r="AC427" s="91">
        <v>1</v>
      </c>
      <c r="AD427" s="26">
        <v>1</v>
      </c>
      <c r="AE427" s="26" t="s">
        <v>179</v>
      </c>
      <c r="AF427" s="41">
        <f t="shared" si="131"/>
        <v>0</v>
      </c>
      <c r="AG427" s="41">
        <v>1</v>
      </c>
      <c r="AH427" s="41">
        <v>1</v>
      </c>
      <c r="AI427" s="41">
        <v>0</v>
      </c>
      <c r="AJ427" s="41">
        <f t="shared" si="126"/>
        <v>0</v>
      </c>
      <c r="AK427" s="41">
        <v>1</v>
      </c>
      <c r="AL427" s="41">
        <v>12852</v>
      </c>
      <c r="AM427" s="26">
        <v>13</v>
      </c>
      <c r="AN427" s="26" t="s">
        <v>324</v>
      </c>
      <c r="AO427" s="61">
        <f t="shared" si="156"/>
        <v>0</v>
      </c>
      <c r="AP427" s="61">
        <f t="shared" si="157"/>
        <v>1</v>
      </c>
      <c r="AQ427" s="61">
        <f t="shared" si="158"/>
        <v>0</v>
      </c>
      <c r="AR427" s="61">
        <v>1</v>
      </c>
      <c r="AS427" s="26" t="s">
        <v>185</v>
      </c>
      <c r="AT427" s="61">
        <v>0</v>
      </c>
      <c r="AU427" s="61">
        <v>0</v>
      </c>
      <c r="AV427" s="61">
        <v>0</v>
      </c>
      <c r="AW427" s="61">
        <v>0</v>
      </c>
      <c r="AX427" s="61">
        <v>34.299999999999997</v>
      </c>
      <c r="AY427" s="61">
        <v>1</v>
      </c>
      <c r="AZ427" s="61">
        <v>0</v>
      </c>
      <c r="BA427" s="61">
        <v>0</v>
      </c>
      <c r="BB427" s="61">
        <v>1</v>
      </c>
      <c r="BC427" s="61">
        <v>0</v>
      </c>
      <c r="BD427" s="61">
        <v>0</v>
      </c>
      <c r="BE427" s="61">
        <v>0</v>
      </c>
    </row>
    <row r="428" spans="1:135" x14ac:dyDescent="0.25">
      <c r="A428" s="31" t="s">
        <v>248</v>
      </c>
      <c r="B428" s="31">
        <v>427</v>
      </c>
      <c r="C428" s="31">
        <v>1</v>
      </c>
      <c r="D428">
        <f>VLOOKUP(E428,Studies!$C$3:$F$40,4,FALSE)</f>
        <v>35</v>
      </c>
      <c r="E428" s="31" t="s">
        <v>372</v>
      </c>
      <c r="F428" s="31" t="s">
        <v>461</v>
      </c>
      <c r="G428">
        <f t="shared" si="117"/>
        <v>3</v>
      </c>
      <c r="H428" s="31">
        <v>1986</v>
      </c>
      <c r="I428" s="31">
        <f t="shared" si="130"/>
        <v>0</v>
      </c>
      <c r="J428" s="76">
        <v>0.35399999999999998</v>
      </c>
      <c r="K428" s="76">
        <v>7.0000000000000007E-2</v>
      </c>
      <c r="L428" s="76">
        <f t="shared" si="145"/>
        <v>5.0571428571428561</v>
      </c>
      <c r="M428" s="31" t="s">
        <v>39</v>
      </c>
      <c r="N428" s="45">
        <f t="shared" si="146"/>
        <v>0</v>
      </c>
      <c r="O428" s="45">
        <f t="shared" si="147"/>
        <v>1</v>
      </c>
      <c r="P428" s="45">
        <f t="shared" si="148"/>
        <v>0</v>
      </c>
      <c r="Q428" s="82">
        <f t="shared" si="149"/>
        <v>0.21679999999999996</v>
      </c>
      <c r="R428" s="82">
        <f t="shared" si="150"/>
        <v>0.49119999999999997</v>
      </c>
      <c r="S428" s="82">
        <f t="shared" si="151"/>
        <v>0.21679999999999996</v>
      </c>
      <c r="T428" s="82">
        <f t="shared" si="152"/>
        <v>0.49119999999999997</v>
      </c>
      <c r="U428" s="76">
        <f t="shared" si="153"/>
        <v>0.35399999999999998</v>
      </c>
      <c r="V428" s="76">
        <f t="shared" si="154"/>
        <v>7.0000000000000007E-2</v>
      </c>
      <c r="W428" s="76">
        <f t="shared" si="155"/>
        <v>5.0571428571428561</v>
      </c>
      <c r="X428" s="96">
        <v>1</v>
      </c>
      <c r="Y428" s="45">
        <v>0</v>
      </c>
      <c r="Z428" s="45">
        <v>0</v>
      </c>
      <c r="AA428" s="45">
        <v>0</v>
      </c>
      <c r="AB428" s="45">
        <v>0</v>
      </c>
      <c r="AC428" s="96">
        <v>1</v>
      </c>
      <c r="AD428" s="31">
        <v>0</v>
      </c>
      <c r="AE428" s="31" t="s">
        <v>179</v>
      </c>
      <c r="AF428" s="45">
        <f t="shared" si="131"/>
        <v>0</v>
      </c>
      <c r="AG428" s="45">
        <v>0</v>
      </c>
      <c r="AH428" s="45">
        <v>1</v>
      </c>
      <c r="AI428" s="45">
        <v>0</v>
      </c>
      <c r="AJ428" s="45">
        <f t="shared" si="126"/>
        <v>0</v>
      </c>
      <c r="AK428" s="45">
        <v>1</v>
      </c>
      <c r="AL428" s="45">
        <v>23151</v>
      </c>
      <c r="AM428" s="31">
        <v>14</v>
      </c>
      <c r="AN428" s="31" t="s">
        <v>324</v>
      </c>
      <c r="AO428" s="66">
        <f t="shared" si="156"/>
        <v>0</v>
      </c>
      <c r="AP428" s="66">
        <f t="shared" si="157"/>
        <v>1</v>
      </c>
      <c r="AQ428" s="66">
        <f t="shared" si="158"/>
        <v>0</v>
      </c>
      <c r="AR428" s="66">
        <v>1</v>
      </c>
      <c r="AS428" s="31" t="s">
        <v>13</v>
      </c>
      <c r="AT428" s="66">
        <v>0</v>
      </c>
      <c r="AU428" s="66">
        <v>0</v>
      </c>
      <c r="AV428" s="66">
        <v>0</v>
      </c>
      <c r="AW428" s="66">
        <v>1</v>
      </c>
      <c r="AX428" s="66">
        <v>32.6</v>
      </c>
      <c r="AY428" s="66">
        <v>0</v>
      </c>
      <c r="AZ428" s="66">
        <v>1</v>
      </c>
      <c r="BA428" s="66">
        <v>0</v>
      </c>
      <c r="BB428" s="66">
        <v>0</v>
      </c>
      <c r="BC428" s="66">
        <v>1</v>
      </c>
      <c r="BD428" s="66">
        <v>0</v>
      </c>
      <c r="BE428" s="66">
        <v>0</v>
      </c>
    </row>
    <row r="429" spans="1:135" x14ac:dyDescent="0.25">
      <c r="A429" s="31" t="s">
        <v>248</v>
      </c>
      <c r="B429" s="31">
        <v>428</v>
      </c>
      <c r="C429" s="31">
        <v>1</v>
      </c>
      <c r="D429">
        <f>VLOOKUP(E429,Studies!$C$3:$F$40,4,FALSE)</f>
        <v>35</v>
      </c>
      <c r="E429" s="31" t="s">
        <v>372</v>
      </c>
      <c r="F429" s="31" t="s">
        <v>461</v>
      </c>
      <c r="G429">
        <f t="shared" si="117"/>
        <v>3</v>
      </c>
      <c r="H429" s="31">
        <v>1986</v>
      </c>
      <c r="I429" s="31">
        <f t="shared" si="130"/>
        <v>0</v>
      </c>
      <c r="J429" s="76">
        <v>0.29899999999999999</v>
      </c>
      <c r="K429" s="76">
        <v>7.5999999999999998E-2</v>
      </c>
      <c r="L429" s="76">
        <f t="shared" si="145"/>
        <v>3.9342105263157894</v>
      </c>
      <c r="M429" s="31" t="s">
        <v>39</v>
      </c>
      <c r="N429" s="45">
        <f t="shared" si="146"/>
        <v>0</v>
      </c>
      <c r="O429" s="45">
        <f t="shared" si="147"/>
        <v>1</v>
      </c>
      <c r="P429" s="45">
        <f t="shared" si="148"/>
        <v>0</v>
      </c>
      <c r="Q429" s="82">
        <f t="shared" si="149"/>
        <v>0.15004000000000001</v>
      </c>
      <c r="R429" s="82">
        <f t="shared" si="150"/>
        <v>0.44795999999999997</v>
      </c>
      <c r="S429" s="82">
        <f t="shared" si="151"/>
        <v>0.15004000000000001</v>
      </c>
      <c r="T429" s="82">
        <f t="shared" si="152"/>
        <v>0.44795999999999997</v>
      </c>
      <c r="U429" s="76">
        <f t="shared" si="153"/>
        <v>0.29899999999999999</v>
      </c>
      <c r="V429" s="76">
        <f t="shared" si="154"/>
        <v>7.5999999999999998E-2</v>
      </c>
      <c r="W429" s="76">
        <f t="shared" si="155"/>
        <v>3.9342105263157894</v>
      </c>
      <c r="X429" s="96">
        <v>1</v>
      </c>
      <c r="Y429" s="45">
        <v>1</v>
      </c>
      <c r="Z429" s="45">
        <v>0</v>
      </c>
      <c r="AA429" s="45">
        <v>0</v>
      </c>
      <c r="AB429" s="45">
        <v>0</v>
      </c>
      <c r="AC429" s="96">
        <v>1</v>
      </c>
      <c r="AD429" s="31">
        <v>0</v>
      </c>
      <c r="AE429" s="31" t="s">
        <v>179</v>
      </c>
      <c r="AF429" s="45">
        <f t="shared" si="131"/>
        <v>0</v>
      </c>
      <c r="AG429" s="45">
        <v>0</v>
      </c>
      <c r="AH429" s="45">
        <v>1</v>
      </c>
      <c r="AI429" s="45">
        <v>0</v>
      </c>
      <c r="AJ429" s="45">
        <f t="shared" si="126"/>
        <v>0</v>
      </c>
      <c r="AK429" s="45">
        <v>1</v>
      </c>
      <c r="AL429" s="45">
        <v>23151</v>
      </c>
      <c r="AM429" s="31">
        <v>16</v>
      </c>
      <c r="AN429" s="31" t="s">
        <v>324</v>
      </c>
      <c r="AO429" s="66">
        <f t="shared" si="156"/>
        <v>0</v>
      </c>
      <c r="AP429" s="66">
        <f t="shared" si="157"/>
        <v>1</v>
      </c>
      <c r="AQ429" s="66">
        <f t="shared" si="158"/>
        <v>0</v>
      </c>
      <c r="AR429" s="66">
        <v>1</v>
      </c>
      <c r="AS429" s="31" t="s">
        <v>13</v>
      </c>
      <c r="AT429" s="66">
        <v>0</v>
      </c>
      <c r="AU429" s="66">
        <v>0</v>
      </c>
      <c r="AV429" s="66">
        <v>0</v>
      </c>
      <c r="AW429" s="66">
        <v>1</v>
      </c>
      <c r="AX429" s="66">
        <v>32.6</v>
      </c>
      <c r="AY429" s="66">
        <v>0</v>
      </c>
      <c r="AZ429" s="66">
        <v>1</v>
      </c>
      <c r="BA429" s="66">
        <v>0</v>
      </c>
      <c r="BB429" s="66">
        <v>0</v>
      </c>
      <c r="BC429" s="66">
        <v>1</v>
      </c>
      <c r="BD429" s="66">
        <v>0</v>
      </c>
      <c r="BE429" s="66">
        <v>0</v>
      </c>
    </row>
    <row r="430" spans="1:135" x14ac:dyDescent="0.25">
      <c r="A430" s="31" t="s">
        <v>248</v>
      </c>
      <c r="B430" s="31">
        <v>429</v>
      </c>
      <c r="C430" s="31">
        <v>1</v>
      </c>
      <c r="D430">
        <f>VLOOKUP(E430,Studies!$C$3:$F$40,4,FALSE)</f>
        <v>35</v>
      </c>
      <c r="E430" s="31" t="s">
        <v>372</v>
      </c>
      <c r="F430" s="31" t="s">
        <v>461</v>
      </c>
      <c r="G430">
        <f t="shared" si="117"/>
        <v>3</v>
      </c>
      <c r="H430" s="31">
        <v>1986</v>
      </c>
      <c r="I430" s="31">
        <f t="shared" si="130"/>
        <v>0</v>
      </c>
      <c r="J430" s="76">
        <v>0.16700000000000001</v>
      </c>
      <c r="K430" s="76">
        <v>7.4999999999999997E-2</v>
      </c>
      <c r="L430" s="76">
        <f t="shared" si="145"/>
        <v>2.226666666666667</v>
      </c>
      <c r="M430" s="31" t="s">
        <v>39</v>
      </c>
      <c r="N430" s="45">
        <f t="shared" si="146"/>
        <v>0</v>
      </c>
      <c r="O430" s="45">
        <f t="shared" si="147"/>
        <v>1</v>
      </c>
      <c r="P430" s="45">
        <f t="shared" si="148"/>
        <v>0</v>
      </c>
      <c r="Q430" s="82">
        <f t="shared" si="149"/>
        <v>2.0000000000000018E-2</v>
      </c>
      <c r="R430" s="82">
        <f t="shared" si="150"/>
        <v>0.314</v>
      </c>
      <c r="S430" s="82">
        <f t="shared" si="151"/>
        <v>2.0000000000000018E-2</v>
      </c>
      <c r="T430" s="82">
        <f t="shared" si="152"/>
        <v>0.314</v>
      </c>
      <c r="U430" s="76">
        <f t="shared" si="153"/>
        <v>0.16700000000000001</v>
      </c>
      <c r="V430" s="76">
        <f t="shared" si="154"/>
        <v>7.4999999999999997E-2</v>
      </c>
      <c r="W430" s="76">
        <f t="shared" si="155"/>
        <v>2.226666666666667</v>
      </c>
      <c r="X430" s="96">
        <v>1</v>
      </c>
      <c r="Y430" s="45">
        <v>0</v>
      </c>
      <c r="Z430" s="45">
        <v>1</v>
      </c>
      <c r="AA430" s="45">
        <v>0</v>
      </c>
      <c r="AB430" s="45">
        <v>0</v>
      </c>
      <c r="AC430" s="96">
        <v>1</v>
      </c>
      <c r="AD430" s="31">
        <v>0</v>
      </c>
      <c r="AE430" s="31" t="s">
        <v>179</v>
      </c>
      <c r="AF430" s="45">
        <f t="shared" si="131"/>
        <v>0</v>
      </c>
      <c r="AG430" s="45">
        <v>0</v>
      </c>
      <c r="AH430" s="45">
        <v>1</v>
      </c>
      <c r="AI430" s="45">
        <v>0</v>
      </c>
      <c r="AJ430" s="45">
        <f t="shared" si="126"/>
        <v>0</v>
      </c>
      <c r="AK430" s="45">
        <v>1</v>
      </c>
      <c r="AL430" s="45">
        <v>23151</v>
      </c>
      <c r="AM430" s="31">
        <v>16</v>
      </c>
      <c r="AN430" s="31" t="s">
        <v>324</v>
      </c>
      <c r="AO430" s="66">
        <f t="shared" si="156"/>
        <v>0</v>
      </c>
      <c r="AP430" s="66">
        <f t="shared" si="157"/>
        <v>1</v>
      </c>
      <c r="AQ430" s="66">
        <f t="shared" si="158"/>
        <v>0</v>
      </c>
      <c r="AR430" s="66">
        <v>1</v>
      </c>
      <c r="AS430" s="31" t="s">
        <v>13</v>
      </c>
      <c r="AT430" s="66">
        <v>0</v>
      </c>
      <c r="AU430" s="66">
        <v>0</v>
      </c>
      <c r="AV430" s="66">
        <v>0</v>
      </c>
      <c r="AW430" s="66">
        <v>1</v>
      </c>
      <c r="AX430" s="66">
        <v>32.6</v>
      </c>
      <c r="AY430" s="66">
        <v>0</v>
      </c>
      <c r="AZ430" s="66">
        <v>1</v>
      </c>
      <c r="BA430" s="66">
        <v>0</v>
      </c>
      <c r="BB430" s="66">
        <v>0</v>
      </c>
      <c r="BC430" s="66">
        <v>1</v>
      </c>
      <c r="BD430" s="66">
        <v>0</v>
      </c>
      <c r="BE430" s="66">
        <v>0</v>
      </c>
    </row>
    <row r="431" spans="1:135" x14ac:dyDescent="0.25">
      <c r="A431" t="s">
        <v>250</v>
      </c>
      <c r="B431">
        <v>430</v>
      </c>
      <c r="C431">
        <v>1</v>
      </c>
      <c r="D431">
        <f>VLOOKUP(E431,Studies!$C$3:$F$40,4,FALSE)</f>
        <v>36</v>
      </c>
      <c r="E431" t="s">
        <v>374</v>
      </c>
      <c r="F431" t="s">
        <v>460</v>
      </c>
      <c r="G431">
        <f t="shared" si="117"/>
        <v>1</v>
      </c>
      <c r="H431">
        <v>1992</v>
      </c>
      <c r="I431">
        <f t="shared" si="130"/>
        <v>0.84509804001425681</v>
      </c>
      <c r="J431" s="76">
        <v>0.27</v>
      </c>
      <c r="K431" s="76">
        <v>0.1</v>
      </c>
      <c r="L431" s="76">
        <f t="shared" si="145"/>
        <v>2.7</v>
      </c>
      <c r="M431" t="s">
        <v>132</v>
      </c>
      <c r="N431" s="40">
        <f t="shared" si="146"/>
        <v>0</v>
      </c>
      <c r="O431" s="40">
        <f t="shared" si="147"/>
        <v>0</v>
      </c>
      <c r="P431" s="40">
        <f t="shared" si="148"/>
        <v>1</v>
      </c>
      <c r="Q431" s="57">
        <f t="shared" si="149"/>
        <v>7.400000000000001E-2</v>
      </c>
      <c r="R431" s="57">
        <f t="shared" si="150"/>
        <v>0.46600000000000003</v>
      </c>
      <c r="S431" s="57">
        <f t="shared" si="151"/>
        <v>3.3266055045871545E-2</v>
      </c>
      <c r="T431" s="57">
        <f t="shared" si="152"/>
        <v>0.2094862385321101</v>
      </c>
      <c r="U431" s="76">
        <f t="shared" si="153"/>
        <v>0.12137614678899082</v>
      </c>
      <c r="V431" s="76">
        <f t="shared" si="154"/>
        <v>4.4954128440366975E-2</v>
      </c>
      <c r="W431" s="76">
        <f t="shared" si="155"/>
        <v>2.6999999999999997</v>
      </c>
      <c r="X431" s="1">
        <v>1.0900000000000001</v>
      </c>
      <c r="Y431" s="40">
        <v>0</v>
      </c>
      <c r="Z431" s="40">
        <v>0</v>
      </c>
      <c r="AA431" s="40">
        <v>1</v>
      </c>
      <c r="AB431" s="40">
        <v>0</v>
      </c>
      <c r="AC431" s="1">
        <v>0.49</v>
      </c>
      <c r="AD431">
        <v>0</v>
      </c>
      <c r="AE431" t="s">
        <v>65</v>
      </c>
      <c r="AF431" s="40">
        <f t="shared" si="131"/>
        <v>0</v>
      </c>
      <c r="AG431" s="40">
        <v>0</v>
      </c>
      <c r="AH431" s="40">
        <v>1</v>
      </c>
      <c r="AI431" s="40">
        <v>0</v>
      </c>
      <c r="AJ431" s="40">
        <f t="shared" si="126"/>
        <v>1</v>
      </c>
      <c r="AK431" s="40">
        <v>1</v>
      </c>
      <c r="AL431" s="40">
        <v>4917</v>
      </c>
      <c r="AM431">
        <v>14</v>
      </c>
      <c r="AN431" t="s">
        <v>324</v>
      </c>
      <c r="AO431" s="58">
        <f t="shared" si="156"/>
        <v>0</v>
      </c>
      <c r="AP431" s="58">
        <f t="shared" si="157"/>
        <v>1</v>
      </c>
      <c r="AQ431" s="58">
        <f t="shared" si="158"/>
        <v>0</v>
      </c>
      <c r="AR431" s="58">
        <v>1</v>
      </c>
      <c r="AS431" t="s">
        <v>185</v>
      </c>
      <c r="AT431" s="58">
        <v>0</v>
      </c>
      <c r="AU431" s="58">
        <v>0</v>
      </c>
      <c r="AV431" s="58">
        <v>0</v>
      </c>
      <c r="AW431" s="58">
        <v>0</v>
      </c>
      <c r="AX431" s="58">
        <v>34.299999999999997</v>
      </c>
      <c r="AY431" s="58">
        <v>0</v>
      </c>
      <c r="AZ431" s="58">
        <v>1</v>
      </c>
      <c r="BA431" s="58">
        <v>0</v>
      </c>
      <c r="BB431" s="58">
        <v>1</v>
      </c>
      <c r="BC431" s="58">
        <v>0</v>
      </c>
      <c r="BD431" s="58">
        <v>0</v>
      </c>
      <c r="BE431" s="58">
        <v>0</v>
      </c>
    </row>
    <row r="432" spans="1:135" x14ac:dyDescent="0.25">
      <c r="A432" t="s">
        <v>251</v>
      </c>
      <c r="B432">
        <v>431</v>
      </c>
      <c r="C432">
        <v>1</v>
      </c>
      <c r="D432">
        <f>VLOOKUP(E432,Studies!$C$3:$F$40,4,FALSE)</f>
        <v>37</v>
      </c>
      <c r="E432" t="s">
        <v>375</v>
      </c>
      <c r="F432" t="s">
        <v>459</v>
      </c>
      <c r="G432">
        <f t="shared" si="117"/>
        <v>1</v>
      </c>
      <c r="H432">
        <v>1993</v>
      </c>
      <c r="I432">
        <f t="shared" si="130"/>
        <v>0.90308998699194354</v>
      </c>
      <c r="J432" s="76">
        <v>0.121</v>
      </c>
      <c r="K432" s="76">
        <v>9.0999999999999998E-2</v>
      </c>
      <c r="L432" s="76">
        <f t="shared" si="145"/>
        <v>1.3296703296703296</v>
      </c>
      <c r="M432" t="s">
        <v>132</v>
      </c>
      <c r="N432" s="40">
        <f t="shared" si="146"/>
        <v>0</v>
      </c>
      <c r="O432" s="40">
        <f t="shared" si="147"/>
        <v>0</v>
      </c>
      <c r="P432" s="40">
        <f t="shared" si="148"/>
        <v>1</v>
      </c>
      <c r="Q432" s="57">
        <f t="shared" si="149"/>
        <v>-5.7359999999999994E-2</v>
      </c>
      <c r="R432" s="57">
        <f t="shared" si="150"/>
        <v>0.29935999999999996</v>
      </c>
      <c r="S432" s="57">
        <f t="shared" si="151"/>
        <v>-2.5785688073394493E-2</v>
      </c>
      <c r="T432" s="57">
        <f t="shared" si="152"/>
        <v>0.13457467889908256</v>
      </c>
      <c r="U432" s="76">
        <f t="shared" si="153"/>
        <v>5.4394495412844031E-2</v>
      </c>
      <c r="V432" s="76">
        <f t="shared" si="154"/>
        <v>4.0908256880733941E-2</v>
      </c>
      <c r="W432" s="76">
        <f t="shared" si="155"/>
        <v>1.3296703296703296</v>
      </c>
      <c r="X432" s="1">
        <v>1.0900000000000001</v>
      </c>
      <c r="Y432" s="40">
        <v>0</v>
      </c>
      <c r="Z432" s="40">
        <v>0</v>
      </c>
      <c r="AA432" s="40">
        <v>1</v>
      </c>
      <c r="AB432" s="40">
        <v>0</v>
      </c>
      <c r="AC432" s="1">
        <v>0.49</v>
      </c>
      <c r="AD432">
        <v>0</v>
      </c>
      <c r="AE432" t="s">
        <v>65</v>
      </c>
      <c r="AF432" s="40">
        <f t="shared" si="131"/>
        <v>0</v>
      </c>
      <c r="AG432" s="40">
        <v>0</v>
      </c>
      <c r="AH432" s="40">
        <v>1</v>
      </c>
      <c r="AI432" s="40">
        <v>0</v>
      </c>
      <c r="AJ432" s="40">
        <f t="shared" si="126"/>
        <v>1</v>
      </c>
      <c r="AK432" s="40">
        <v>1</v>
      </c>
      <c r="AL432" s="40">
        <v>4917</v>
      </c>
      <c r="AM432">
        <v>14</v>
      </c>
      <c r="AN432" t="s">
        <v>324</v>
      </c>
      <c r="AO432" s="58">
        <f t="shared" si="156"/>
        <v>0</v>
      </c>
      <c r="AP432" s="58">
        <f t="shared" si="157"/>
        <v>1</v>
      </c>
      <c r="AQ432" s="58">
        <f t="shared" si="158"/>
        <v>0</v>
      </c>
      <c r="AR432" s="58">
        <v>1</v>
      </c>
      <c r="AS432" t="s">
        <v>185</v>
      </c>
      <c r="AT432" s="58">
        <v>0</v>
      </c>
      <c r="AU432" s="58">
        <v>0</v>
      </c>
      <c r="AV432" s="58">
        <v>1</v>
      </c>
      <c r="AW432" s="58">
        <v>0</v>
      </c>
      <c r="AX432" s="58">
        <v>34.299999999999997</v>
      </c>
      <c r="AY432" s="58">
        <v>0</v>
      </c>
      <c r="AZ432" s="58">
        <v>1</v>
      </c>
      <c r="BA432" s="58">
        <v>0</v>
      </c>
      <c r="BB432" s="58">
        <v>1</v>
      </c>
      <c r="BC432" s="58">
        <v>1</v>
      </c>
      <c r="BD432" s="58">
        <v>0</v>
      </c>
      <c r="BE432" s="58">
        <v>0</v>
      </c>
    </row>
    <row r="433" spans="1:58" x14ac:dyDescent="0.25">
      <c r="A433" s="20" t="s">
        <v>27</v>
      </c>
      <c r="B433" s="20">
        <v>432</v>
      </c>
      <c r="C433" s="20">
        <v>1</v>
      </c>
      <c r="D433">
        <f>VLOOKUP(E433,Studies!$C$3:$F$40,4,FALSE)</f>
        <v>38</v>
      </c>
      <c r="E433" s="20" t="s">
        <v>376</v>
      </c>
      <c r="F433" s="20" t="s">
        <v>458</v>
      </c>
      <c r="G433">
        <f t="shared" si="117"/>
        <v>3</v>
      </c>
      <c r="H433" s="20">
        <v>2000</v>
      </c>
      <c r="I433" s="20">
        <f t="shared" si="130"/>
        <v>1.1760912590556813</v>
      </c>
      <c r="J433" s="76">
        <v>3.54</v>
      </c>
      <c r="K433" s="76">
        <f ca="1">J433/L433</f>
        <v>0.88500000000000001</v>
      </c>
      <c r="L433" s="76">
        <f t="shared" ca="1" si="145"/>
        <v>4.9164490861618795</v>
      </c>
      <c r="M433" s="20" t="s">
        <v>39</v>
      </c>
      <c r="N433" s="44">
        <f t="shared" si="146"/>
        <v>0</v>
      </c>
      <c r="O433" s="44">
        <f t="shared" si="147"/>
        <v>1</v>
      </c>
      <c r="P433" s="44">
        <f t="shared" si="148"/>
        <v>0</v>
      </c>
      <c r="Q433" s="80">
        <f t="shared" ca="1" si="149"/>
        <v>1.8054000000000001</v>
      </c>
      <c r="R433" s="80">
        <f t="shared" ca="1" si="150"/>
        <v>5.2745999999999995</v>
      </c>
      <c r="S433" s="80">
        <f t="shared" ca="1" si="151"/>
        <v>7.9756626506024095E-2</v>
      </c>
      <c r="T433" s="80">
        <f t="shared" ca="1" si="152"/>
        <v>0.23301445783132529</v>
      </c>
      <c r="U433" s="76">
        <f>J433*AC433/X433</f>
        <v>0.1563855421686747</v>
      </c>
      <c r="V433" s="76">
        <f ca="1">K433*AC433/X433</f>
        <v>3.9096385542168675E-2</v>
      </c>
      <c r="W433" s="76">
        <f t="shared" ca="1" si="155"/>
        <v>3.9342105263157894</v>
      </c>
      <c r="X433" s="94">
        <v>4.9800000000000004</v>
      </c>
      <c r="Y433" s="44">
        <v>0</v>
      </c>
      <c r="Z433" s="44">
        <v>1</v>
      </c>
      <c r="AA433" s="44">
        <v>0</v>
      </c>
      <c r="AB433" s="44">
        <v>0</v>
      </c>
      <c r="AC433" s="94">
        <v>0.22</v>
      </c>
      <c r="AD433" s="20">
        <v>1</v>
      </c>
      <c r="AE433" s="20" t="s">
        <v>56</v>
      </c>
      <c r="AF433" s="44">
        <f t="shared" si="131"/>
        <v>0</v>
      </c>
      <c r="AG433" s="44">
        <v>1</v>
      </c>
      <c r="AH433" s="44">
        <v>0</v>
      </c>
      <c r="AI433" s="44">
        <v>1</v>
      </c>
      <c r="AJ433" s="44">
        <f t="shared" si="126"/>
        <v>0</v>
      </c>
      <c r="AK433" s="44">
        <v>0</v>
      </c>
      <c r="AL433" s="44">
        <v>15561</v>
      </c>
      <c r="AM433" s="20">
        <v>13.5</v>
      </c>
      <c r="AN433" s="20" t="s">
        <v>113</v>
      </c>
      <c r="AO433" s="64">
        <f t="shared" si="156"/>
        <v>1</v>
      </c>
      <c r="AP433" s="64">
        <f t="shared" si="157"/>
        <v>0</v>
      </c>
      <c r="AQ433" s="64">
        <f t="shared" si="158"/>
        <v>0</v>
      </c>
      <c r="AR433" s="64">
        <v>0</v>
      </c>
      <c r="AS433" s="20" t="s">
        <v>33</v>
      </c>
      <c r="AT433" s="64">
        <v>0</v>
      </c>
      <c r="AU433" s="64">
        <v>0</v>
      </c>
      <c r="AV433" s="64">
        <v>1</v>
      </c>
      <c r="AW433" s="64">
        <v>1</v>
      </c>
      <c r="AX433" s="64">
        <v>30</v>
      </c>
      <c r="AY433" s="64">
        <v>0</v>
      </c>
      <c r="AZ433" s="64">
        <v>1</v>
      </c>
      <c r="BA433" s="64">
        <v>1</v>
      </c>
      <c r="BB433" s="64">
        <v>1</v>
      </c>
      <c r="BC433" s="64">
        <v>1</v>
      </c>
      <c r="BD433" s="64">
        <v>0</v>
      </c>
      <c r="BE433" s="64">
        <v>0</v>
      </c>
    </row>
    <row r="434" spans="1:58" x14ac:dyDescent="0.25">
      <c r="A434" s="20" t="s">
        <v>27</v>
      </c>
      <c r="B434" s="20">
        <v>433</v>
      </c>
      <c r="C434" s="20">
        <v>1</v>
      </c>
      <c r="D434">
        <f>VLOOKUP(E434,Studies!$C$3:$F$40,4,FALSE)</f>
        <v>38</v>
      </c>
      <c r="E434" s="20" t="s">
        <v>376</v>
      </c>
      <c r="F434" s="20" t="s">
        <v>458</v>
      </c>
      <c r="G434">
        <f t="shared" si="117"/>
        <v>3</v>
      </c>
      <c r="H434" s="20">
        <v>2000</v>
      </c>
      <c r="I434" s="20">
        <f t="shared" si="130"/>
        <v>1.1760912590556813</v>
      </c>
      <c r="J434" s="76">
        <v>0.93</v>
      </c>
      <c r="K434" s="76">
        <f ca="1">J434/L434</f>
        <v>0.60389610389610393</v>
      </c>
      <c r="L434" s="76">
        <f t="shared" ca="1" si="145"/>
        <v>4.9164490861618795</v>
      </c>
      <c r="M434" s="20" t="s">
        <v>39</v>
      </c>
      <c r="N434" s="44">
        <f t="shared" si="146"/>
        <v>0</v>
      </c>
      <c r="O434" s="44">
        <f t="shared" si="147"/>
        <v>1</v>
      </c>
      <c r="P434" s="44">
        <f t="shared" si="148"/>
        <v>0</v>
      </c>
      <c r="Q434" s="80">
        <f t="shared" ca="1" si="149"/>
        <v>-0.25363636363636355</v>
      </c>
      <c r="R434" s="80">
        <f t="shared" ca="1" si="150"/>
        <v>2.1136363636363638</v>
      </c>
      <c r="S434" s="80">
        <f t="shared" ca="1" si="151"/>
        <v>-1.1714129244249728E-2</v>
      </c>
      <c r="T434" s="80">
        <f t="shared" ca="1" si="152"/>
        <v>9.7617743702081039E-2</v>
      </c>
      <c r="U434" s="76">
        <f>J434*AC434/X434</f>
        <v>4.2951807228915659E-2</v>
      </c>
      <c r="V434" s="76">
        <f ca="1">K434*AC434/X434</f>
        <v>2.7890783914880299E-2</v>
      </c>
      <c r="W434" s="76">
        <f t="shared" ca="1" si="155"/>
        <v>3.9342105263157894</v>
      </c>
      <c r="X434" s="94">
        <v>4.9800000000000004</v>
      </c>
      <c r="Y434" s="44">
        <v>0</v>
      </c>
      <c r="Z434" s="44">
        <v>1</v>
      </c>
      <c r="AA434" s="44">
        <v>0</v>
      </c>
      <c r="AB434" s="44">
        <v>0</v>
      </c>
      <c r="AC434" s="94">
        <v>0.23</v>
      </c>
      <c r="AD434" s="20">
        <v>1</v>
      </c>
      <c r="AE434" s="20" t="s">
        <v>57</v>
      </c>
      <c r="AF434" s="44">
        <f t="shared" si="131"/>
        <v>0</v>
      </c>
      <c r="AG434" s="44">
        <v>0</v>
      </c>
      <c r="AH434" s="44">
        <v>1</v>
      </c>
      <c r="AI434" s="44">
        <v>1</v>
      </c>
      <c r="AJ434" s="44">
        <f t="shared" si="126"/>
        <v>0</v>
      </c>
      <c r="AK434" s="44">
        <v>0</v>
      </c>
      <c r="AL434" s="44">
        <v>15561</v>
      </c>
      <c r="AM434" s="20">
        <v>13.5</v>
      </c>
      <c r="AN434" s="20" t="s">
        <v>113</v>
      </c>
      <c r="AO434" s="64">
        <f t="shared" si="156"/>
        <v>1</v>
      </c>
      <c r="AP434" s="64">
        <f t="shared" si="157"/>
        <v>0</v>
      </c>
      <c r="AQ434" s="64">
        <f t="shared" si="158"/>
        <v>0</v>
      </c>
      <c r="AR434" s="64">
        <v>0</v>
      </c>
      <c r="AS434" s="20" t="s">
        <v>33</v>
      </c>
      <c r="AT434" s="64">
        <v>0</v>
      </c>
      <c r="AU434" s="64">
        <v>0</v>
      </c>
      <c r="AV434" s="64">
        <v>1</v>
      </c>
      <c r="AW434" s="64">
        <v>1</v>
      </c>
      <c r="AX434" s="64">
        <v>30</v>
      </c>
      <c r="AY434" s="64">
        <v>0</v>
      </c>
      <c r="AZ434" s="64">
        <v>1</v>
      </c>
      <c r="BA434" s="64">
        <v>1</v>
      </c>
      <c r="BB434" s="64">
        <v>1</v>
      </c>
      <c r="BC434" s="64">
        <v>1</v>
      </c>
      <c r="BD434" s="64">
        <v>0</v>
      </c>
      <c r="BE434" s="64">
        <v>0</v>
      </c>
    </row>
    <row r="435" spans="1:58" x14ac:dyDescent="0.25">
      <c r="A435" s="20" t="s">
        <v>27</v>
      </c>
      <c r="B435" s="20">
        <v>434</v>
      </c>
      <c r="C435" s="20">
        <v>1</v>
      </c>
      <c r="D435">
        <f>VLOOKUP(E435,Studies!$C$3:$F$40,4,FALSE)</f>
        <v>38</v>
      </c>
      <c r="E435" s="20" t="s">
        <v>376</v>
      </c>
      <c r="F435" s="20" t="s">
        <v>458</v>
      </c>
      <c r="G435">
        <f t="shared" si="117"/>
        <v>3</v>
      </c>
      <c r="H435" s="20">
        <v>2000</v>
      </c>
      <c r="I435" s="20">
        <f t="shared" si="130"/>
        <v>1.1760912590556813</v>
      </c>
      <c r="J435" s="76">
        <v>1.0900000000000001</v>
      </c>
      <c r="K435" s="76">
        <f ca="1">J435/L435</f>
        <v>0.95614035087719318</v>
      </c>
      <c r="L435" s="76">
        <f t="shared" ca="1" si="145"/>
        <v>4.9164490861618795</v>
      </c>
      <c r="M435" t="s">
        <v>39</v>
      </c>
      <c r="N435" s="40">
        <f t="shared" si="146"/>
        <v>0</v>
      </c>
      <c r="O435" s="40">
        <f t="shared" si="147"/>
        <v>1</v>
      </c>
      <c r="P435" s="40">
        <f t="shared" si="148"/>
        <v>0</v>
      </c>
      <c r="Q435" s="57">
        <f t="shared" ca="1" si="149"/>
        <v>-0.78403508771929853</v>
      </c>
      <c r="R435" s="57">
        <f t="shared" ca="1" si="150"/>
        <v>2.9640350877192985</v>
      </c>
      <c r="S435" s="57">
        <f t="shared" ca="1" si="151"/>
        <v>-3.1487352920453751E-2</v>
      </c>
      <c r="T435" s="57">
        <f t="shared" ca="1" si="152"/>
        <v>0.1190375537236666</v>
      </c>
      <c r="U435" s="76">
        <f>J435*AC435/X435</f>
        <v>4.3775100401606426E-2</v>
      </c>
      <c r="V435" s="76">
        <f ca="1">K435*AC435/X435</f>
        <v>3.8399210878602132E-2</v>
      </c>
      <c r="W435" s="76">
        <f t="shared" ca="1" si="155"/>
        <v>3.9342105263157894</v>
      </c>
      <c r="X435" s="94">
        <v>4.9800000000000004</v>
      </c>
      <c r="Y435" s="44">
        <v>0</v>
      </c>
      <c r="Z435" s="44">
        <v>1</v>
      </c>
      <c r="AA435" s="44">
        <v>0</v>
      </c>
      <c r="AB435" s="44">
        <v>0</v>
      </c>
      <c r="AC435" s="94">
        <v>0.2</v>
      </c>
      <c r="AD435" s="20">
        <v>1</v>
      </c>
      <c r="AE435" s="20" t="s">
        <v>58</v>
      </c>
      <c r="AF435" s="44">
        <f t="shared" si="131"/>
        <v>0</v>
      </c>
      <c r="AG435" s="44">
        <v>1</v>
      </c>
      <c r="AH435" s="44">
        <v>0</v>
      </c>
      <c r="AI435" s="44">
        <v>1</v>
      </c>
      <c r="AJ435" s="44">
        <f t="shared" ref="AJ435" si="159">IF(AE435="composite",1,0)</f>
        <v>0</v>
      </c>
      <c r="AK435" s="44">
        <v>0</v>
      </c>
      <c r="AL435" s="44">
        <v>15561</v>
      </c>
      <c r="AM435" s="20">
        <v>13.5</v>
      </c>
      <c r="AN435" s="20" t="s">
        <v>113</v>
      </c>
      <c r="AO435" s="64">
        <f t="shared" si="156"/>
        <v>1</v>
      </c>
      <c r="AP435" s="64">
        <f t="shared" si="157"/>
        <v>0</v>
      </c>
      <c r="AQ435" s="64">
        <f t="shared" si="158"/>
        <v>0</v>
      </c>
      <c r="AR435" s="64">
        <v>0</v>
      </c>
      <c r="AS435" s="20" t="s">
        <v>33</v>
      </c>
      <c r="AT435" s="64">
        <v>0</v>
      </c>
      <c r="AU435" s="64">
        <v>0</v>
      </c>
      <c r="AV435" s="64">
        <v>0</v>
      </c>
      <c r="AW435" s="64">
        <v>1</v>
      </c>
      <c r="AX435" s="64">
        <v>30</v>
      </c>
      <c r="AY435" s="64">
        <v>0</v>
      </c>
      <c r="AZ435" s="64">
        <v>1</v>
      </c>
      <c r="BA435" s="64">
        <v>1</v>
      </c>
      <c r="BB435" s="64">
        <v>1</v>
      </c>
      <c r="BC435" s="64">
        <v>1</v>
      </c>
      <c r="BD435" s="64">
        <v>0</v>
      </c>
      <c r="BE435" s="64">
        <v>0</v>
      </c>
    </row>
    <row r="436" spans="1:58" s="60" customFormat="1" x14ac:dyDescent="0.25">
      <c r="A436"/>
      <c r="B436"/>
      <c r="C436"/>
      <c r="D436"/>
      <c r="E436"/>
      <c r="F436"/>
      <c r="G436"/>
      <c r="H436"/>
      <c r="I436"/>
      <c r="J436" s="57"/>
      <c r="K436" s="57"/>
      <c r="L436" s="57"/>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row>
    <row r="437" spans="1:58" x14ac:dyDescent="0.25">
      <c r="AL437"/>
    </row>
    <row r="438" spans="1:58" x14ac:dyDescent="0.25">
      <c r="AL438"/>
    </row>
    <row r="439" spans="1:58" x14ac:dyDescent="0.25">
      <c r="AL439"/>
    </row>
    <row r="440" spans="1:58" x14ac:dyDescent="0.25">
      <c r="AL440"/>
    </row>
    <row r="441" spans="1:58" x14ac:dyDescent="0.25">
      <c r="AE441" s="57"/>
      <c r="AL441"/>
    </row>
  </sheetData>
  <sortState xmlns:xlrd2="http://schemas.microsoft.com/office/spreadsheetml/2017/richdata2" ref="A2:BF570">
    <sortCondition ref="E435:E570"/>
  </sortState>
  <phoneticPr fontId="10" type="noConversion"/>
  <conditionalFormatting sqref="AL1:AM1 AH1:AJ1 AY3:BD3 S3:W3 AH3:AI3 AL3:AM3 AY1:BD1 AJ418 S1:W1 L4:L22 J3:L3 J1 L28:L413 L417:L420 AW1">
    <cfRule type="expression" dxfId="122" priority="94">
      <formula>ISBLANK(J1)</formula>
    </cfRule>
  </conditionalFormatting>
  <conditionalFormatting sqref="BD3">
    <cfRule type="expression" dxfId="121" priority="91">
      <formula>ISBLANK(BD3)</formula>
    </cfRule>
  </conditionalFormatting>
  <conditionalFormatting sqref="AN1 AN3">
    <cfRule type="expression" dxfId="120" priority="90">
      <formula>ISBLANK(AN1)</formula>
    </cfRule>
  </conditionalFormatting>
  <conditionalFormatting sqref="M1 M3">
    <cfRule type="expression" dxfId="119" priority="87">
      <formula>ISBLANK(M1)</formula>
    </cfRule>
  </conditionalFormatting>
  <conditionalFormatting sqref="M1 M3">
    <cfRule type="expression" dxfId="118" priority="86">
      <formula>ISBLANK(M1)</formula>
    </cfRule>
  </conditionalFormatting>
  <conditionalFormatting sqref="K1:L1">
    <cfRule type="expression" dxfId="117" priority="85">
      <formula>ISBLANK(K1)</formula>
    </cfRule>
  </conditionalFormatting>
  <conditionalFormatting sqref="K1:L1">
    <cfRule type="expression" dxfId="116" priority="84">
      <formula>ISBLANK(K1)</formula>
    </cfRule>
  </conditionalFormatting>
  <conditionalFormatting sqref="Q1 Q3">
    <cfRule type="expression" dxfId="115" priority="83">
      <formula>ISBLANK(Q1)</formula>
    </cfRule>
  </conditionalFormatting>
  <conditionalFormatting sqref="AK1 AK3">
    <cfRule type="expression" dxfId="114" priority="80">
      <formula>ISBLANK(AK1)</formula>
    </cfRule>
  </conditionalFormatting>
  <conditionalFormatting sqref="AK1 AK3">
    <cfRule type="expression" dxfId="113" priority="79">
      <formula>ISBLANK(AK1)</formula>
    </cfRule>
  </conditionalFormatting>
  <conditionalFormatting sqref="AC1 AC3">
    <cfRule type="expression" dxfId="112" priority="78">
      <formula>ISBLANK(AC1)</formula>
    </cfRule>
  </conditionalFormatting>
  <conditionalFormatting sqref="AC1 AC3">
    <cfRule type="expression" dxfId="111" priority="77">
      <formula>ISBLANK(AC1)</formula>
    </cfRule>
  </conditionalFormatting>
  <conditionalFormatting sqref="AS3 AW7 AW11 AW15 AW18:AW20 AW3 AS1">
    <cfRule type="expression" dxfId="110" priority="74">
      <formula>ISBLANK(AS1)</formula>
    </cfRule>
  </conditionalFormatting>
  <conditionalFormatting sqref="AS3 AW7 AW11 AW15 AW18:AW20 AW3 AS1">
    <cfRule type="expression" dxfId="109" priority="73">
      <formula>ISBLANK(AS1)</formula>
    </cfRule>
  </conditionalFormatting>
  <conditionalFormatting sqref="AD1 AD3">
    <cfRule type="expression" dxfId="108" priority="72">
      <formula>ISBLANK(AD1)</formula>
    </cfRule>
  </conditionalFormatting>
  <conditionalFormatting sqref="AE1 AE3">
    <cfRule type="expression" dxfId="107" priority="71">
      <formula>ISBLANK(AE1)</formula>
    </cfRule>
  </conditionalFormatting>
  <conditionalFormatting sqref="AG1 AG3">
    <cfRule type="expression" dxfId="106" priority="70">
      <formula>ISBLANK(AG1)</formula>
    </cfRule>
  </conditionalFormatting>
  <conditionalFormatting sqref="AG1 AG3">
    <cfRule type="expression" dxfId="105" priority="69">
      <formula>ISBLANK(AG1)</formula>
    </cfRule>
  </conditionalFormatting>
  <conditionalFormatting sqref="X1 X3">
    <cfRule type="expression" dxfId="104" priority="67">
      <formula>ISBLANK(X1)</formula>
    </cfRule>
  </conditionalFormatting>
  <conditionalFormatting sqref="A1 A3:A15">
    <cfRule type="expression" dxfId="103" priority="66">
      <formula>ISBLANK(A1)</formula>
    </cfRule>
  </conditionalFormatting>
  <conditionalFormatting sqref="R1 R3">
    <cfRule type="expression" dxfId="102" priority="65">
      <formula>ISBLANK(R1)</formula>
    </cfRule>
  </conditionalFormatting>
  <conditionalFormatting sqref="AX1">
    <cfRule type="expression" dxfId="101" priority="59">
      <formula>ISBLANK(AX1)</formula>
    </cfRule>
  </conditionalFormatting>
  <conditionalFormatting sqref="AJ3 AJ7 AJ11 AJ15 AJ18:AJ20">
    <cfRule type="expression" dxfId="100" priority="56">
      <formula>ISBLANK(AJ3)</formula>
    </cfRule>
  </conditionalFormatting>
  <conditionalFormatting sqref="AJ3 AJ7 AJ11 AJ15 AJ18:AJ20">
    <cfRule type="expression" dxfId="99" priority="55">
      <formula>ISBLANK(AJ3)</formula>
    </cfRule>
  </conditionalFormatting>
  <conditionalFormatting sqref="AO1:AP1 AO3:AP3">
    <cfRule type="expression" dxfId="98" priority="54">
      <formula>ISBLANK(AO1)</formula>
    </cfRule>
  </conditionalFormatting>
  <conditionalFormatting sqref="AQ1 AQ3">
    <cfRule type="expression" dxfId="97" priority="53">
      <formula>ISBLANK(AQ1)</formula>
    </cfRule>
  </conditionalFormatting>
  <conditionalFormatting sqref="AQ1 AQ3">
    <cfRule type="expression" dxfId="96" priority="52">
      <formula>ISBLANK(AQ1)</formula>
    </cfRule>
  </conditionalFormatting>
  <conditionalFormatting sqref="O1:P1 O3:P3">
    <cfRule type="expression" dxfId="95" priority="49">
      <formula>ISBLANK(O1)</formula>
    </cfRule>
  </conditionalFormatting>
  <conditionalFormatting sqref="O1:P1 O3:P3">
    <cfRule type="expression" dxfId="94" priority="48">
      <formula>ISBLANK(O1)</formula>
    </cfRule>
  </conditionalFormatting>
  <conditionalFormatting sqref="AF1 AF3">
    <cfRule type="expression" dxfId="93" priority="47">
      <formula>ISBLANK(AF1)</formula>
    </cfRule>
  </conditionalFormatting>
  <conditionalFormatting sqref="AF1 AF3">
    <cfRule type="expression" dxfId="92" priority="46">
      <formula>ISBLANK(AF1)</formula>
    </cfRule>
  </conditionalFormatting>
  <conditionalFormatting sqref="Y1:AB1 Y3:AB3">
    <cfRule type="expression" dxfId="91" priority="45">
      <formula>ISBLANK(Y1)</formula>
    </cfRule>
  </conditionalFormatting>
  <conditionalFormatting sqref="AR1 AR7 AR11 AR15 AR18:AR20 AR3">
    <cfRule type="expression" dxfId="90" priority="42">
      <formula>ISBLANK(AR1)</formula>
    </cfRule>
  </conditionalFormatting>
  <conditionalFormatting sqref="AR1 AR7 AR11 AR15 AR18:AR20 AR3">
    <cfRule type="expression" dxfId="89" priority="41">
      <formula>ISBLANK(AR1)</formula>
    </cfRule>
  </conditionalFormatting>
  <conditionalFormatting sqref="AJ419">
    <cfRule type="expression" dxfId="88" priority="40">
      <formula>ISBLANK(AJ419)</formula>
    </cfRule>
  </conditionalFormatting>
  <conditionalFormatting sqref="AJ420">
    <cfRule type="expression" dxfId="87" priority="39">
      <formula>ISBLANK(AJ420)</formula>
    </cfRule>
  </conditionalFormatting>
  <conditionalFormatting sqref="AJ421">
    <cfRule type="expression" dxfId="86" priority="38">
      <formula>ISBLANK(AJ421)</formula>
    </cfRule>
  </conditionalFormatting>
  <conditionalFormatting sqref="AJ422">
    <cfRule type="expression" dxfId="85" priority="37">
      <formula>ISBLANK(AJ422)</formula>
    </cfRule>
  </conditionalFormatting>
  <conditionalFormatting sqref="AJ423">
    <cfRule type="expression" dxfId="84" priority="36">
      <formula>ISBLANK(AJ423)</formula>
    </cfRule>
  </conditionalFormatting>
  <conditionalFormatting sqref="AJ424">
    <cfRule type="expression" dxfId="83" priority="35">
      <formula>ISBLANK(AJ424)</formula>
    </cfRule>
  </conditionalFormatting>
  <conditionalFormatting sqref="AJ425">
    <cfRule type="expression" dxfId="82" priority="34">
      <formula>ISBLANK(AJ425)</formula>
    </cfRule>
  </conditionalFormatting>
  <conditionalFormatting sqref="AJ426">
    <cfRule type="expression" dxfId="81" priority="33">
      <formula>ISBLANK(AJ426)</formula>
    </cfRule>
  </conditionalFormatting>
  <conditionalFormatting sqref="N1 N3">
    <cfRule type="expression" dxfId="80" priority="32">
      <formula>ISBLANK(N1)</formula>
    </cfRule>
  </conditionalFormatting>
  <conditionalFormatting sqref="N1 N3">
    <cfRule type="expression" dxfId="79" priority="31">
      <formula>ISBLANK(N1)</formula>
    </cfRule>
  </conditionalFormatting>
  <conditionalFormatting sqref="AJ427">
    <cfRule type="expression" dxfId="78" priority="30">
      <formula>ISBLANK(AJ427)</formula>
    </cfRule>
  </conditionalFormatting>
  <conditionalFormatting sqref="AJ428">
    <cfRule type="expression" dxfId="77" priority="29">
      <formula>ISBLANK(AJ428)</formula>
    </cfRule>
  </conditionalFormatting>
  <conditionalFormatting sqref="AJ429">
    <cfRule type="expression" dxfId="76" priority="28">
      <formula>ISBLANK(AJ429)</formula>
    </cfRule>
  </conditionalFormatting>
  <conditionalFormatting sqref="AJ430">
    <cfRule type="expression" dxfId="75" priority="27">
      <formula>ISBLANK(AJ430)</formula>
    </cfRule>
  </conditionalFormatting>
  <conditionalFormatting sqref="AJ431">
    <cfRule type="expression" dxfId="74" priority="26">
      <formula>ISBLANK(AJ431)</formula>
    </cfRule>
  </conditionalFormatting>
  <conditionalFormatting sqref="AJ432">
    <cfRule type="expression" dxfId="73" priority="25">
      <formula>ISBLANK(AJ432)</formula>
    </cfRule>
  </conditionalFormatting>
  <conditionalFormatting sqref="AJ433">
    <cfRule type="expression" dxfId="72" priority="24">
      <formula>ISBLANK(AJ433)</formula>
    </cfRule>
  </conditionalFormatting>
  <conditionalFormatting sqref="AJ434:AJ435">
    <cfRule type="expression" dxfId="71" priority="23">
      <formula>ISBLANK(AJ434)</formula>
    </cfRule>
  </conditionalFormatting>
  <conditionalFormatting sqref="L23:L27">
    <cfRule type="expression" dxfId="70" priority="18">
      <formula>ISBLANK(L23)</formula>
    </cfRule>
  </conditionalFormatting>
  <conditionalFormatting sqref="W24:W27">
    <cfRule type="expression" dxfId="69" priority="17">
      <formula>ISBLANK(W24)</formula>
    </cfRule>
  </conditionalFormatting>
  <conditionalFormatting sqref="L414:L416">
    <cfRule type="expression" dxfId="68" priority="15">
      <formula>ISBLANK(L414)</formula>
    </cfRule>
  </conditionalFormatting>
  <conditionalFormatting sqref="BE3 BE1">
    <cfRule type="expression" dxfId="67" priority="13">
      <formula>ISBLANK(BE1)</formula>
    </cfRule>
  </conditionalFormatting>
  <conditionalFormatting sqref="BE3">
    <cfRule type="expression" dxfId="66" priority="12">
      <formula>ISBLANK(BE3)</formula>
    </cfRule>
  </conditionalFormatting>
  <conditionalFormatting sqref="B3:C15 E3:E15 B1:E1 G1">
    <cfRule type="expression" dxfId="65" priority="11">
      <formula>ISBLANK(B1)</formula>
    </cfRule>
  </conditionalFormatting>
  <conditionalFormatting sqref="AT498:AV570 AT1:AV1">
    <cfRule type="expression" dxfId="64" priority="8">
      <formula>ISBLANK(AT1)</formula>
    </cfRule>
  </conditionalFormatting>
  <conditionalFormatting sqref="AT498:AV570 AT1:AV1">
    <cfRule type="expression" dxfId="63" priority="7">
      <formula>ISBLANK(AT1)</formula>
    </cfRule>
  </conditionalFormatting>
  <conditionalFormatting sqref="AT3:AV3 AT7:AV7 AT11:AV11 AT15:AV15 AT18:AV20">
    <cfRule type="expression" dxfId="62" priority="6">
      <formula>ISBLANK(AT3)</formula>
    </cfRule>
  </conditionalFormatting>
  <conditionalFormatting sqref="AT3:AV3 AT7:AV7 AT11:AV11 AT15:AV15 AT18:AV20">
    <cfRule type="expression" dxfId="61" priority="5">
      <formula>ISBLANK(AT3)</formula>
    </cfRule>
  </conditionalFormatting>
  <conditionalFormatting sqref="H1 H3:H15">
    <cfRule type="expression" dxfId="60" priority="4">
      <formula>ISBLANK(H1)</formula>
    </cfRule>
  </conditionalFormatting>
  <conditionalFormatting sqref="I1 I3:I15">
    <cfRule type="expression" dxfId="59" priority="3">
      <formula>ISBLANK(I1)</formula>
    </cfRule>
  </conditionalFormatting>
  <conditionalFormatting sqref="F3:F15 F1">
    <cfRule type="expression" dxfId="58" priority="1">
      <formula>ISBLANK(F1)</formula>
    </cfRule>
  </conditionalFormatting>
  <hyperlinks>
    <hyperlink ref="E107" r:id="rId1" location="bib42" display="https://www.sciencedirect.com/science/article/pii/S1747938X10000175?casa_token=qxB1CoY3TqsAAAAA:ttEzeFZJVNFKxwhvorO4B-fsO713sHAEhu7LI0tf11zw7o8_fNDtgc6xjvQwSOfCEf43AL_fTsTq - bib42" xr:uid="{8CBF76BF-AA65-4E4E-B135-8ECA98619A37}"/>
    <hyperlink ref="E62" r:id="rId2" location="bib33" display="https://www.sciencedirect.com/science/article/pii/S1747938X10000175?casa_token=qxB1CoY3TqsAAAAA:ttEzeFZJVNFKxwhvorO4B-fsO713sHAEhu7LI0tf11zw7o8_fNDtgc6xjvQwSOfCEf43AL_fTsTq - bib33" xr:uid="{C1E429DB-989C-4A14-B9F5-9623AB92445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C1FFF-49BC-454C-8828-74C0AA613F0E}">
  <dimension ref="A1:O58"/>
  <sheetViews>
    <sheetView topLeftCell="A9" workbookViewId="0">
      <selection activeCell="A22" sqref="A22"/>
    </sheetView>
  </sheetViews>
  <sheetFormatPr defaultRowHeight="15" x14ac:dyDescent="0.25"/>
  <cols>
    <col min="1" max="1" width="23.5703125" style="120" bestFit="1" customWidth="1"/>
    <col min="2" max="2" width="19.7109375" customWidth="1"/>
    <col min="3" max="3" width="57.5703125" style="125" customWidth="1"/>
    <col min="4" max="4" width="12.5703125" customWidth="1"/>
    <col min="5" max="5" width="15.5703125" customWidth="1"/>
  </cols>
  <sheetData>
    <row r="1" spans="1:15" s="56" customFormat="1" ht="15.75" thickBot="1" x14ac:dyDescent="0.3">
      <c r="A1" s="107" t="s">
        <v>421</v>
      </c>
      <c r="B1" s="54" t="s">
        <v>432</v>
      </c>
      <c r="C1" s="121" t="s">
        <v>488</v>
      </c>
      <c r="D1" s="54" t="s">
        <v>422</v>
      </c>
      <c r="E1" s="54" t="s">
        <v>431</v>
      </c>
      <c r="F1" s="54" t="s">
        <v>434</v>
      </c>
      <c r="G1" s="54" t="s">
        <v>437</v>
      </c>
      <c r="H1" s="54" t="s">
        <v>438</v>
      </c>
      <c r="I1" s="54" t="s">
        <v>441</v>
      </c>
      <c r="J1" s="54" t="s">
        <v>546</v>
      </c>
      <c r="K1" s="54" t="s">
        <v>544</v>
      </c>
      <c r="L1" s="54" t="s">
        <v>442</v>
      </c>
      <c r="M1" s="54" t="s">
        <v>444</v>
      </c>
      <c r="N1" s="54" t="s">
        <v>445</v>
      </c>
      <c r="O1" s="128" t="s">
        <v>446</v>
      </c>
    </row>
    <row r="2" spans="1:15" ht="15.75" thickBot="1" x14ac:dyDescent="0.3">
      <c r="A2" s="108" t="s">
        <v>8</v>
      </c>
      <c r="B2" t="s">
        <v>8</v>
      </c>
      <c r="C2" s="122" t="s">
        <v>8</v>
      </c>
      <c r="D2" t="s">
        <v>423</v>
      </c>
      <c r="E2">
        <v>1</v>
      </c>
      <c r="F2" t="s">
        <v>436</v>
      </c>
      <c r="G2" t="b">
        <v>0</v>
      </c>
      <c r="H2" t="b">
        <v>0</v>
      </c>
      <c r="K2" t="b">
        <v>0</v>
      </c>
      <c r="L2" t="b">
        <v>0</v>
      </c>
      <c r="M2" t="b">
        <v>0</v>
      </c>
      <c r="N2" t="b">
        <v>0</v>
      </c>
      <c r="O2" s="129" t="s">
        <v>436</v>
      </c>
    </row>
    <row r="3" spans="1:15" ht="15.75" thickBot="1" x14ac:dyDescent="0.3">
      <c r="A3" s="108" t="s">
        <v>551</v>
      </c>
      <c r="B3" t="s">
        <v>490</v>
      </c>
      <c r="C3" s="122" t="s">
        <v>449</v>
      </c>
      <c r="D3" t="s">
        <v>424</v>
      </c>
      <c r="E3">
        <v>2</v>
      </c>
      <c r="F3" t="s">
        <v>436</v>
      </c>
      <c r="G3" t="b">
        <v>0</v>
      </c>
      <c r="H3" t="b">
        <v>0</v>
      </c>
      <c r="K3" t="b">
        <v>0</v>
      </c>
      <c r="L3" t="b">
        <v>0</v>
      </c>
      <c r="M3" t="b">
        <v>0</v>
      </c>
      <c r="N3" t="b">
        <v>0</v>
      </c>
      <c r="O3" s="129" t="s">
        <v>436</v>
      </c>
    </row>
    <row r="4" spans="1:15" ht="15.75" thickBot="1" x14ac:dyDescent="0.3">
      <c r="A4" s="108" t="s">
        <v>16</v>
      </c>
      <c r="B4" t="s">
        <v>491</v>
      </c>
      <c r="C4" s="122" t="s">
        <v>31</v>
      </c>
      <c r="D4" t="s">
        <v>424</v>
      </c>
      <c r="E4">
        <v>3</v>
      </c>
      <c r="F4" t="s">
        <v>436</v>
      </c>
      <c r="G4" t="b">
        <v>0</v>
      </c>
      <c r="H4" t="b">
        <v>0</v>
      </c>
      <c r="K4" t="b">
        <v>0</v>
      </c>
      <c r="L4" t="b">
        <v>0</v>
      </c>
      <c r="M4" t="b">
        <v>0</v>
      </c>
      <c r="N4" t="b">
        <v>0</v>
      </c>
      <c r="O4" s="129" t="s">
        <v>436</v>
      </c>
    </row>
    <row r="5" spans="1:15" ht="15.75" thickBot="1" x14ac:dyDescent="0.3">
      <c r="A5" s="108" t="s">
        <v>412</v>
      </c>
      <c r="B5" t="s">
        <v>492</v>
      </c>
      <c r="C5" s="122" t="s">
        <v>450</v>
      </c>
      <c r="D5" t="s">
        <v>424</v>
      </c>
      <c r="E5">
        <v>4</v>
      </c>
      <c r="F5" t="s">
        <v>436</v>
      </c>
      <c r="G5" t="b">
        <v>0</v>
      </c>
      <c r="H5" t="b">
        <v>0</v>
      </c>
      <c r="K5" t="b">
        <v>0</v>
      </c>
      <c r="L5" t="b">
        <v>0</v>
      </c>
      <c r="M5" t="b">
        <v>0</v>
      </c>
      <c r="N5" t="b">
        <v>0</v>
      </c>
      <c r="O5" s="129" t="s">
        <v>436</v>
      </c>
    </row>
    <row r="6" spans="1:15" ht="15.75" thickBot="1" x14ac:dyDescent="0.3">
      <c r="A6" s="108" t="s">
        <v>486</v>
      </c>
      <c r="B6" t="s">
        <v>547</v>
      </c>
      <c r="C6" s="122" t="s">
        <v>548</v>
      </c>
      <c r="D6" t="s">
        <v>425</v>
      </c>
      <c r="E6">
        <v>5</v>
      </c>
      <c r="F6" t="s">
        <v>436</v>
      </c>
      <c r="G6" t="b">
        <v>0</v>
      </c>
      <c r="H6" t="b">
        <v>0</v>
      </c>
      <c r="K6" t="b">
        <v>0</v>
      </c>
      <c r="L6" t="b">
        <v>0</v>
      </c>
      <c r="M6" t="b">
        <v>0</v>
      </c>
      <c r="N6" t="b">
        <v>0</v>
      </c>
      <c r="O6" s="129" t="s">
        <v>436</v>
      </c>
    </row>
    <row r="7" spans="1:15" ht="15.75" thickBot="1" x14ac:dyDescent="0.3">
      <c r="A7" s="108" t="s">
        <v>411</v>
      </c>
      <c r="B7" t="s">
        <v>493</v>
      </c>
      <c r="C7" s="122" t="s">
        <v>433</v>
      </c>
      <c r="D7" t="s">
        <v>425</v>
      </c>
      <c r="E7">
        <v>6</v>
      </c>
      <c r="F7" t="s">
        <v>436</v>
      </c>
      <c r="G7" t="b">
        <v>0</v>
      </c>
      <c r="H7" t="b">
        <v>0</v>
      </c>
      <c r="K7" t="b">
        <v>0</v>
      </c>
      <c r="L7" t="b">
        <v>0</v>
      </c>
      <c r="M7" t="b">
        <v>0</v>
      </c>
      <c r="N7" t="b">
        <v>0</v>
      </c>
      <c r="O7" s="129" t="s">
        <v>436</v>
      </c>
    </row>
    <row r="8" spans="1:15" ht="15.75" thickBot="1" x14ac:dyDescent="0.3">
      <c r="A8" s="108" t="s">
        <v>417</v>
      </c>
      <c r="B8" t="s">
        <v>549</v>
      </c>
      <c r="C8" s="122" t="s">
        <v>550</v>
      </c>
      <c r="D8" t="s">
        <v>424</v>
      </c>
      <c r="E8">
        <v>7</v>
      </c>
      <c r="F8" t="s">
        <v>436</v>
      </c>
      <c r="G8" t="b">
        <v>1</v>
      </c>
      <c r="H8" t="b">
        <v>1</v>
      </c>
      <c r="J8" t="s">
        <v>543</v>
      </c>
      <c r="K8" t="b">
        <v>1</v>
      </c>
      <c r="L8" t="b">
        <v>0</v>
      </c>
      <c r="M8" t="b">
        <v>0</v>
      </c>
      <c r="N8" t="b">
        <v>0</v>
      </c>
      <c r="O8" s="129" t="s">
        <v>443</v>
      </c>
    </row>
    <row r="9" spans="1:15" ht="15.75" thickBot="1" x14ac:dyDescent="0.3">
      <c r="A9" s="108" t="s">
        <v>0</v>
      </c>
      <c r="B9" t="s">
        <v>494</v>
      </c>
      <c r="C9" s="122" t="s">
        <v>388</v>
      </c>
      <c r="D9" t="s">
        <v>424</v>
      </c>
      <c r="E9">
        <v>8</v>
      </c>
      <c r="F9" t="s">
        <v>436</v>
      </c>
      <c r="G9" t="b">
        <v>1</v>
      </c>
      <c r="H9" t="b">
        <v>1</v>
      </c>
      <c r="J9" t="s">
        <v>543</v>
      </c>
      <c r="K9" t="b">
        <v>1</v>
      </c>
      <c r="L9" t="b">
        <v>0</v>
      </c>
      <c r="M9" t="b">
        <v>0</v>
      </c>
      <c r="N9" t="b">
        <v>1</v>
      </c>
      <c r="O9" s="129" t="s">
        <v>443</v>
      </c>
    </row>
    <row r="10" spans="1:15" ht="15.75" thickBot="1" x14ac:dyDescent="0.3">
      <c r="A10" s="108" t="s">
        <v>386</v>
      </c>
      <c r="B10" t="s">
        <v>495</v>
      </c>
      <c r="C10" s="122" t="s">
        <v>387</v>
      </c>
      <c r="D10" t="s">
        <v>426</v>
      </c>
      <c r="E10">
        <v>9</v>
      </c>
      <c r="F10" t="s">
        <v>436</v>
      </c>
      <c r="G10" t="b">
        <v>0</v>
      </c>
      <c r="H10" t="b">
        <v>0</v>
      </c>
      <c r="K10" t="b">
        <v>0</v>
      </c>
      <c r="L10" t="b">
        <v>0</v>
      </c>
      <c r="M10" t="b">
        <v>0</v>
      </c>
      <c r="N10" t="b">
        <v>0</v>
      </c>
      <c r="O10" s="129" t="s">
        <v>436</v>
      </c>
    </row>
    <row r="11" spans="1:15" ht="15.75" thickBot="1" x14ac:dyDescent="0.3">
      <c r="A11" s="109" t="s">
        <v>1</v>
      </c>
      <c r="B11" t="s">
        <v>496</v>
      </c>
      <c r="C11" s="123" t="s">
        <v>49</v>
      </c>
      <c r="D11" t="s">
        <v>426</v>
      </c>
      <c r="E11">
        <v>10</v>
      </c>
      <c r="F11" t="s">
        <v>436</v>
      </c>
      <c r="G11" t="b">
        <v>0</v>
      </c>
      <c r="H11" t="b">
        <v>0</v>
      </c>
      <c r="K11" t="b">
        <v>0</v>
      </c>
      <c r="L11" t="b">
        <v>0</v>
      </c>
      <c r="M11" t="b">
        <v>0</v>
      </c>
      <c r="N11" t="b">
        <v>0</v>
      </c>
      <c r="O11" s="129" t="s">
        <v>436</v>
      </c>
    </row>
    <row r="12" spans="1:15" ht="15.75" thickBot="1" x14ac:dyDescent="0.3">
      <c r="A12" s="110" t="s">
        <v>15</v>
      </c>
      <c r="B12" t="s">
        <v>497</v>
      </c>
      <c r="C12" s="123" t="s">
        <v>51</v>
      </c>
      <c r="D12" t="s">
        <v>426</v>
      </c>
      <c r="E12">
        <v>11</v>
      </c>
      <c r="F12" t="s">
        <v>436</v>
      </c>
      <c r="G12" t="b">
        <v>0</v>
      </c>
      <c r="H12" t="b">
        <v>0</v>
      </c>
      <c r="K12" t="b">
        <v>0</v>
      </c>
      <c r="L12" t="b">
        <v>0</v>
      </c>
      <c r="M12" t="b">
        <v>0</v>
      </c>
      <c r="N12" t="b">
        <v>0</v>
      </c>
      <c r="O12" s="129" t="s">
        <v>436</v>
      </c>
    </row>
    <row r="13" spans="1:15" ht="15.75" thickBot="1" x14ac:dyDescent="0.3">
      <c r="A13" s="110" t="s">
        <v>428</v>
      </c>
      <c r="B13" t="s">
        <v>498</v>
      </c>
      <c r="C13" s="123" t="s">
        <v>52</v>
      </c>
      <c r="D13" t="s">
        <v>426</v>
      </c>
      <c r="E13">
        <v>12</v>
      </c>
      <c r="F13" t="s">
        <v>436</v>
      </c>
      <c r="G13" t="b">
        <v>0</v>
      </c>
      <c r="H13" t="b">
        <v>0</v>
      </c>
      <c r="K13" t="b">
        <v>0</v>
      </c>
      <c r="L13" t="b">
        <v>0</v>
      </c>
      <c r="M13" t="b">
        <v>0</v>
      </c>
      <c r="N13" t="b">
        <v>0</v>
      </c>
      <c r="O13" s="129" t="s">
        <v>436</v>
      </c>
    </row>
    <row r="14" spans="1:15" ht="15.75" thickBot="1" x14ac:dyDescent="0.3">
      <c r="A14" s="110" t="s">
        <v>5</v>
      </c>
      <c r="B14" t="s">
        <v>499</v>
      </c>
      <c r="C14" s="123" t="s">
        <v>50</v>
      </c>
      <c r="D14" t="s">
        <v>425</v>
      </c>
      <c r="E14">
        <v>13</v>
      </c>
      <c r="F14" t="s">
        <v>436</v>
      </c>
      <c r="G14" t="b">
        <v>0</v>
      </c>
      <c r="H14" t="b">
        <v>0</v>
      </c>
      <c r="K14" t="b">
        <v>0</v>
      </c>
      <c r="L14" t="b">
        <v>0</v>
      </c>
      <c r="M14" t="b">
        <v>0</v>
      </c>
      <c r="N14" t="b">
        <v>0</v>
      </c>
      <c r="O14" s="129" t="s">
        <v>436</v>
      </c>
    </row>
    <row r="15" spans="1:15" ht="15.75" thickBot="1" x14ac:dyDescent="0.3">
      <c r="A15" s="110" t="s">
        <v>430</v>
      </c>
      <c r="B15" t="s">
        <v>500</v>
      </c>
      <c r="C15" s="123" t="s">
        <v>448</v>
      </c>
      <c r="D15" t="s">
        <v>427</v>
      </c>
      <c r="E15">
        <v>14</v>
      </c>
      <c r="F15" t="s">
        <v>436</v>
      </c>
      <c r="G15" t="b">
        <v>1</v>
      </c>
      <c r="H15" t="b">
        <v>1</v>
      </c>
      <c r="I15">
        <v>1</v>
      </c>
      <c r="K15" t="b">
        <v>1</v>
      </c>
      <c r="L15" t="b">
        <v>0</v>
      </c>
      <c r="M15" t="b">
        <v>0</v>
      </c>
      <c r="N15" t="b">
        <v>0</v>
      </c>
      <c r="O15" s="129" t="s">
        <v>443</v>
      </c>
    </row>
    <row r="16" spans="1:15" ht="15.75" thickBot="1" x14ac:dyDescent="0.3">
      <c r="A16" s="110" t="s">
        <v>39</v>
      </c>
      <c r="B16" t="s">
        <v>501</v>
      </c>
      <c r="C16" s="123" t="s">
        <v>329</v>
      </c>
      <c r="D16" t="s">
        <v>427</v>
      </c>
      <c r="E16">
        <v>14</v>
      </c>
      <c r="F16" t="s">
        <v>436</v>
      </c>
      <c r="G16" t="b">
        <v>1</v>
      </c>
      <c r="H16" t="b">
        <v>1</v>
      </c>
      <c r="I16">
        <v>1</v>
      </c>
      <c r="K16" t="b">
        <v>0</v>
      </c>
      <c r="L16" t="b">
        <v>0</v>
      </c>
      <c r="M16" t="b">
        <v>1</v>
      </c>
      <c r="N16" t="b">
        <v>0</v>
      </c>
      <c r="O16" s="129" t="s">
        <v>436</v>
      </c>
    </row>
    <row r="17" spans="1:15" ht="15.75" thickBot="1" x14ac:dyDescent="0.3">
      <c r="A17" s="110" t="s">
        <v>132</v>
      </c>
      <c r="B17" t="s">
        <v>502</v>
      </c>
      <c r="C17" s="123" t="s">
        <v>447</v>
      </c>
      <c r="D17" t="s">
        <v>427</v>
      </c>
      <c r="E17">
        <v>14</v>
      </c>
      <c r="F17" t="s">
        <v>436</v>
      </c>
      <c r="G17" t="b">
        <v>1</v>
      </c>
      <c r="H17" t="b">
        <v>1</v>
      </c>
      <c r="I17">
        <v>1</v>
      </c>
      <c r="K17" t="b">
        <v>1</v>
      </c>
      <c r="L17" t="b">
        <v>0</v>
      </c>
      <c r="M17" t="b">
        <v>0</v>
      </c>
      <c r="N17" t="b">
        <v>0</v>
      </c>
      <c r="O17" s="129" t="s">
        <v>443</v>
      </c>
    </row>
    <row r="18" spans="1:15" ht="15.75" thickBot="1" x14ac:dyDescent="0.3">
      <c r="A18" s="109" t="s">
        <v>9</v>
      </c>
      <c r="B18" t="s">
        <v>503</v>
      </c>
      <c r="C18" s="123" t="s">
        <v>12</v>
      </c>
      <c r="D18" t="s">
        <v>426</v>
      </c>
      <c r="E18">
        <v>15</v>
      </c>
      <c r="F18" t="s">
        <v>436</v>
      </c>
      <c r="G18" t="b">
        <v>0</v>
      </c>
      <c r="H18" t="b">
        <v>0</v>
      </c>
      <c r="K18" t="b">
        <v>0</v>
      </c>
      <c r="L18" t="b">
        <v>0</v>
      </c>
      <c r="M18" t="b">
        <v>0</v>
      </c>
      <c r="N18" t="b">
        <v>0</v>
      </c>
      <c r="O18" s="129" t="s">
        <v>436</v>
      </c>
    </row>
    <row r="19" spans="1:15" ht="15.75" thickBot="1" x14ac:dyDescent="0.3">
      <c r="A19" s="110" t="s">
        <v>10</v>
      </c>
      <c r="B19" t="s">
        <v>504</v>
      </c>
      <c r="C19" s="123" t="s">
        <v>11</v>
      </c>
      <c r="D19" t="s">
        <v>426</v>
      </c>
      <c r="E19">
        <v>15</v>
      </c>
      <c r="F19" t="s">
        <v>436</v>
      </c>
      <c r="G19" t="b">
        <v>0</v>
      </c>
      <c r="H19" t="b">
        <v>0</v>
      </c>
      <c r="K19" t="b">
        <v>0</v>
      </c>
      <c r="L19" t="b">
        <v>0</v>
      </c>
      <c r="M19" t="b">
        <v>0</v>
      </c>
      <c r="N19" t="b">
        <v>0</v>
      </c>
      <c r="O19" s="129" t="s">
        <v>436</v>
      </c>
    </row>
    <row r="20" spans="1:15" ht="15.75" thickBot="1" x14ac:dyDescent="0.3">
      <c r="A20" s="111" t="s">
        <v>3</v>
      </c>
      <c r="B20" t="s">
        <v>505</v>
      </c>
      <c r="C20" s="123" t="s">
        <v>86</v>
      </c>
      <c r="D20" t="s">
        <v>426</v>
      </c>
      <c r="E20">
        <v>16</v>
      </c>
      <c r="F20" t="s">
        <v>436</v>
      </c>
      <c r="G20" t="b">
        <v>0</v>
      </c>
      <c r="H20" t="b">
        <v>0</v>
      </c>
      <c r="K20" t="b">
        <v>0</v>
      </c>
      <c r="L20" t="b">
        <v>0</v>
      </c>
      <c r="M20" t="b">
        <v>0</v>
      </c>
      <c r="N20" t="b">
        <v>0</v>
      </c>
      <c r="O20" s="129" t="s">
        <v>436</v>
      </c>
    </row>
    <row r="21" spans="1:15" ht="15.75" thickBot="1" x14ac:dyDescent="0.3">
      <c r="A21" s="111" t="s">
        <v>4</v>
      </c>
      <c r="B21" t="s">
        <v>506</v>
      </c>
      <c r="C21" s="123" t="s">
        <v>87</v>
      </c>
      <c r="D21" t="s">
        <v>426</v>
      </c>
      <c r="E21">
        <v>16</v>
      </c>
      <c r="F21" t="s">
        <v>436</v>
      </c>
      <c r="G21" t="b">
        <v>0</v>
      </c>
      <c r="H21" t="b">
        <v>0</v>
      </c>
      <c r="K21" t="b">
        <v>0</v>
      </c>
      <c r="L21" t="b">
        <v>0</v>
      </c>
      <c r="M21" t="b">
        <v>0</v>
      </c>
      <c r="N21" t="b">
        <v>0</v>
      </c>
      <c r="O21" s="129" t="s">
        <v>436</v>
      </c>
    </row>
    <row r="22" spans="1:15" ht="15.75" thickBot="1" x14ac:dyDescent="0.3">
      <c r="A22" s="111" t="s">
        <v>2</v>
      </c>
      <c r="B22" t="s">
        <v>507</v>
      </c>
      <c r="C22" s="123" t="s">
        <v>40</v>
      </c>
      <c r="D22" t="s">
        <v>426</v>
      </c>
      <c r="E22">
        <v>17</v>
      </c>
      <c r="F22" t="s">
        <v>436</v>
      </c>
      <c r="G22" t="b">
        <v>1</v>
      </c>
      <c r="H22" t="b">
        <v>0</v>
      </c>
      <c r="K22" t="b">
        <v>0</v>
      </c>
      <c r="L22" t="b">
        <v>0</v>
      </c>
      <c r="M22" t="b">
        <v>0</v>
      </c>
      <c r="N22" t="b">
        <v>0</v>
      </c>
      <c r="O22" s="129" t="s">
        <v>436</v>
      </c>
    </row>
    <row r="23" spans="1:15" ht="15.75" thickBot="1" x14ac:dyDescent="0.3">
      <c r="A23" s="112" t="s">
        <v>413</v>
      </c>
      <c r="B23" t="s">
        <v>508</v>
      </c>
      <c r="C23" s="123" t="s">
        <v>6</v>
      </c>
      <c r="D23" t="s">
        <v>426</v>
      </c>
      <c r="E23">
        <v>18</v>
      </c>
      <c r="F23" t="s">
        <v>436</v>
      </c>
      <c r="G23" t="b">
        <v>1</v>
      </c>
      <c r="H23" t="b">
        <v>0</v>
      </c>
      <c r="K23" t="b">
        <v>1</v>
      </c>
      <c r="L23" t="b">
        <v>0</v>
      </c>
      <c r="M23" t="b">
        <v>0</v>
      </c>
      <c r="N23" t="b">
        <v>0</v>
      </c>
      <c r="O23" s="129">
        <v>0</v>
      </c>
    </row>
    <row r="24" spans="1:15" ht="15.75" thickBot="1" x14ac:dyDescent="0.3">
      <c r="A24" s="112" t="s">
        <v>414</v>
      </c>
      <c r="B24" t="s">
        <v>509</v>
      </c>
      <c r="C24" s="123" t="s">
        <v>545</v>
      </c>
      <c r="D24" t="s">
        <v>426</v>
      </c>
      <c r="E24">
        <v>19</v>
      </c>
      <c r="F24" t="s">
        <v>436</v>
      </c>
      <c r="G24" t="b">
        <v>1</v>
      </c>
      <c r="H24" t="b">
        <v>1</v>
      </c>
      <c r="J24" t="s">
        <v>543</v>
      </c>
      <c r="K24" t="b">
        <v>0</v>
      </c>
      <c r="L24" t="b">
        <v>0</v>
      </c>
      <c r="M24" t="b">
        <v>0</v>
      </c>
      <c r="N24" t="b">
        <v>0</v>
      </c>
      <c r="O24" s="129" t="s">
        <v>436</v>
      </c>
    </row>
    <row r="25" spans="1:15" ht="15.75" thickBot="1" x14ac:dyDescent="0.3">
      <c r="A25" s="113" t="s">
        <v>110</v>
      </c>
      <c r="B25" t="s">
        <v>510</v>
      </c>
      <c r="C25" s="123" t="s">
        <v>64</v>
      </c>
      <c r="D25" t="s">
        <v>426</v>
      </c>
      <c r="E25">
        <v>20</v>
      </c>
      <c r="F25" t="s">
        <v>436</v>
      </c>
      <c r="G25" t="b">
        <v>0</v>
      </c>
      <c r="H25" t="b">
        <v>0</v>
      </c>
      <c r="K25" t="b">
        <v>0</v>
      </c>
      <c r="L25" t="b">
        <v>0</v>
      </c>
      <c r="M25" t="b">
        <v>0</v>
      </c>
      <c r="N25" t="b">
        <v>0</v>
      </c>
      <c r="O25" s="129" t="s">
        <v>436</v>
      </c>
    </row>
    <row r="26" spans="1:15" ht="15.75" thickBot="1" x14ac:dyDescent="0.3">
      <c r="A26" s="113" t="s">
        <v>196</v>
      </c>
      <c r="B26" t="s">
        <v>511</v>
      </c>
      <c r="C26" s="123" t="s">
        <v>282</v>
      </c>
      <c r="D26" t="s">
        <v>427</v>
      </c>
      <c r="E26">
        <v>21</v>
      </c>
      <c r="F26" t="s">
        <v>436</v>
      </c>
      <c r="G26" t="b">
        <v>1</v>
      </c>
      <c r="H26" t="b">
        <v>1</v>
      </c>
      <c r="I26">
        <v>1</v>
      </c>
      <c r="K26" t="b">
        <v>0</v>
      </c>
      <c r="L26" t="b">
        <v>0</v>
      </c>
      <c r="M26" t="b">
        <v>1</v>
      </c>
      <c r="N26" t="b">
        <v>0</v>
      </c>
      <c r="O26" s="129" t="s">
        <v>436</v>
      </c>
    </row>
    <row r="27" spans="1:15" ht="15.75" thickBot="1" x14ac:dyDescent="0.3">
      <c r="A27" s="113" t="s">
        <v>108</v>
      </c>
      <c r="B27" t="s">
        <v>512</v>
      </c>
      <c r="C27" s="123" t="s">
        <v>282</v>
      </c>
      <c r="D27" t="s">
        <v>427</v>
      </c>
      <c r="E27">
        <v>21</v>
      </c>
      <c r="F27" t="s">
        <v>436</v>
      </c>
      <c r="G27" t="b">
        <v>1</v>
      </c>
      <c r="H27" t="b">
        <v>1</v>
      </c>
      <c r="I27">
        <v>1</v>
      </c>
      <c r="K27" t="b">
        <v>1</v>
      </c>
      <c r="L27" t="b">
        <v>0</v>
      </c>
      <c r="M27" t="b">
        <v>0</v>
      </c>
      <c r="N27" t="b">
        <v>0</v>
      </c>
      <c r="O27" s="129" t="s">
        <v>443</v>
      </c>
    </row>
    <row r="28" spans="1:15" ht="15.75" thickBot="1" x14ac:dyDescent="0.3">
      <c r="A28" s="113" t="s">
        <v>109</v>
      </c>
      <c r="B28" t="s">
        <v>513</v>
      </c>
      <c r="C28" s="123" t="s">
        <v>282</v>
      </c>
      <c r="D28" t="s">
        <v>427</v>
      </c>
      <c r="E28">
        <v>21</v>
      </c>
      <c r="F28" t="s">
        <v>436</v>
      </c>
      <c r="G28" t="b">
        <v>1</v>
      </c>
      <c r="H28" t="b">
        <v>1</v>
      </c>
      <c r="I28">
        <v>1</v>
      </c>
      <c r="K28" t="b">
        <v>1</v>
      </c>
      <c r="L28" t="b">
        <v>0</v>
      </c>
      <c r="M28" t="b">
        <v>0</v>
      </c>
      <c r="N28" t="b">
        <v>0</v>
      </c>
      <c r="O28" s="129" t="s">
        <v>443</v>
      </c>
    </row>
    <row r="29" spans="1:15" ht="15.75" thickBot="1" x14ac:dyDescent="0.3">
      <c r="A29" s="113" t="s">
        <v>48</v>
      </c>
      <c r="B29" t="s">
        <v>514</v>
      </c>
      <c r="C29" s="123" t="s">
        <v>282</v>
      </c>
      <c r="D29" t="s">
        <v>427</v>
      </c>
      <c r="E29">
        <v>21</v>
      </c>
      <c r="F29" t="s">
        <v>436</v>
      </c>
      <c r="G29" t="b">
        <v>1</v>
      </c>
      <c r="H29" t="b">
        <v>1</v>
      </c>
      <c r="I29">
        <v>1</v>
      </c>
      <c r="K29" t="b">
        <v>1</v>
      </c>
      <c r="L29" t="b">
        <v>0</v>
      </c>
      <c r="M29" t="b">
        <v>0</v>
      </c>
      <c r="N29" t="b">
        <v>0</v>
      </c>
      <c r="O29" s="129" t="s">
        <v>443</v>
      </c>
    </row>
    <row r="30" spans="1:15" ht="15.75" thickBot="1" x14ac:dyDescent="0.3">
      <c r="A30" s="114" t="s">
        <v>53</v>
      </c>
      <c r="B30" t="s">
        <v>515</v>
      </c>
      <c r="C30" s="123" t="s">
        <v>54</v>
      </c>
      <c r="D30" t="s">
        <v>426</v>
      </c>
      <c r="E30">
        <v>22</v>
      </c>
      <c r="F30" t="s">
        <v>436</v>
      </c>
      <c r="G30" t="b">
        <v>0</v>
      </c>
      <c r="H30" t="b">
        <v>0</v>
      </c>
      <c r="K30" t="b">
        <v>0</v>
      </c>
      <c r="L30" t="b">
        <v>0</v>
      </c>
      <c r="M30" t="b">
        <v>0</v>
      </c>
      <c r="N30" t="b">
        <v>0</v>
      </c>
      <c r="O30" s="129" t="s">
        <v>436</v>
      </c>
    </row>
    <row r="31" spans="1:15" ht="15.75" thickBot="1" x14ac:dyDescent="0.3">
      <c r="A31" s="114" t="s">
        <v>127</v>
      </c>
      <c r="B31" t="s">
        <v>516</v>
      </c>
      <c r="C31" s="123" t="s">
        <v>124</v>
      </c>
      <c r="D31" t="s">
        <v>424</v>
      </c>
      <c r="E31">
        <v>23</v>
      </c>
      <c r="F31" t="s">
        <v>436</v>
      </c>
      <c r="G31" t="b">
        <v>1</v>
      </c>
      <c r="H31" t="b">
        <v>1</v>
      </c>
      <c r="I31">
        <v>1</v>
      </c>
      <c r="K31" t="b">
        <v>1</v>
      </c>
      <c r="L31" t="b">
        <v>0</v>
      </c>
      <c r="M31" t="b">
        <v>0</v>
      </c>
      <c r="N31" t="b">
        <v>0</v>
      </c>
      <c r="O31" s="129" t="s">
        <v>443</v>
      </c>
    </row>
    <row r="32" spans="1:15" ht="15.75" thickBot="1" x14ac:dyDescent="0.3">
      <c r="A32" s="114" t="s">
        <v>120</v>
      </c>
      <c r="B32" t="s">
        <v>517</v>
      </c>
      <c r="C32" s="123" t="s">
        <v>73</v>
      </c>
      <c r="D32" t="s">
        <v>425</v>
      </c>
      <c r="E32">
        <v>24</v>
      </c>
      <c r="F32" t="s">
        <v>436</v>
      </c>
      <c r="G32" t="b">
        <v>0</v>
      </c>
      <c r="H32" t="b">
        <v>0</v>
      </c>
      <c r="K32" t="b">
        <v>0</v>
      </c>
      <c r="L32" t="b">
        <v>0</v>
      </c>
      <c r="M32" t="b">
        <v>0</v>
      </c>
      <c r="N32" t="b">
        <v>0</v>
      </c>
      <c r="O32" s="129" t="s">
        <v>436</v>
      </c>
    </row>
    <row r="33" spans="1:15" ht="15.75" thickBot="1" x14ac:dyDescent="0.3">
      <c r="A33" s="114" t="s">
        <v>283</v>
      </c>
      <c r="B33" t="s">
        <v>518</v>
      </c>
      <c r="C33" s="123" t="s">
        <v>284</v>
      </c>
      <c r="D33" t="s">
        <v>424</v>
      </c>
      <c r="E33">
        <v>25</v>
      </c>
      <c r="F33" t="s">
        <v>436</v>
      </c>
      <c r="G33" t="b">
        <v>1</v>
      </c>
      <c r="H33" t="b">
        <v>1</v>
      </c>
      <c r="I33">
        <v>1</v>
      </c>
      <c r="K33" t="b">
        <v>1</v>
      </c>
      <c r="L33" t="b">
        <v>0</v>
      </c>
      <c r="M33" t="b">
        <v>0</v>
      </c>
      <c r="N33" t="b">
        <v>0</v>
      </c>
      <c r="O33" s="129" t="s">
        <v>443</v>
      </c>
    </row>
    <row r="34" spans="1:15" ht="15.75" thickBot="1" x14ac:dyDescent="0.3">
      <c r="A34" s="114" t="s">
        <v>332</v>
      </c>
      <c r="B34" t="s">
        <v>519</v>
      </c>
      <c r="C34" s="123" t="s">
        <v>66</v>
      </c>
      <c r="D34" t="s">
        <v>424</v>
      </c>
      <c r="E34">
        <v>26</v>
      </c>
      <c r="F34" t="s">
        <v>436</v>
      </c>
      <c r="G34" t="b">
        <v>1</v>
      </c>
      <c r="H34" t="b">
        <v>1</v>
      </c>
      <c r="I34">
        <v>1</v>
      </c>
      <c r="K34" t="b">
        <v>1</v>
      </c>
      <c r="L34" t="b">
        <v>0</v>
      </c>
      <c r="M34" t="b">
        <v>0</v>
      </c>
      <c r="N34" t="b">
        <v>0</v>
      </c>
      <c r="O34" s="129" t="s">
        <v>443</v>
      </c>
    </row>
    <row r="35" spans="1:15" ht="15.75" thickBot="1" x14ac:dyDescent="0.3">
      <c r="A35" s="114" t="s">
        <v>333</v>
      </c>
      <c r="B35" t="s">
        <v>520</v>
      </c>
      <c r="C35" s="123" t="s">
        <v>67</v>
      </c>
      <c r="D35" t="s">
        <v>424</v>
      </c>
      <c r="E35">
        <v>27</v>
      </c>
      <c r="F35" t="s">
        <v>436</v>
      </c>
      <c r="G35" t="b">
        <v>1</v>
      </c>
      <c r="H35" t="b">
        <v>1</v>
      </c>
      <c r="I35">
        <v>1</v>
      </c>
      <c r="K35" t="b">
        <v>1</v>
      </c>
      <c r="L35" t="b">
        <v>0</v>
      </c>
      <c r="M35" t="b">
        <v>0</v>
      </c>
      <c r="N35" t="b">
        <v>0</v>
      </c>
      <c r="O35" s="129" t="s">
        <v>443</v>
      </c>
    </row>
    <row r="36" spans="1:15" ht="15.75" thickBot="1" x14ac:dyDescent="0.3">
      <c r="A36" s="114" t="s">
        <v>119</v>
      </c>
      <c r="B36" t="s">
        <v>521</v>
      </c>
      <c r="C36" s="123" t="s">
        <v>121</v>
      </c>
      <c r="D36" t="s">
        <v>424</v>
      </c>
      <c r="E36">
        <v>28</v>
      </c>
      <c r="F36" t="s">
        <v>436</v>
      </c>
      <c r="G36" t="b">
        <v>1</v>
      </c>
      <c r="H36" t="b">
        <v>1</v>
      </c>
      <c r="I36">
        <v>1</v>
      </c>
      <c r="K36" t="b">
        <v>1</v>
      </c>
      <c r="L36" t="b">
        <v>0</v>
      </c>
      <c r="M36" t="b">
        <v>0</v>
      </c>
      <c r="N36" t="b">
        <v>0</v>
      </c>
      <c r="O36" s="129" t="s">
        <v>443</v>
      </c>
    </row>
    <row r="37" spans="1:15" ht="15.75" thickBot="1" x14ac:dyDescent="0.3">
      <c r="A37" s="114" t="s">
        <v>313</v>
      </c>
      <c r="B37" t="s">
        <v>522</v>
      </c>
      <c r="C37" s="123" t="s">
        <v>328</v>
      </c>
      <c r="D37" t="s">
        <v>424</v>
      </c>
      <c r="E37">
        <v>29</v>
      </c>
      <c r="F37" t="s">
        <v>436</v>
      </c>
      <c r="G37" t="b">
        <v>1</v>
      </c>
      <c r="H37" t="b">
        <v>1</v>
      </c>
      <c r="I37">
        <v>1</v>
      </c>
      <c r="K37" t="b">
        <v>1</v>
      </c>
      <c r="L37" t="b">
        <v>0</v>
      </c>
      <c r="M37" t="b">
        <v>0</v>
      </c>
      <c r="N37" t="b">
        <v>0</v>
      </c>
      <c r="O37" s="129" t="s">
        <v>443</v>
      </c>
    </row>
    <row r="38" spans="1:15" ht="15.75" thickBot="1" x14ac:dyDescent="0.3">
      <c r="A38" s="114" t="s">
        <v>55</v>
      </c>
      <c r="B38" t="s">
        <v>523</v>
      </c>
      <c r="C38" s="123" t="s">
        <v>314</v>
      </c>
      <c r="D38" t="s">
        <v>424</v>
      </c>
      <c r="E38">
        <v>30</v>
      </c>
      <c r="F38" t="s">
        <v>436</v>
      </c>
      <c r="G38" t="b">
        <v>1</v>
      </c>
      <c r="H38" t="b">
        <v>1</v>
      </c>
      <c r="I38">
        <v>1</v>
      </c>
      <c r="K38" t="b">
        <v>1</v>
      </c>
      <c r="L38" t="b">
        <v>0</v>
      </c>
      <c r="M38" t="b">
        <v>0</v>
      </c>
      <c r="N38" t="b">
        <v>0</v>
      </c>
      <c r="O38" s="129" t="s">
        <v>443</v>
      </c>
    </row>
    <row r="39" spans="1:15" ht="15.75" thickBot="1" x14ac:dyDescent="0.3">
      <c r="A39" s="115" t="s">
        <v>415</v>
      </c>
      <c r="B39" t="s">
        <v>524</v>
      </c>
      <c r="C39" s="124" t="s">
        <v>7</v>
      </c>
      <c r="D39" t="s">
        <v>424</v>
      </c>
      <c r="E39">
        <v>31</v>
      </c>
      <c r="F39" t="s">
        <v>436</v>
      </c>
      <c r="G39" t="b">
        <v>1</v>
      </c>
      <c r="H39" t="b">
        <v>1</v>
      </c>
      <c r="J39" t="s">
        <v>543</v>
      </c>
      <c r="K39" t="b">
        <v>1</v>
      </c>
      <c r="L39" t="b">
        <v>0</v>
      </c>
      <c r="M39" t="b">
        <v>0</v>
      </c>
      <c r="N39" t="b">
        <v>1</v>
      </c>
      <c r="O39" s="129" t="s">
        <v>443</v>
      </c>
    </row>
    <row r="40" spans="1:15" ht="15.75" thickBot="1" x14ac:dyDescent="0.3">
      <c r="A40" s="112" t="s">
        <v>116</v>
      </c>
      <c r="B40" t="s">
        <v>525</v>
      </c>
      <c r="C40" s="123" t="s">
        <v>20</v>
      </c>
      <c r="D40" t="s">
        <v>426</v>
      </c>
      <c r="E40">
        <v>32</v>
      </c>
      <c r="F40" t="s">
        <v>436</v>
      </c>
      <c r="G40" t="b">
        <v>1</v>
      </c>
      <c r="H40" t="b">
        <v>1</v>
      </c>
      <c r="J40" t="s">
        <v>543</v>
      </c>
      <c r="K40" t="b">
        <v>1</v>
      </c>
      <c r="L40" t="b">
        <v>0</v>
      </c>
      <c r="M40" t="b">
        <v>0</v>
      </c>
      <c r="N40" t="b">
        <v>1</v>
      </c>
      <c r="O40" s="129" t="s">
        <v>443</v>
      </c>
    </row>
    <row r="41" spans="1:15" ht="15.75" thickBot="1" x14ac:dyDescent="0.3">
      <c r="A41" s="112" t="s">
        <v>18</v>
      </c>
      <c r="B41" t="s">
        <v>526</v>
      </c>
      <c r="C41" s="123" t="s">
        <v>19</v>
      </c>
      <c r="D41" t="s">
        <v>425</v>
      </c>
      <c r="E41">
        <v>33</v>
      </c>
      <c r="F41" t="s">
        <v>436</v>
      </c>
      <c r="G41" t="b">
        <v>0</v>
      </c>
      <c r="H41" t="b">
        <v>0</v>
      </c>
      <c r="K41" t="b">
        <v>0</v>
      </c>
      <c r="L41" t="b">
        <v>0</v>
      </c>
      <c r="M41" t="b">
        <v>0</v>
      </c>
      <c r="N41" t="b">
        <v>0</v>
      </c>
      <c r="O41" s="129" t="s">
        <v>436</v>
      </c>
    </row>
    <row r="42" spans="1:15" ht="15.75" thickBot="1" x14ac:dyDescent="0.3">
      <c r="A42" s="112" t="s">
        <v>321</v>
      </c>
      <c r="B42" t="s">
        <v>527</v>
      </c>
      <c r="C42" s="123" t="s">
        <v>325</v>
      </c>
      <c r="D42" t="s">
        <v>427</v>
      </c>
      <c r="E42">
        <v>34</v>
      </c>
      <c r="F42" t="s">
        <v>436</v>
      </c>
      <c r="G42" t="b">
        <v>1</v>
      </c>
      <c r="H42" t="b">
        <v>1</v>
      </c>
      <c r="I42">
        <v>1</v>
      </c>
      <c r="K42" t="b">
        <v>1</v>
      </c>
      <c r="L42" t="b">
        <v>0</v>
      </c>
      <c r="M42" t="b">
        <v>0</v>
      </c>
      <c r="N42" t="b">
        <v>0</v>
      </c>
      <c r="O42" s="129" t="s">
        <v>443</v>
      </c>
    </row>
    <row r="43" spans="1:15" ht="15.75" thickBot="1" x14ac:dyDescent="0.3">
      <c r="A43" s="112" t="s">
        <v>322</v>
      </c>
      <c r="B43" t="s">
        <v>528</v>
      </c>
      <c r="C43" s="123" t="s">
        <v>326</v>
      </c>
      <c r="D43" t="s">
        <v>427</v>
      </c>
      <c r="E43">
        <v>34</v>
      </c>
      <c r="F43" t="s">
        <v>436</v>
      </c>
      <c r="G43" t="b">
        <v>1</v>
      </c>
      <c r="H43" t="b">
        <v>1</v>
      </c>
      <c r="I43">
        <v>1</v>
      </c>
      <c r="K43" t="b">
        <v>1</v>
      </c>
      <c r="L43" t="b">
        <v>0</v>
      </c>
      <c r="M43" t="b">
        <v>0</v>
      </c>
      <c r="N43" t="b">
        <v>0</v>
      </c>
      <c r="O43" s="129" t="s">
        <v>443</v>
      </c>
    </row>
    <row r="44" spans="1:15" ht="15.75" thickBot="1" x14ac:dyDescent="0.3">
      <c r="A44" s="112" t="s">
        <v>323</v>
      </c>
      <c r="B44" t="s">
        <v>529</v>
      </c>
      <c r="C44" s="123" t="s">
        <v>327</v>
      </c>
      <c r="D44" t="s">
        <v>427</v>
      </c>
      <c r="E44">
        <v>34</v>
      </c>
      <c r="F44" t="s">
        <v>436</v>
      </c>
      <c r="G44" t="b">
        <v>1</v>
      </c>
      <c r="H44" t="b">
        <v>1</v>
      </c>
      <c r="I44">
        <v>1</v>
      </c>
      <c r="K44" t="b">
        <v>0</v>
      </c>
      <c r="L44" t="b">
        <v>0</v>
      </c>
      <c r="M44" t="b">
        <v>1</v>
      </c>
      <c r="N44" t="b">
        <v>0</v>
      </c>
      <c r="O44" s="129" t="s">
        <v>436</v>
      </c>
    </row>
    <row r="45" spans="1:15" ht="15.75" thickBot="1" x14ac:dyDescent="0.3">
      <c r="A45" s="116" t="s">
        <v>330</v>
      </c>
      <c r="B45" t="s">
        <v>530</v>
      </c>
      <c r="C45" s="123" t="s">
        <v>331</v>
      </c>
      <c r="D45" t="s">
        <v>424</v>
      </c>
      <c r="E45">
        <v>35</v>
      </c>
      <c r="F45" t="s">
        <v>436</v>
      </c>
      <c r="G45" t="b">
        <v>1</v>
      </c>
      <c r="H45" t="b">
        <v>1</v>
      </c>
      <c r="I45">
        <v>1</v>
      </c>
      <c r="K45" t="b">
        <v>1</v>
      </c>
      <c r="L45" t="b">
        <v>0</v>
      </c>
      <c r="M45" t="b">
        <v>0</v>
      </c>
      <c r="N45" t="b">
        <v>0</v>
      </c>
      <c r="O45" s="129" t="s">
        <v>443</v>
      </c>
    </row>
    <row r="46" spans="1:15" ht="15.75" thickBot="1" x14ac:dyDescent="0.3">
      <c r="A46" s="112" t="s">
        <v>24</v>
      </c>
      <c r="B46" t="s">
        <v>531</v>
      </c>
      <c r="C46" s="123" t="s">
        <v>24</v>
      </c>
      <c r="D46" t="s">
        <v>425</v>
      </c>
      <c r="E46">
        <v>36</v>
      </c>
      <c r="F46" t="s">
        <v>436</v>
      </c>
      <c r="G46" t="b">
        <v>0</v>
      </c>
      <c r="H46" t="b">
        <v>0</v>
      </c>
      <c r="K46" t="b">
        <v>0</v>
      </c>
      <c r="L46" t="b">
        <v>0</v>
      </c>
      <c r="M46" t="b">
        <v>0</v>
      </c>
      <c r="N46" t="b">
        <v>0</v>
      </c>
      <c r="O46" s="129" t="s">
        <v>436</v>
      </c>
    </row>
    <row r="47" spans="1:15" ht="15.75" thickBot="1" x14ac:dyDescent="0.3">
      <c r="A47" s="112" t="s">
        <v>383</v>
      </c>
      <c r="B47" t="s">
        <v>532</v>
      </c>
      <c r="C47" s="123" t="s">
        <v>451</v>
      </c>
      <c r="D47" t="s">
        <v>427</v>
      </c>
      <c r="E47">
        <v>37</v>
      </c>
      <c r="F47" t="s">
        <v>436</v>
      </c>
      <c r="G47" t="b">
        <v>1</v>
      </c>
      <c r="H47" t="b">
        <v>1</v>
      </c>
      <c r="I47">
        <v>1</v>
      </c>
      <c r="K47" t="b">
        <v>1</v>
      </c>
      <c r="L47" t="b">
        <v>0</v>
      </c>
      <c r="M47" t="b">
        <v>0</v>
      </c>
      <c r="N47" t="b">
        <v>0</v>
      </c>
      <c r="O47" s="129" t="s">
        <v>443</v>
      </c>
    </row>
    <row r="48" spans="1:15" ht="15.75" thickBot="1" x14ac:dyDescent="0.3">
      <c r="A48" s="112" t="s">
        <v>384</v>
      </c>
      <c r="B48" t="s">
        <v>533</v>
      </c>
      <c r="C48" s="123" t="s">
        <v>452</v>
      </c>
      <c r="D48" t="s">
        <v>427</v>
      </c>
      <c r="E48">
        <v>37</v>
      </c>
      <c r="F48" t="s">
        <v>436</v>
      </c>
      <c r="G48" t="b">
        <v>1</v>
      </c>
      <c r="H48" t="b">
        <v>1</v>
      </c>
      <c r="I48">
        <v>1</v>
      </c>
      <c r="K48" t="b">
        <v>0</v>
      </c>
      <c r="L48" t="b">
        <v>0</v>
      </c>
      <c r="M48" t="b">
        <v>1</v>
      </c>
      <c r="N48" t="b">
        <v>0</v>
      </c>
      <c r="O48" s="129" t="s">
        <v>436</v>
      </c>
    </row>
    <row r="49" spans="1:15" ht="15.75" thickBot="1" x14ac:dyDescent="0.3">
      <c r="A49" s="116" t="s">
        <v>385</v>
      </c>
      <c r="B49" t="s">
        <v>534</v>
      </c>
      <c r="C49" s="123" t="s">
        <v>453</v>
      </c>
      <c r="D49" t="s">
        <v>427</v>
      </c>
      <c r="E49">
        <v>37</v>
      </c>
      <c r="F49" t="s">
        <v>436</v>
      </c>
      <c r="G49" t="b">
        <v>1</v>
      </c>
      <c r="H49" t="b">
        <v>1</v>
      </c>
      <c r="I49">
        <v>1</v>
      </c>
      <c r="K49" t="b">
        <v>1</v>
      </c>
      <c r="L49" t="b">
        <v>0</v>
      </c>
      <c r="M49" t="b">
        <v>0</v>
      </c>
      <c r="N49" t="b">
        <v>0</v>
      </c>
      <c r="O49" s="129" t="s">
        <v>443</v>
      </c>
    </row>
    <row r="50" spans="1:15" ht="15.75" thickBot="1" x14ac:dyDescent="0.3">
      <c r="A50" s="112" t="s">
        <v>318</v>
      </c>
      <c r="B50" t="s">
        <v>535</v>
      </c>
      <c r="C50" s="123" t="s">
        <v>319</v>
      </c>
      <c r="D50" t="s">
        <v>427</v>
      </c>
      <c r="E50">
        <v>37</v>
      </c>
      <c r="F50" t="s">
        <v>436</v>
      </c>
      <c r="G50" t="b">
        <v>1</v>
      </c>
      <c r="H50" t="b">
        <v>1</v>
      </c>
      <c r="I50">
        <v>1</v>
      </c>
      <c r="K50" t="b">
        <v>1</v>
      </c>
      <c r="L50" t="b">
        <v>0</v>
      </c>
      <c r="M50" t="b">
        <v>0</v>
      </c>
      <c r="N50" t="b">
        <v>0</v>
      </c>
      <c r="O50" s="129" t="s">
        <v>443</v>
      </c>
    </row>
    <row r="51" spans="1:15" ht="15.75" thickBot="1" x14ac:dyDescent="0.3">
      <c r="A51" s="117" t="s">
        <v>302</v>
      </c>
      <c r="B51" t="s">
        <v>536</v>
      </c>
      <c r="C51" s="123" t="s">
        <v>320</v>
      </c>
      <c r="D51" t="s">
        <v>426</v>
      </c>
      <c r="E51">
        <v>38</v>
      </c>
      <c r="F51" t="s">
        <v>436</v>
      </c>
      <c r="G51" t="b">
        <v>1</v>
      </c>
      <c r="H51" t="b">
        <v>1</v>
      </c>
      <c r="J51" t="s">
        <v>543</v>
      </c>
      <c r="K51" t="b">
        <v>1</v>
      </c>
      <c r="L51" t="b">
        <v>0</v>
      </c>
      <c r="M51" t="b">
        <v>0</v>
      </c>
      <c r="N51" t="b">
        <v>1</v>
      </c>
      <c r="O51" s="129" t="s">
        <v>443</v>
      </c>
    </row>
    <row r="52" spans="1:15" ht="15.75" thickBot="1" x14ac:dyDescent="0.3">
      <c r="A52" s="118" t="s">
        <v>227</v>
      </c>
      <c r="B52" t="s">
        <v>537</v>
      </c>
      <c r="C52" s="123" t="s">
        <v>21</v>
      </c>
      <c r="D52" t="s">
        <v>424</v>
      </c>
      <c r="E52">
        <v>39</v>
      </c>
      <c r="F52" t="s">
        <v>436</v>
      </c>
      <c r="G52" t="b">
        <v>1</v>
      </c>
      <c r="H52" t="b">
        <v>1</v>
      </c>
      <c r="I52">
        <v>1</v>
      </c>
      <c r="K52" t="b">
        <v>1</v>
      </c>
      <c r="L52" t="b">
        <v>0</v>
      </c>
      <c r="M52" t="b">
        <v>0</v>
      </c>
      <c r="N52" t="b">
        <v>0</v>
      </c>
      <c r="O52" s="129" t="s">
        <v>443</v>
      </c>
    </row>
    <row r="53" spans="1:15" ht="15.75" thickBot="1" x14ac:dyDescent="0.3">
      <c r="A53" s="119" t="s">
        <v>229</v>
      </c>
      <c r="B53" t="s">
        <v>538</v>
      </c>
      <c r="C53" s="123" t="s">
        <v>22</v>
      </c>
      <c r="D53" t="s">
        <v>424</v>
      </c>
      <c r="E53">
        <v>40</v>
      </c>
      <c r="F53" t="s">
        <v>436</v>
      </c>
      <c r="G53" t="b">
        <v>1</v>
      </c>
      <c r="H53" t="b">
        <v>1</v>
      </c>
      <c r="I53">
        <v>1</v>
      </c>
      <c r="K53" t="b">
        <v>1</v>
      </c>
      <c r="L53" t="b">
        <v>0</v>
      </c>
      <c r="M53" t="b">
        <v>0</v>
      </c>
      <c r="N53" t="b">
        <v>0</v>
      </c>
      <c r="O53" s="129" t="s">
        <v>443</v>
      </c>
    </row>
    <row r="54" spans="1:15" ht="15.75" thickBot="1" x14ac:dyDescent="0.3">
      <c r="A54" s="119" t="s">
        <v>228</v>
      </c>
      <c r="B54" t="s">
        <v>539</v>
      </c>
      <c r="C54" s="123" t="s">
        <v>23</v>
      </c>
      <c r="D54" t="s">
        <v>424</v>
      </c>
      <c r="E54">
        <v>41</v>
      </c>
      <c r="F54" t="s">
        <v>436</v>
      </c>
      <c r="G54" t="b">
        <v>1</v>
      </c>
      <c r="H54" t="b">
        <v>1</v>
      </c>
      <c r="I54">
        <v>1</v>
      </c>
      <c r="K54" t="b">
        <v>1</v>
      </c>
      <c r="L54" t="b">
        <v>0</v>
      </c>
      <c r="M54" t="b">
        <v>0</v>
      </c>
      <c r="N54" t="b">
        <v>0</v>
      </c>
      <c r="O54" s="129" t="s">
        <v>443</v>
      </c>
    </row>
    <row r="55" spans="1:15" ht="15.75" thickBot="1" x14ac:dyDescent="0.3">
      <c r="A55" s="119" t="s">
        <v>74</v>
      </c>
      <c r="B55" t="s">
        <v>540</v>
      </c>
      <c r="C55" s="123" t="s">
        <v>79</v>
      </c>
      <c r="D55" t="s">
        <v>424</v>
      </c>
      <c r="E55">
        <v>42</v>
      </c>
      <c r="F55" t="s">
        <v>436</v>
      </c>
      <c r="G55" t="b">
        <v>1</v>
      </c>
      <c r="H55" t="b">
        <v>1</v>
      </c>
      <c r="I55">
        <v>1</v>
      </c>
      <c r="K55" t="b">
        <v>1</v>
      </c>
      <c r="L55" t="b">
        <v>0</v>
      </c>
      <c r="M55" t="b">
        <v>0</v>
      </c>
      <c r="N55" t="b">
        <v>0</v>
      </c>
      <c r="O55" s="129" t="s">
        <v>443</v>
      </c>
    </row>
    <row r="56" spans="1:15" ht="15.75" thickBot="1" x14ac:dyDescent="0.3">
      <c r="A56" s="119" t="s">
        <v>75</v>
      </c>
      <c r="B56" t="s">
        <v>541</v>
      </c>
      <c r="C56" s="123" t="s">
        <v>76</v>
      </c>
      <c r="D56" t="s">
        <v>424</v>
      </c>
      <c r="E56">
        <v>43</v>
      </c>
      <c r="F56" t="s">
        <v>436</v>
      </c>
      <c r="G56" t="b">
        <v>1</v>
      </c>
      <c r="H56" t="b">
        <v>1</v>
      </c>
      <c r="I56">
        <v>1</v>
      </c>
      <c r="K56" t="b">
        <v>1</v>
      </c>
      <c r="L56" t="b">
        <v>0</v>
      </c>
      <c r="M56" t="b">
        <v>0</v>
      </c>
      <c r="N56" t="b">
        <v>0</v>
      </c>
      <c r="O56" s="129" t="s">
        <v>443</v>
      </c>
    </row>
    <row r="57" spans="1:15" ht="15.75" thickBot="1" x14ac:dyDescent="0.3">
      <c r="A57" s="108" t="s">
        <v>542</v>
      </c>
      <c r="B57" t="s">
        <v>37</v>
      </c>
      <c r="C57" s="123" t="s">
        <v>59</v>
      </c>
      <c r="D57" t="s">
        <v>424</v>
      </c>
      <c r="E57">
        <v>44</v>
      </c>
      <c r="F57" t="s">
        <v>436</v>
      </c>
      <c r="G57" t="b">
        <v>1</v>
      </c>
      <c r="H57" t="b">
        <v>1</v>
      </c>
      <c r="I57">
        <v>1</v>
      </c>
      <c r="K57" t="b">
        <v>1</v>
      </c>
      <c r="L57" t="b">
        <v>0</v>
      </c>
      <c r="M57" t="b">
        <v>0</v>
      </c>
      <c r="N57" t="b">
        <v>0</v>
      </c>
      <c r="O57" s="129" t="s">
        <v>443</v>
      </c>
    </row>
    <row r="58" spans="1:15" ht="15.75" thickBot="1" x14ac:dyDescent="0.3">
      <c r="A58" s="108" t="s">
        <v>380</v>
      </c>
      <c r="B58" s="126" t="s">
        <v>380</v>
      </c>
      <c r="C58" s="127" t="s">
        <v>381</v>
      </c>
      <c r="D58" s="126" t="s">
        <v>424</v>
      </c>
      <c r="E58" s="126">
        <v>45</v>
      </c>
      <c r="F58" s="126" t="s">
        <v>436</v>
      </c>
      <c r="G58" s="126" t="b">
        <v>1</v>
      </c>
      <c r="H58" s="126" t="b">
        <v>1</v>
      </c>
      <c r="I58" s="126">
        <v>1</v>
      </c>
      <c r="J58" s="126"/>
      <c r="K58" s="126" t="b">
        <v>1</v>
      </c>
      <c r="L58" s="126" t="b">
        <v>0</v>
      </c>
      <c r="M58" s="126" t="b">
        <v>0</v>
      </c>
      <c r="N58" s="126" t="b">
        <v>0</v>
      </c>
      <c r="O58" s="130" t="s">
        <v>443</v>
      </c>
    </row>
  </sheetData>
  <conditionalFormatting sqref="A39:A40 A35:A37 A52:A57 A20:A24 A11 A50 C13:E13 G13:N13">
    <cfRule type="expression" dxfId="57" priority="62">
      <formula>ISBLANK(A11)</formula>
    </cfRule>
  </conditionalFormatting>
  <conditionalFormatting sqref="A41">
    <cfRule type="expression" dxfId="56" priority="61">
      <formula>ISBLANK(A41)</formula>
    </cfRule>
  </conditionalFormatting>
  <conditionalFormatting sqref="A14">
    <cfRule type="expression" dxfId="55" priority="60">
      <formula>ISBLANK(A14)</formula>
    </cfRule>
  </conditionalFormatting>
  <conditionalFormatting sqref="A14">
    <cfRule type="expression" dxfId="54" priority="59">
      <formula>ISBLANK(A14)</formula>
    </cfRule>
  </conditionalFormatting>
  <conditionalFormatting sqref="A12:A13">
    <cfRule type="expression" dxfId="53" priority="58">
      <formula>ISBLANK(A12)</formula>
    </cfRule>
  </conditionalFormatting>
  <conditionalFormatting sqref="A12:A13">
    <cfRule type="expression" dxfId="52" priority="57">
      <formula>ISBLANK(A12)</formula>
    </cfRule>
  </conditionalFormatting>
  <conditionalFormatting sqref="A18">
    <cfRule type="expression" dxfId="51" priority="56">
      <formula>ISBLANK(A18)</formula>
    </cfRule>
  </conditionalFormatting>
  <conditionalFormatting sqref="A38">
    <cfRule type="expression" dxfId="50" priority="55">
      <formula>ISBLANK(A38)</formula>
    </cfRule>
  </conditionalFormatting>
  <conditionalFormatting sqref="A38">
    <cfRule type="expression" dxfId="49" priority="54">
      <formula>ISBLANK(A38)</formula>
    </cfRule>
  </conditionalFormatting>
  <conditionalFormatting sqref="A30">
    <cfRule type="expression" dxfId="48" priority="53">
      <formula>ISBLANK(A30)</formula>
    </cfRule>
  </conditionalFormatting>
  <conditionalFormatting sqref="A30">
    <cfRule type="expression" dxfId="47" priority="52">
      <formula>ISBLANK(A30)</formula>
    </cfRule>
  </conditionalFormatting>
  <conditionalFormatting sqref="A46">
    <cfRule type="expression" dxfId="46" priority="51">
      <formula>ISBLANK(A46)</formula>
    </cfRule>
  </conditionalFormatting>
  <conditionalFormatting sqref="A46">
    <cfRule type="expression" dxfId="45" priority="50">
      <formula>ISBLANK(A46)</formula>
    </cfRule>
  </conditionalFormatting>
  <conditionalFormatting sqref="A31">
    <cfRule type="expression" dxfId="44" priority="49">
      <formula>ISBLANK(A31)</formula>
    </cfRule>
  </conditionalFormatting>
  <conditionalFormatting sqref="A32">
    <cfRule type="expression" dxfId="43" priority="48">
      <formula>ISBLANK(A32)</formula>
    </cfRule>
  </conditionalFormatting>
  <conditionalFormatting sqref="A34">
    <cfRule type="expression" dxfId="42" priority="47">
      <formula>ISBLANK(A34)</formula>
    </cfRule>
  </conditionalFormatting>
  <conditionalFormatting sqref="A34">
    <cfRule type="expression" dxfId="41" priority="46">
      <formula>ISBLANK(A34)</formula>
    </cfRule>
  </conditionalFormatting>
  <conditionalFormatting sqref="A25">
    <cfRule type="expression" dxfId="40" priority="45">
      <formula>ISBLANK(A25)</formula>
    </cfRule>
  </conditionalFormatting>
  <conditionalFormatting sqref="A2">
    <cfRule type="expression" dxfId="39" priority="44">
      <formula>ISBLANK(A2)</formula>
    </cfRule>
  </conditionalFormatting>
  <conditionalFormatting sqref="A19">
    <cfRule type="expression" dxfId="38" priority="43">
      <formula>ISBLANK(A19)</formula>
    </cfRule>
  </conditionalFormatting>
  <conditionalFormatting sqref="A51">
    <cfRule type="expression" dxfId="37" priority="42">
      <formula>ISBLANK(A51)</formula>
    </cfRule>
  </conditionalFormatting>
  <conditionalFormatting sqref="A42:A43">
    <cfRule type="expression" dxfId="36" priority="41">
      <formula>ISBLANK(A42)</formula>
    </cfRule>
  </conditionalFormatting>
  <conditionalFormatting sqref="A44">
    <cfRule type="expression" dxfId="35" priority="40">
      <formula>ISBLANK(A44)</formula>
    </cfRule>
  </conditionalFormatting>
  <conditionalFormatting sqref="A44">
    <cfRule type="expression" dxfId="34" priority="39">
      <formula>ISBLANK(A44)</formula>
    </cfRule>
  </conditionalFormatting>
  <conditionalFormatting sqref="A16:A17">
    <cfRule type="expression" dxfId="33" priority="38">
      <formula>ISBLANK(A16)</formula>
    </cfRule>
  </conditionalFormatting>
  <conditionalFormatting sqref="A16:A17">
    <cfRule type="expression" dxfId="32" priority="37">
      <formula>ISBLANK(A16)</formula>
    </cfRule>
  </conditionalFormatting>
  <conditionalFormatting sqref="A33">
    <cfRule type="expression" dxfId="31" priority="36">
      <formula>ISBLANK(A33)</formula>
    </cfRule>
  </conditionalFormatting>
  <conditionalFormatting sqref="A33">
    <cfRule type="expression" dxfId="30" priority="35">
      <formula>ISBLANK(A33)</formula>
    </cfRule>
  </conditionalFormatting>
  <conditionalFormatting sqref="A26:A29">
    <cfRule type="expression" dxfId="29" priority="34">
      <formula>ISBLANK(A26)</formula>
    </cfRule>
  </conditionalFormatting>
  <conditionalFormatting sqref="A45">
    <cfRule type="expression" dxfId="28" priority="33">
      <formula>ISBLANK(A45)</formula>
    </cfRule>
  </conditionalFormatting>
  <conditionalFormatting sqref="A45">
    <cfRule type="expression" dxfId="27" priority="32">
      <formula>ISBLANK(A45)</formula>
    </cfRule>
  </conditionalFormatting>
  <conditionalFormatting sqref="A15">
    <cfRule type="expression" dxfId="26" priority="31">
      <formula>ISBLANK(A15)</formula>
    </cfRule>
  </conditionalFormatting>
  <conditionalFormatting sqref="A15">
    <cfRule type="expression" dxfId="25" priority="30">
      <formula>ISBLANK(A15)</formula>
    </cfRule>
  </conditionalFormatting>
  <conditionalFormatting sqref="A58">
    <cfRule type="expression" dxfId="24" priority="28">
      <formula>ISBLANK(A58)</formula>
    </cfRule>
  </conditionalFormatting>
  <conditionalFormatting sqref="A3:A8">
    <cfRule type="expression" dxfId="23" priority="27">
      <formula>ISBLANK(A3)</formula>
    </cfRule>
  </conditionalFormatting>
  <conditionalFormatting sqref="A47:A49">
    <cfRule type="expression" dxfId="22" priority="26">
      <formula>ISBLANK(A47)</formula>
    </cfRule>
  </conditionalFormatting>
  <conditionalFormatting sqref="A47:A49">
    <cfRule type="expression" dxfId="21" priority="25">
      <formula>ISBLANK(A47)</formula>
    </cfRule>
  </conditionalFormatting>
  <conditionalFormatting sqref="A9">
    <cfRule type="expression" dxfId="20" priority="24">
      <formula>ISBLANK(A9)</formula>
    </cfRule>
  </conditionalFormatting>
  <conditionalFormatting sqref="A10">
    <cfRule type="expression" dxfId="19" priority="23">
      <formula>ISBLANK(A10)</formula>
    </cfRule>
  </conditionalFormatting>
  <conditionalFormatting sqref="G1:O1048576">
    <cfRule type="containsText" dxfId="18" priority="10" operator="containsText" text="FALSE">
      <formula>NOT(ISERROR(SEARCH("FALSE",G1)))</formula>
    </cfRule>
    <cfRule type="cellIs" dxfId="17" priority="11" operator="equal">
      <formula>TRUE</formula>
    </cfRule>
  </conditionalFormatting>
  <conditionalFormatting sqref="O1:O1048576">
    <cfRule type="containsText" dxfId="16" priority="9" operator="containsText" text="stop">
      <formula>NOT(ISERROR(SEARCH("stop",O1)))</formula>
    </cfRule>
  </conditionalFormatting>
  <conditionalFormatting sqref="O2:O58">
    <cfRule type="notContainsText" dxfId="15" priority="8" operator="notContains" text="stop">
      <formula>ISERROR(SEARCH("stop",O2))</formula>
    </cfRule>
  </conditionalFormatting>
  <conditionalFormatting sqref="A50">
    <cfRule type="expression" dxfId="14" priority="7">
      <formula>ISBLANK(A50)</formula>
    </cfRule>
  </conditionalFormatting>
  <conditionalFormatting sqref="A50">
    <cfRule type="expression" dxfId="13" priority="6">
      <formula>ISBLANK(A50)</formula>
    </cfRule>
  </conditionalFormatting>
  <conditionalFormatting sqref="A46:A47">
    <cfRule type="expression" dxfId="12" priority="5">
      <formula>ISBLANK(A46)</formula>
    </cfRule>
  </conditionalFormatting>
  <conditionalFormatting sqref="A48">
    <cfRule type="expression" dxfId="11" priority="4">
      <formula>ISBLANK(A48)</formula>
    </cfRule>
  </conditionalFormatting>
  <conditionalFormatting sqref="A48">
    <cfRule type="expression" dxfId="10" priority="3">
      <formula>ISBLANK(A48)</formula>
    </cfRule>
  </conditionalFormatting>
  <conditionalFormatting sqref="A49">
    <cfRule type="expression" dxfId="9" priority="2">
      <formula>ISBLANK(A49)</formula>
    </cfRule>
  </conditionalFormatting>
  <conditionalFormatting sqref="A49">
    <cfRule type="expression" dxfId="8" priority="1">
      <formula>ISBLANK(A49)</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8AAF9-642B-4A41-82CB-A2DF91300A84}">
  <sheetPr>
    <tabColor rgb="FF7030A0"/>
  </sheetPr>
  <dimension ref="A1:Q40"/>
  <sheetViews>
    <sheetView topLeftCell="A13" zoomScaleNormal="100" workbookViewId="0">
      <selection activeCell="P20" sqref="P20"/>
    </sheetView>
  </sheetViews>
  <sheetFormatPr defaultRowHeight="15" x14ac:dyDescent="0.25"/>
  <cols>
    <col min="2" max="2" width="6.140625" customWidth="1"/>
    <col min="3" max="3" width="25.140625" customWidth="1"/>
    <col min="4" max="4" width="31" customWidth="1"/>
    <col min="6" max="6" width="6.7109375" customWidth="1"/>
    <col min="7" max="7" width="12.28515625" customWidth="1"/>
    <col min="8" max="8" width="40.85546875" customWidth="1"/>
    <col min="9" max="9" width="12.28515625" customWidth="1"/>
    <col min="10" max="10" width="8.5703125" customWidth="1"/>
    <col min="11" max="11" width="14.85546875" customWidth="1"/>
    <col min="12" max="12" width="18.42578125" customWidth="1"/>
    <col min="13" max="13" width="8" customWidth="1"/>
    <col min="14" max="14" width="6.7109375" customWidth="1"/>
    <col min="15" max="15" width="19.5703125" customWidth="1"/>
    <col min="16" max="16" width="7.140625" customWidth="1"/>
    <col min="17" max="17" width="13.42578125" customWidth="1"/>
  </cols>
  <sheetData>
    <row r="1" spans="1:17" x14ac:dyDescent="0.25">
      <c r="F1" s="59" t="s">
        <v>32</v>
      </c>
      <c r="J1" s="59" t="s">
        <v>377</v>
      </c>
      <c r="K1" s="59" t="s">
        <v>334</v>
      </c>
      <c r="L1" s="59" t="s">
        <v>335</v>
      </c>
      <c r="M1" s="59" t="s">
        <v>379</v>
      </c>
      <c r="N1" s="59" t="s">
        <v>30</v>
      </c>
      <c r="O1" s="59" t="s">
        <v>62</v>
      </c>
      <c r="P1" s="59" t="s">
        <v>78</v>
      </c>
    </row>
    <row r="2" spans="1:17" x14ac:dyDescent="0.25">
      <c r="A2" s="54" t="s">
        <v>336</v>
      </c>
      <c r="B2" s="54" t="s">
        <v>133</v>
      </c>
      <c r="C2" s="54" t="s">
        <v>487</v>
      </c>
      <c r="D2" s="54" t="s">
        <v>25</v>
      </c>
      <c r="E2" s="54" t="s">
        <v>115</v>
      </c>
      <c r="F2" s="54" t="s">
        <v>412</v>
      </c>
      <c r="G2" s="54" t="s">
        <v>416</v>
      </c>
      <c r="H2" s="54" t="s">
        <v>61</v>
      </c>
      <c r="I2" s="54" t="s">
        <v>26</v>
      </c>
      <c r="J2" s="54" t="s">
        <v>377</v>
      </c>
      <c r="K2" s="54" t="s">
        <v>378</v>
      </c>
      <c r="L2" s="54" t="s">
        <v>335</v>
      </c>
      <c r="M2" s="54" t="s">
        <v>29</v>
      </c>
      <c r="N2" s="54" t="s">
        <v>30</v>
      </c>
      <c r="O2" s="54" t="s">
        <v>62</v>
      </c>
      <c r="P2" s="54" t="s">
        <v>78</v>
      </c>
      <c r="Q2" s="54" t="s">
        <v>439</v>
      </c>
    </row>
    <row r="3" spans="1:17" x14ac:dyDescent="0.25">
      <c r="A3">
        <v>1</v>
      </c>
      <c r="C3" t="s">
        <v>343</v>
      </c>
      <c r="D3" t="s">
        <v>456</v>
      </c>
      <c r="E3">
        <v>2009</v>
      </c>
      <c r="F3">
        <v>1</v>
      </c>
      <c r="G3">
        <v>13</v>
      </c>
      <c r="H3" t="s">
        <v>280</v>
      </c>
      <c r="I3" s="106" t="s">
        <v>390</v>
      </c>
      <c r="J3">
        <v>562</v>
      </c>
      <c r="K3" s="58">
        <f t="shared" ref="K3:K40" si="0">J3/(2023-E3)</f>
        <v>40.142857142857146</v>
      </c>
      <c r="L3" s="57">
        <f t="shared" ref="L3:L40" si="1">LOG(K3+1)</f>
        <v>1.6142944477449741</v>
      </c>
      <c r="M3" t="s">
        <v>28</v>
      </c>
      <c r="N3" s="57">
        <v>2.2559999999999998</v>
      </c>
      <c r="O3" t="s">
        <v>288</v>
      </c>
      <c r="Q3">
        <f>AVERAGE(DATASET!U2:U14)</f>
        <v>0.12603803313830109</v>
      </c>
    </row>
    <row r="4" spans="1:17" x14ac:dyDescent="0.25">
      <c r="A4">
        <v>1</v>
      </c>
      <c r="C4" t="s">
        <v>344</v>
      </c>
      <c r="D4" t="s">
        <v>457</v>
      </c>
      <c r="E4">
        <v>1996</v>
      </c>
      <c r="F4">
        <v>2</v>
      </c>
      <c r="G4">
        <v>3</v>
      </c>
      <c r="H4" s="2" t="s">
        <v>69</v>
      </c>
      <c r="I4" s="106" t="s">
        <v>85</v>
      </c>
      <c r="J4">
        <v>403</v>
      </c>
      <c r="K4" s="58">
        <f t="shared" si="0"/>
        <v>14.925925925925926</v>
      </c>
      <c r="L4" s="57">
        <f t="shared" si="1"/>
        <v>1.2021046914205993</v>
      </c>
      <c r="M4" t="s">
        <v>28</v>
      </c>
      <c r="O4" t="s">
        <v>99</v>
      </c>
      <c r="P4">
        <v>1</v>
      </c>
      <c r="Q4">
        <f>AVERAGE(DATASET!U15:U16)</f>
        <v>9.2499999999999999E-2</v>
      </c>
    </row>
    <row r="5" spans="1:17" x14ac:dyDescent="0.25">
      <c r="A5">
        <v>1</v>
      </c>
      <c r="C5" t="s">
        <v>345</v>
      </c>
      <c r="D5" t="s">
        <v>485</v>
      </c>
      <c r="E5">
        <v>1998</v>
      </c>
      <c r="F5">
        <v>3</v>
      </c>
      <c r="G5">
        <v>2</v>
      </c>
      <c r="H5" t="s">
        <v>129</v>
      </c>
      <c r="I5" s="106" t="s">
        <v>264</v>
      </c>
      <c r="J5">
        <v>253</v>
      </c>
      <c r="K5" s="58">
        <f t="shared" si="0"/>
        <v>10.119999999999999</v>
      </c>
      <c r="L5" s="57">
        <f t="shared" si="1"/>
        <v>1.0461047872460387</v>
      </c>
      <c r="M5" t="s">
        <v>28</v>
      </c>
      <c r="O5" t="s">
        <v>130</v>
      </c>
      <c r="P5">
        <v>1</v>
      </c>
      <c r="Q5">
        <f>AVERAGE(DATASET!U17:U19)</f>
        <v>0.11066666666666668</v>
      </c>
    </row>
    <row r="6" spans="1:17" x14ac:dyDescent="0.25">
      <c r="A6">
        <v>1</v>
      </c>
      <c r="C6" t="s">
        <v>346</v>
      </c>
      <c r="D6" t="s">
        <v>482</v>
      </c>
      <c r="E6">
        <v>2015</v>
      </c>
      <c r="F6">
        <v>4</v>
      </c>
      <c r="G6">
        <v>4</v>
      </c>
      <c r="H6" s="105" t="s">
        <v>295</v>
      </c>
      <c r="I6" s="106" t="s">
        <v>389</v>
      </c>
      <c r="J6">
        <v>63</v>
      </c>
      <c r="K6" s="58">
        <f t="shared" si="0"/>
        <v>7.875</v>
      </c>
      <c r="L6" s="57">
        <f t="shared" si="1"/>
        <v>0.9481683617271317</v>
      </c>
      <c r="M6" t="s">
        <v>28</v>
      </c>
      <c r="O6" t="s">
        <v>297</v>
      </c>
      <c r="P6">
        <v>1</v>
      </c>
      <c r="Q6">
        <f>AVERAGE(DATASET!U20:U23)</f>
        <v>0.16567199999999999</v>
      </c>
    </row>
    <row r="7" spans="1:17" x14ac:dyDescent="0.25">
      <c r="A7">
        <v>1</v>
      </c>
      <c r="C7" t="s">
        <v>347</v>
      </c>
      <c r="D7" t="s">
        <v>484</v>
      </c>
      <c r="E7">
        <v>2021</v>
      </c>
      <c r="F7">
        <v>5</v>
      </c>
      <c r="G7">
        <v>4</v>
      </c>
      <c r="H7" s="105" t="s">
        <v>303</v>
      </c>
      <c r="I7" s="106" t="s">
        <v>391</v>
      </c>
      <c r="J7">
        <v>13</v>
      </c>
      <c r="K7" s="58">
        <f t="shared" si="0"/>
        <v>6.5</v>
      </c>
      <c r="L7" s="57">
        <f t="shared" si="1"/>
        <v>0.87506126339170009</v>
      </c>
      <c r="M7" t="s">
        <v>28</v>
      </c>
      <c r="N7" s="57">
        <v>5.0000000000000001E-3</v>
      </c>
      <c r="O7" t="s">
        <v>304</v>
      </c>
      <c r="P7">
        <v>1</v>
      </c>
      <c r="Q7">
        <f>AVERAGE(DATASET!U24:U27)</f>
        <v>0.24834600000000001</v>
      </c>
    </row>
    <row r="8" spans="1:17" x14ac:dyDescent="0.25">
      <c r="A8">
        <v>1</v>
      </c>
      <c r="C8" t="s">
        <v>348</v>
      </c>
      <c r="D8" t="s">
        <v>483</v>
      </c>
      <c r="E8">
        <v>2022</v>
      </c>
      <c r="F8">
        <v>6</v>
      </c>
      <c r="G8">
        <v>2</v>
      </c>
      <c r="H8" s="55" t="s">
        <v>306</v>
      </c>
      <c r="I8" s="106" t="s">
        <v>392</v>
      </c>
      <c r="J8">
        <v>25</v>
      </c>
      <c r="K8" s="58">
        <f t="shared" si="0"/>
        <v>25</v>
      </c>
      <c r="L8" s="57">
        <f t="shared" si="1"/>
        <v>1.414973347970818</v>
      </c>
      <c r="M8" t="s">
        <v>28</v>
      </c>
      <c r="O8" t="s">
        <v>308</v>
      </c>
      <c r="P8">
        <v>1</v>
      </c>
      <c r="Q8">
        <f>AVERAGE(DATASET!U28:U29)</f>
        <v>0.18103999999999998</v>
      </c>
    </row>
    <row r="9" spans="1:17" x14ac:dyDescent="0.25">
      <c r="A9">
        <v>1</v>
      </c>
      <c r="C9" t="s">
        <v>349</v>
      </c>
      <c r="D9" t="s">
        <v>481</v>
      </c>
      <c r="E9">
        <v>1998</v>
      </c>
      <c r="F9">
        <v>7</v>
      </c>
      <c r="G9">
        <v>2</v>
      </c>
      <c r="H9" t="s">
        <v>135</v>
      </c>
      <c r="I9" s="106" t="s">
        <v>265</v>
      </c>
      <c r="J9">
        <v>203</v>
      </c>
      <c r="K9" s="58">
        <f t="shared" si="0"/>
        <v>8.1199999999999992</v>
      </c>
      <c r="L9" s="57">
        <f t="shared" si="1"/>
        <v>0.95999483832841614</v>
      </c>
      <c r="M9" t="s">
        <v>28</v>
      </c>
      <c r="O9" t="s">
        <v>266</v>
      </c>
      <c r="P9">
        <v>1</v>
      </c>
      <c r="Q9">
        <f>AVERAGE(DATASET!U30:U31)</f>
        <v>0.19545649932749998</v>
      </c>
    </row>
    <row r="10" spans="1:17" x14ac:dyDescent="0.25">
      <c r="A10">
        <v>1</v>
      </c>
      <c r="C10" t="s">
        <v>350</v>
      </c>
      <c r="D10" t="s">
        <v>480</v>
      </c>
      <c r="E10">
        <v>2003</v>
      </c>
      <c r="F10">
        <v>8</v>
      </c>
      <c r="G10">
        <v>1</v>
      </c>
      <c r="H10" t="s">
        <v>92</v>
      </c>
      <c r="I10" s="106" t="s">
        <v>91</v>
      </c>
      <c r="J10">
        <v>131</v>
      </c>
      <c r="K10" s="58">
        <f t="shared" si="0"/>
        <v>6.55</v>
      </c>
      <c r="L10" s="57">
        <f t="shared" si="1"/>
        <v>0.87794695162918823</v>
      </c>
      <c r="M10" t="s">
        <v>28</v>
      </c>
      <c r="O10" t="s">
        <v>98</v>
      </c>
      <c r="P10">
        <v>1</v>
      </c>
      <c r="Q10">
        <f>AVERAGE(DATASET!U32)</f>
        <v>0.29899999999999999</v>
      </c>
    </row>
    <row r="11" spans="1:17" x14ac:dyDescent="0.25">
      <c r="A11">
        <v>1</v>
      </c>
      <c r="C11" t="s">
        <v>351</v>
      </c>
      <c r="D11" t="s">
        <v>465</v>
      </c>
      <c r="E11">
        <v>1996</v>
      </c>
      <c r="F11">
        <v>9</v>
      </c>
      <c r="G11">
        <v>4</v>
      </c>
      <c r="H11" t="s">
        <v>138</v>
      </c>
      <c r="I11" s="106" t="s">
        <v>267</v>
      </c>
      <c r="J11">
        <v>2180</v>
      </c>
      <c r="K11" s="58">
        <f t="shared" si="0"/>
        <v>80.740740740740748</v>
      </c>
      <c r="L11" s="57">
        <f t="shared" si="1"/>
        <v>1.9124385690026677</v>
      </c>
      <c r="M11" t="s">
        <v>28</v>
      </c>
      <c r="O11" t="s">
        <v>268</v>
      </c>
      <c r="P11">
        <v>1</v>
      </c>
      <c r="Q11">
        <f>AVERAGE(DATASET!U33:U36)</f>
        <v>0.251</v>
      </c>
    </row>
    <row r="12" spans="1:17" x14ac:dyDescent="0.25">
      <c r="A12">
        <v>1</v>
      </c>
      <c r="C12" t="s">
        <v>352</v>
      </c>
      <c r="D12" t="s">
        <v>479</v>
      </c>
      <c r="E12">
        <v>2020</v>
      </c>
      <c r="F12">
        <v>10</v>
      </c>
      <c r="G12">
        <v>18</v>
      </c>
      <c r="H12" t="s">
        <v>339</v>
      </c>
      <c r="I12" s="106" t="s">
        <v>393</v>
      </c>
      <c r="J12">
        <v>12</v>
      </c>
      <c r="K12" s="58">
        <f t="shared" si="0"/>
        <v>4</v>
      </c>
      <c r="L12" s="57">
        <f t="shared" si="1"/>
        <v>0.69897000433601886</v>
      </c>
      <c r="M12" t="s">
        <v>28</v>
      </c>
      <c r="N12" s="57">
        <v>0.17199999999999999</v>
      </c>
      <c r="O12" t="s">
        <v>342</v>
      </c>
      <c r="P12">
        <v>1</v>
      </c>
      <c r="Q12">
        <f>AVERAGE(DATASET!U37:U54)</f>
        <v>-7.5101921314929099E-2</v>
      </c>
    </row>
    <row r="13" spans="1:17" x14ac:dyDescent="0.25">
      <c r="A13">
        <v>1</v>
      </c>
      <c r="C13" t="s">
        <v>353</v>
      </c>
      <c r="D13" t="s">
        <v>478</v>
      </c>
      <c r="E13">
        <v>2007</v>
      </c>
      <c r="F13">
        <v>11</v>
      </c>
      <c r="G13">
        <v>4</v>
      </c>
      <c r="H13" s="105" t="s">
        <v>285</v>
      </c>
      <c r="I13" s="106" t="s">
        <v>394</v>
      </c>
      <c r="J13">
        <v>261</v>
      </c>
      <c r="K13" s="58">
        <f t="shared" si="0"/>
        <v>16.3125</v>
      </c>
      <c r="L13" s="57">
        <f t="shared" si="1"/>
        <v>1.2383597864085238</v>
      </c>
      <c r="M13" t="s">
        <v>28</v>
      </c>
      <c r="N13" s="57">
        <v>0.64200000000000002</v>
      </c>
      <c r="O13" t="s">
        <v>286</v>
      </c>
      <c r="P13">
        <v>1</v>
      </c>
      <c r="Q13">
        <f>AVERAGE(DATASET!U55:U58)</f>
        <v>-1.1164141414141415E-2</v>
      </c>
    </row>
    <row r="14" spans="1:17" s="3" customFormat="1" x14ac:dyDescent="0.25">
      <c r="A14">
        <v>1</v>
      </c>
      <c r="B14"/>
      <c r="C14" t="s">
        <v>354</v>
      </c>
      <c r="D14" t="s">
        <v>477</v>
      </c>
      <c r="E14">
        <v>2017</v>
      </c>
      <c r="F14">
        <v>12</v>
      </c>
      <c r="G14">
        <v>3</v>
      </c>
      <c r="H14" s="55" t="s">
        <v>275</v>
      </c>
      <c r="I14" s="106" t="s">
        <v>395</v>
      </c>
      <c r="J14">
        <v>28</v>
      </c>
      <c r="K14" s="58">
        <f t="shared" si="0"/>
        <v>4.666666666666667</v>
      </c>
      <c r="L14" s="57">
        <f t="shared" si="1"/>
        <v>0.75332766665861151</v>
      </c>
      <c r="M14" t="s">
        <v>28</v>
      </c>
      <c r="N14"/>
      <c r="O14" t="s">
        <v>277</v>
      </c>
      <c r="P14">
        <v>1</v>
      </c>
      <c r="Q14" s="3">
        <f>AVERAGE(DATASET!U59:U61)</f>
        <v>0.98479441544581003</v>
      </c>
    </row>
    <row r="15" spans="1:17" x14ac:dyDescent="0.25">
      <c r="A15">
        <v>1</v>
      </c>
      <c r="C15" t="s">
        <v>355</v>
      </c>
      <c r="D15" t="s">
        <v>476</v>
      </c>
      <c r="E15">
        <v>1989</v>
      </c>
      <c r="F15">
        <v>13</v>
      </c>
      <c r="G15">
        <v>2</v>
      </c>
      <c r="H15" t="s">
        <v>140</v>
      </c>
      <c r="I15" s="106" t="s">
        <v>269</v>
      </c>
      <c r="J15">
        <v>1176</v>
      </c>
      <c r="K15" s="58">
        <f t="shared" si="0"/>
        <v>34.588235294117645</v>
      </c>
      <c r="L15" s="57">
        <f t="shared" si="1"/>
        <v>1.5513064532741949</v>
      </c>
      <c r="M15" t="s">
        <v>28</v>
      </c>
      <c r="O15" t="s">
        <v>268</v>
      </c>
      <c r="P15">
        <v>0</v>
      </c>
      <c r="Q15">
        <f>DATASET!U62</f>
        <v>0.37016442451420023</v>
      </c>
    </row>
    <row r="16" spans="1:17" s="3" customFormat="1" x14ac:dyDescent="0.25">
      <c r="A16">
        <v>1</v>
      </c>
      <c r="B16"/>
      <c r="C16" t="s">
        <v>356</v>
      </c>
      <c r="D16" t="s">
        <v>475</v>
      </c>
      <c r="E16">
        <v>2022</v>
      </c>
      <c r="F16">
        <v>14</v>
      </c>
      <c r="G16">
        <v>2</v>
      </c>
      <c r="H16" s="33" t="s">
        <v>310</v>
      </c>
      <c r="I16" s="106" t="s">
        <v>396</v>
      </c>
      <c r="J16">
        <v>2</v>
      </c>
      <c r="K16" s="58">
        <f t="shared" si="0"/>
        <v>2</v>
      </c>
      <c r="L16" s="57">
        <f t="shared" si="1"/>
        <v>0.47712125471966244</v>
      </c>
      <c r="M16" t="s">
        <v>28</v>
      </c>
      <c r="N16"/>
      <c r="O16" t="s">
        <v>246</v>
      </c>
      <c r="P16"/>
      <c r="Q16" s="3">
        <f>AVERAGE(DATASET!U63:U64)</f>
        <v>0.77560000000000007</v>
      </c>
    </row>
    <row r="17" spans="1:17" x14ac:dyDescent="0.25">
      <c r="A17">
        <v>1</v>
      </c>
      <c r="C17" t="s">
        <v>357</v>
      </c>
      <c r="D17" t="s">
        <v>474</v>
      </c>
      <c r="E17">
        <v>2000</v>
      </c>
      <c r="F17">
        <v>15</v>
      </c>
      <c r="G17">
        <v>8</v>
      </c>
      <c r="H17" t="s">
        <v>184</v>
      </c>
      <c r="I17" s="106" t="s">
        <v>258</v>
      </c>
      <c r="J17">
        <v>500</v>
      </c>
      <c r="K17" s="58">
        <f t="shared" si="0"/>
        <v>21.739130434782609</v>
      </c>
      <c r="L17" s="57">
        <f t="shared" si="1"/>
        <v>1.3567738528496813</v>
      </c>
      <c r="M17" t="s">
        <v>28</v>
      </c>
      <c r="N17">
        <v>0.433</v>
      </c>
      <c r="O17" t="s">
        <v>259</v>
      </c>
      <c r="P17">
        <v>1</v>
      </c>
      <c r="Q17">
        <f>AVERAGE(DATASET!U65:U71)</f>
        <v>7.1428571428571425E-2</v>
      </c>
    </row>
    <row r="18" spans="1:17" x14ac:dyDescent="0.25">
      <c r="A18">
        <v>1</v>
      </c>
      <c r="C18" t="s">
        <v>358</v>
      </c>
      <c r="D18" t="s">
        <v>473</v>
      </c>
      <c r="E18">
        <v>2017</v>
      </c>
      <c r="F18">
        <v>16</v>
      </c>
      <c r="G18">
        <v>3</v>
      </c>
      <c r="H18" t="s">
        <v>299</v>
      </c>
      <c r="I18" s="106" t="s">
        <v>397</v>
      </c>
      <c r="J18">
        <v>339</v>
      </c>
      <c r="K18" s="58">
        <f t="shared" si="0"/>
        <v>56.5</v>
      </c>
      <c r="L18" s="57">
        <f t="shared" si="1"/>
        <v>1.7596678446896306</v>
      </c>
      <c r="M18" t="s">
        <v>28</v>
      </c>
      <c r="O18" t="s">
        <v>300</v>
      </c>
      <c r="P18">
        <v>1</v>
      </c>
      <c r="Q18">
        <f>AVERAGE(DATASET!U72:U74)</f>
        <v>0.12432142934385687</v>
      </c>
    </row>
    <row r="19" spans="1:17" x14ac:dyDescent="0.25">
      <c r="A19">
        <v>1</v>
      </c>
      <c r="C19" t="s">
        <v>359</v>
      </c>
      <c r="D19" t="s">
        <v>472</v>
      </c>
      <c r="E19">
        <v>2003</v>
      </c>
      <c r="F19">
        <v>17</v>
      </c>
      <c r="G19">
        <v>24</v>
      </c>
      <c r="H19" t="s">
        <v>72</v>
      </c>
      <c r="I19" s="106" t="s">
        <v>83</v>
      </c>
      <c r="J19">
        <v>396</v>
      </c>
      <c r="K19" s="58">
        <f t="shared" si="0"/>
        <v>19.8</v>
      </c>
      <c r="L19" s="57">
        <f t="shared" si="1"/>
        <v>1.3180633349627615</v>
      </c>
      <c r="M19" t="s">
        <v>28</v>
      </c>
      <c r="N19">
        <v>0.21299999999999999</v>
      </c>
      <c r="O19" t="s">
        <v>290</v>
      </c>
      <c r="P19">
        <v>1</v>
      </c>
      <c r="Q19">
        <f>AVERAGE(DATASET!U75:U98)</f>
        <v>0.13955874999999998</v>
      </c>
    </row>
    <row r="20" spans="1:17" x14ac:dyDescent="0.25">
      <c r="A20">
        <v>1</v>
      </c>
      <c r="C20" t="s">
        <v>360</v>
      </c>
      <c r="D20" t="s">
        <v>471</v>
      </c>
      <c r="E20">
        <v>2004</v>
      </c>
      <c r="F20">
        <v>18</v>
      </c>
      <c r="G20">
        <v>8</v>
      </c>
      <c r="H20" t="s">
        <v>114</v>
      </c>
      <c r="I20" s="106" t="s">
        <v>261</v>
      </c>
      <c r="J20">
        <v>126</v>
      </c>
      <c r="K20" s="58">
        <f t="shared" si="0"/>
        <v>6.6315789473684212</v>
      </c>
      <c r="L20" s="57">
        <f t="shared" si="1"/>
        <v>0.88261440128214597</v>
      </c>
      <c r="M20" t="s">
        <v>28</v>
      </c>
      <c r="O20" t="s">
        <v>409</v>
      </c>
      <c r="P20">
        <v>1</v>
      </c>
      <c r="Q20">
        <f>AVERAGE(DATASET!U99:U106)</f>
        <v>0.22991750000000005</v>
      </c>
    </row>
    <row r="21" spans="1:17" x14ac:dyDescent="0.25">
      <c r="A21">
        <v>1</v>
      </c>
      <c r="C21" t="s">
        <v>134</v>
      </c>
      <c r="D21" t="s">
        <v>134</v>
      </c>
      <c r="E21">
        <v>2001</v>
      </c>
      <c r="F21">
        <v>19</v>
      </c>
      <c r="G21">
        <v>6</v>
      </c>
      <c r="H21" s="105" t="s">
        <v>183</v>
      </c>
      <c r="I21" s="106" t="s">
        <v>401</v>
      </c>
      <c r="J21">
        <v>522</v>
      </c>
      <c r="K21" s="58">
        <f t="shared" si="0"/>
        <v>23.727272727272727</v>
      </c>
      <c r="L21" s="57">
        <f t="shared" si="1"/>
        <v>1.3931762188759738</v>
      </c>
      <c r="M21" t="s">
        <v>404</v>
      </c>
      <c r="P21">
        <v>0</v>
      </c>
      <c r="Q21">
        <f>AVERAGE(DATASET!U403:U408)</f>
        <v>0.59983333333333333</v>
      </c>
    </row>
    <row r="22" spans="1:17" x14ac:dyDescent="0.25">
      <c r="A22">
        <v>1</v>
      </c>
      <c r="C22" t="s">
        <v>142</v>
      </c>
      <c r="D22" t="s">
        <v>142</v>
      </c>
      <c r="E22">
        <v>2003</v>
      </c>
      <c r="F22">
        <v>20</v>
      </c>
      <c r="G22">
        <v>40</v>
      </c>
      <c r="H22" s="105" t="s">
        <v>181</v>
      </c>
      <c r="I22" s="106" t="s">
        <v>402</v>
      </c>
      <c r="J22">
        <v>278</v>
      </c>
      <c r="K22" s="58">
        <f t="shared" si="0"/>
        <v>13.9</v>
      </c>
      <c r="L22" s="57">
        <f t="shared" si="1"/>
        <v>1.173186268412274</v>
      </c>
      <c r="M22" t="s">
        <v>404</v>
      </c>
      <c r="P22">
        <v>0</v>
      </c>
      <c r="Q22">
        <f>AVERAGE(DATASET!U107:U146)</f>
        <v>0.42200000000000004</v>
      </c>
    </row>
    <row r="23" spans="1:17" x14ac:dyDescent="0.25">
      <c r="A23">
        <v>1</v>
      </c>
      <c r="C23" t="s">
        <v>180</v>
      </c>
      <c r="D23" t="s">
        <v>180</v>
      </c>
      <c r="E23">
        <v>2004</v>
      </c>
      <c r="F23">
        <v>21</v>
      </c>
      <c r="G23">
        <v>38</v>
      </c>
      <c r="H23" s="105" t="s">
        <v>182</v>
      </c>
      <c r="I23" s="106" t="s">
        <v>403</v>
      </c>
      <c r="K23" s="58">
        <f t="shared" si="0"/>
        <v>0</v>
      </c>
      <c r="L23" s="57">
        <f t="shared" si="1"/>
        <v>0</v>
      </c>
      <c r="M23" t="s">
        <v>404</v>
      </c>
      <c r="P23">
        <v>0</v>
      </c>
      <c r="Q23">
        <f>AVERAGE(DATASET!U147:U185)</f>
        <v>0.46124358974358959</v>
      </c>
    </row>
    <row r="24" spans="1:17" x14ac:dyDescent="0.25">
      <c r="A24">
        <v>1</v>
      </c>
      <c r="C24" t="s">
        <v>197</v>
      </c>
      <c r="D24" t="s">
        <v>197</v>
      </c>
      <c r="E24">
        <v>2005</v>
      </c>
      <c r="F24">
        <v>22</v>
      </c>
      <c r="G24">
        <v>39</v>
      </c>
      <c r="H24" s="105" t="s">
        <v>198</v>
      </c>
      <c r="I24" s="106" t="s">
        <v>405</v>
      </c>
      <c r="J24">
        <v>136</v>
      </c>
      <c r="K24" s="58">
        <f t="shared" si="0"/>
        <v>7.5555555555555554</v>
      </c>
      <c r="L24" s="57">
        <f t="shared" si="1"/>
        <v>0.93224821573315697</v>
      </c>
      <c r="M24" t="s">
        <v>404</v>
      </c>
      <c r="P24">
        <v>0</v>
      </c>
      <c r="Q24">
        <f>AVERAGE(DATASET!U186:U223)</f>
        <v>0.20828421052631579</v>
      </c>
    </row>
    <row r="25" spans="1:17" s="3" customFormat="1" x14ac:dyDescent="0.25">
      <c r="A25">
        <v>1</v>
      </c>
      <c r="B25"/>
      <c r="C25" t="s">
        <v>225</v>
      </c>
      <c r="D25" t="s">
        <v>225</v>
      </c>
      <c r="E25">
        <v>2007</v>
      </c>
      <c r="F25">
        <v>23</v>
      </c>
      <c r="G25">
        <v>54</v>
      </c>
      <c r="H25" s="32" t="s">
        <v>224</v>
      </c>
      <c r="I25" s="106" t="s">
        <v>406</v>
      </c>
      <c r="J25"/>
      <c r="K25" s="58">
        <f t="shared" si="0"/>
        <v>0</v>
      </c>
      <c r="L25" s="57">
        <f t="shared" si="1"/>
        <v>0</v>
      </c>
      <c r="M25" t="s">
        <v>404</v>
      </c>
      <c r="N25"/>
      <c r="O25"/>
      <c r="P25">
        <v>0</v>
      </c>
      <c r="Q25" s="3">
        <f>AVERAGE(DATASET!U224:U277)</f>
        <v>0.3388453376254954</v>
      </c>
    </row>
    <row r="26" spans="1:17" s="3" customFormat="1" x14ac:dyDescent="0.25">
      <c r="A26">
        <v>1</v>
      </c>
      <c r="B26"/>
      <c r="C26" t="s">
        <v>236</v>
      </c>
      <c r="D26" t="s">
        <v>236</v>
      </c>
      <c r="E26">
        <v>2010</v>
      </c>
      <c r="F26">
        <v>24</v>
      </c>
      <c r="G26">
        <v>62</v>
      </c>
      <c r="H26" s="32" t="s">
        <v>237</v>
      </c>
      <c r="I26" s="106" t="s">
        <v>407</v>
      </c>
      <c r="J26"/>
      <c r="K26" s="58">
        <f t="shared" si="0"/>
        <v>0</v>
      </c>
      <c r="L26" s="57">
        <f t="shared" si="1"/>
        <v>0</v>
      </c>
      <c r="M26" t="s">
        <v>404</v>
      </c>
      <c r="N26"/>
      <c r="O26"/>
      <c r="P26">
        <v>0</v>
      </c>
      <c r="Q26" s="3">
        <f>AVERAGE(DATASET!U278:U339)</f>
        <v>0.54342133699485684</v>
      </c>
    </row>
    <row r="27" spans="1:17" s="3" customFormat="1" x14ac:dyDescent="0.25">
      <c r="A27">
        <v>1</v>
      </c>
      <c r="B27"/>
      <c r="C27" t="s">
        <v>241</v>
      </c>
      <c r="D27" t="s">
        <v>241</v>
      </c>
      <c r="E27">
        <v>2014</v>
      </c>
      <c r="F27">
        <v>25</v>
      </c>
      <c r="G27">
        <v>63</v>
      </c>
      <c r="H27" s="32" t="s">
        <v>239</v>
      </c>
      <c r="I27" s="106" t="s">
        <v>408</v>
      </c>
      <c r="J27"/>
      <c r="K27" s="58">
        <f t="shared" si="0"/>
        <v>0</v>
      </c>
      <c r="L27" s="57">
        <f t="shared" si="1"/>
        <v>0</v>
      </c>
      <c r="M27" t="s">
        <v>404</v>
      </c>
      <c r="N27"/>
      <c r="O27" t="s">
        <v>246</v>
      </c>
      <c r="P27">
        <v>1</v>
      </c>
      <c r="Q27" s="3">
        <f>AVERAGE(DATASET!U340:U402)</f>
        <v>0.49201301272268916</v>
      </c>
    </row>
    <row r="28" spans="1:17" x14ac:dyDescent="0.25">
      <c r="A28">
        <v>1</v>
      </c>
      <c r="C28" t="s">
        <v>361</v>
      </c>
      <c r="D28" t="s">
        <v>470</v>
      </c>
      <c r="E28">
        <v>2002</v>
      </c>
      <c r="F28">
        <v>26</v>
      </c>
      <c r="G28">
        <v>2</v>
      </c>
      <c r="H28" s="32" t="s">
        <v>104</v>
      </c>
      <c r="I28" s="106" t="s">
        <v>260</v>
      </c>
      <c r="J28">
        <v>187</v>
      </c>
      <c r="K28" s="58">
        <f t="shared" si="0"/>
        <v>8.9047619047619051</v>
      </c>
      <c r="L28" s="57">
        <f t="shared" si="1"/>
        <v>0.99584404022884232</v>
      </c>
      <c r="M28" t="s">
        <v>28</v>
      </c>
      <c r="O28" t="s">
        <v>246</v>
      </c>
      <c r="P28">
        <v>1</v>
      </c>
      <c r="Q28">
        <f>AVERAGE(DATASET!U409:U410)</f>
        <v>0.111</v>
      </c>
    </row>
    <row r="29" spans="1:17" x14ac:dyDescent="0.25">
      <c r="A29">
        <v>1</v>
      </c>
      <c r="C29" t="s">
        <v>362</v>
      </c>
      <c r="D29" t="s">
        <v>469</v>
      </c>
      <c r="E29">
        <v>1991</v>
      </c>
      <c r="F29">
        <v>27</v>
      </c>
      <c r="G29">
        <v>1</v>
      </c>
      <c r="H29" s="32" t="s">
        <v>82</v>
      </c>
      <c r="I29" s="106" t="s">
        <v>84</v>
      </c>
      <c r="J29">
        <v>95</v>
      </c>
      <c r="K29" s="58">
        <f t="shared" si="0"/>
        <v>2.96875</v>
      </c>
      <c r="L29" s="57">
        <f t="shared" si="1"/>
        <v>0.59865374263605087</v>
      </c>
      <c r="M29" t="s">
        <v>28</v>
      </c>
      <c r="O29" t="s">
        <v>100</v>
      </c>
      <c r="P29">
        <v>1</v>
      </c>
      <c r="Q29">
        <f>AVERAGE(DATASET!U411)</f>
        <v>0.27</v>
      </c>
    </row>
    <row r="30" spans="1:17" x14ac:dyDescent="0.25">
      <c r="A30">
        <v>1</v>
      </c>
      <c r="C30" t="s">
        <v>363</v>
      </c>
      <c r="D30" t="s">
        <v>467</v>
      </c>
      <c r="E30">
        <v>2001</v>
      </c>
      <c r="F30">
        <v>28</v>
      </c>
      <c r="G30">
        <v>2</v>
      </c>
      <c r="H30" s="32" t="s">
        <v>93</v>
      </c>
      <c r="I30" s="106" t="s">
        <v>94</v>
      </c>
      <c r="J30">
        <v>108</v>
      </c>
      <c r="K30" s="58">
        <f t="shared" si="0"/>
        <v>4.9090909090909092</v>
      </c>
      <c r="L30" s="57">
        <f t="shared" si="1"/>
        <v>0.77152067148463055</v>
      </c>
      <c r="M30" t="s">
        <v>28</v>
      </c>
      <c r="N30">
        <v>0.21299999999999999</v>
      </c>
      <c r="O30" t="s">
        <v>95</v>
      </c>
      <c r="P30">
        <v>1</v>
      </c>
      <c r="Q30">
        <f>AVERAGE(DATASET!U412)</f>
        <v>3.7735849056603779E-2</v>
      </c>
    </row>
    <row r="31" spans="1:17" x14ac:dyDescent="0.25">
      <c r="A31">
        <v>1</v>
      </c>
      <c r="C31" t="s">
        <v>364</v>
      </c>
      <c r="D31" t="s">
        <v>364</v>
      </c>
      <c r="E31">
        <v>2003</v>
      </c>
      <c r="F31">
        <v>29</v>
      </c>
      <c r="G31">
        <v>1</v>
      </c>
      <c r="H31" s="32" t="s">
        <v>90</v>
      </c>
      <c r="I31" s="106" t="s">
        <v>36</v>
      </c>
      <c r="J31">
        <v>37</v>
      </c>
      <c r="K31" s="58">
        <f t="shared" si="0"/>
        <v>1.85</v>
      </c>
      <c r="L31" s="57">
        <f t="shared" si="1"/>
        <v>0.45484486000851021</v>
      </c>
      <c r="M31" t="s">
        <v>70</v>
      </c>
      <c r="N31">
        <v>0.439</v>
      </c>
      <c r="O31" t="s">
        <v>97</v>
      </c>
      <c r="P31">
        <v>1</v>
      </c>
      <c r="Q31">
        <f>AVERAGE(DATASET!U413)</f>
        <v>0.20358395721925135</v>
      </c>
    </row>
    <row r="32" spans="1:17" x14ac:dyDescent="0.25">
      <c r="A32">
        <v>1</v>
      </c>
      <c r="C32" t="s">
        <v>365</v>
      </c>
      <c r="D32" t="s">
        <v>468</v>
      </c>
      <c r="E32">
        <v>2007</v>
      </c>
      <c r="F32">
        <v>30</v>
      </c>
      <c r="G32">
        <v>3</v>
      </c>
      <c r="H32" s="105" t="s">
        <v>367</v>
      </c>
      <c r="I32" s="106" t="s">
        <v>398</v>
      </c>
      <c r="J32">
        <v>113</v>
      </c>
      <c r="K32" s="58">
        <f t="shared" si="0"/>
        <v>7.0625</v>
      </c>
      <c r="L32" s="57">
        <f t="shared" si="1"/>
        <v>0.90646972764332423</v>
      </c>
      <c r="M32" t="s">
        <v>70</v>
      </c>
      <c r="N32">
        <v>0.13900000000000001</v>
      </c>
      <c r="O32" t="s">
        <v>366</v>
      </c>
      <c r="P32">
        <v>1</v>
      </c>
      <c r="Q32">
        <f>AVERAGE(DATASET!U414:U416)</f>
        <v>0.15036666666666665</v>
      </c>
    </row>
    <row r="33" spans="1:17" x14ac:dyDescent="0.25">
      <c r="A33">
        <v>1</v>
      </c>
      <c r="C33" t="s">
        <v>369</v>
      </c>
      <c r="D33" t="s">
        <v>466</v>
      </c>
      <c r="E33">
        <v>2006</v>
      </c>
      <c r="F33">
        <v>31</v>
      </c>
      <c r="G33">
        <v>4</v>
      </c>
      <c r="H33" s="32" t="s">
        <v>125</v>
      </c>
      <c r="I33" s="106" t="s">
        <v>263</v>
      </c>
      <c r="J33">
        <v>181</v>
      </c>
      <c r="K33" s="58">
        <f t="shared" si="0"/>
        <v>10.647058823529411</v>
      </c>
      <c r="L33" s="57">
        <f t="shared" si="1"/>
        <v>1.0662162688832573</v>
      </c>
      <c r="M33" t="s">
        <v>28</v>
      </c>
      <c r="N33">
        <v>0.13900000000000001</v>
      </c>
      <c r="O33" t="s">
        <v>262</v>
      </c>
      <c r="P33">
        <v>1</v>
      </c>
      <c r="Q33">
        <f>AVERAGE(DATASET!U417:U420)</f>
        <v>0.1602954561113408</v>
      </c>
    </row>
    <row r="34" spans="1:17" x14ac:dyDescent="0.25">
      <c r="A34">
        <v>1</v>
      </c>
      <c r="C34" t="s">
        <v>370</v>
      </c>
      <c r="D34" t="s">
        <v>464</v>
      </c>
      <c r="E34">
        <v>2012</v>
      </c>
      <c r="F34">
        <v>32</v>
      </c>
      <c r="G34">
        <v>1</v>
      </c>
      <c r="H34" s="105" t="s">
        <v>278</v>
      </c>
      <c r="I34" s="106" t="s">
        <v>399</v>
      </c>
      <c r="J34">
        <v>169</v>
      </c>
      <c r="K34" s="58">
        <f t="shared" si="0"/>
        <v>15.363636363636363</v>
      </c>
      <c r="L34" s="57">
        <f t="shared" si="1"/>
        <v>1.2138798199450811</v>
      </c>
      <c r="M34" t="s">
        <v>28</v>
      </c>
      <c r="O34" t="s">
        <v>289</v>
      </c>
      <c r="P34">
        <v>1</v>
      </c>
      <c r="Q34">
        <f>AVERAGE(DATASET!U421)</f>
        <v>0.2036</v>
      </c>
    </row>
    <row r="35" spans="1:17" x14ac:dyDescent="0.25">
      <c r="A35">
        <v>1</v>
      </c>
      <c r="C35" t="s">
        <v>371</v>
      </c>
      <c r="D35" t="s">
        <v>463</v>
      </c>
      <c r="E35">
        <v>2016</v>
      </c>
      <c r="F35">
        <v>33</v>
      </c>
      <c r="G35">
        <v>2</v>
      </c>
      <c r="H35" s="32" t="s">
        <v>271</v>
      </c>
      <c r="I35" s="106" t="s">
        <v>272</v>
      </c>
      <c r="J35">
        <v>58</v>
      </c>
      <c r="K35" s="58">
        <f t="shared" si="0"/>
        <v>8.2857142857142865</v>
      </c>
      <c r="L35" s="57">
        <f t="shared" si="1"/>
        <v>0.96781531662859877</v>
      </c>
      <c r="M35" t="s">
        <v>28</v>
      </c>
      <c r="O35" t="s">
        <v>273</v>
      </c>
      <c r="P35">
        <v>1</v>
      </c>
      <c r="Q35">
        <f>AVERAGE(DATASET!U422:U423)</f>
        <v>0.48114999999999997</v>
      </c>
    </row>
    <row r="36" spans="1:17" x14ac:dyDescent="0.25">
      <c r="A36">
        <v>1</v>
      </c>
      <c r="C36" t="s">
        <v>373</v>
      </c>
      <c r="D36" t="s">
        <v>462</v>
      </c>
      <c r="E36">
        <v>2000</v>
      </c>
      <c r="F36">
        <v>34</v>
      </c>
      <c r="G36">
        <v>4</v>
      </c>
      <c r="H36" t="s">
        <v>292</v>
      </c>
      <c r="I36" s="106" t="s">
        <v>400</v>
      </c>
      <c r="J36">
        <v>172</v>
      </c>
      <c r="K36" s="58">
        <f t="shared" si="0"/>
        <v>7.4782608695652177</v>
      </c>
      <c r="L36" s="57">
        <f t="shared" si="1"/>
        <v>0.92830677534492523</v>
      </c>
      <c r="M36" t="s">
        <v>28</v>
      </c>
      <c r="O36" t="s">
        <v>294</v>
      </c>
      <c r="P36">
        <v>1</v>
      </c>
      <c r="Q36">
        <f>AVERAGE(DATASET!U424:U427)</f>
        <v>0.23474999999999999</v>
      </c>
    </row>
    <row r="37" spans="1:17" x14ac:dyDescent="0.25">
      <c r="A37">
        <v>1</v>
      </c>
      <c r="C37" t="s">
        <v>372</v>
      </c>
      <c r="D37" t="s">
        <v>461</v>
      </c>
      <c r="E37">
        <v>1986</v>
      </c>
      <c r="F37">
        <v>35</v>
      </c>
      <c r="G37">
        <v>3</v>
      </c>
      <c r="H37" s="32" t="s">
        <v>249</v>
      </c>
      <c r="I37" s="106" t="s">
        <v>255</v>
      </c>
      <c r="J37">
        <v>411</v>
      </c>
      <c r="K37" s="58">
        <f t="shared" si="0"/>
        <v>11.108108108108109</v>
      </c>
      <c r="L37" s="57">
        <f t="shared" si="1"/>
        <v>1.083076289931149</v>
      </c>
      <c r="M37" t="s">
        <v>28</v>
      </c>
      <c r="O37" t="s">
        <v>270</v>
      </c>
      <c r="P37">
        <v>1</v>
      </c>
      <c r="Q37">
        <f>AVERAGE(DATASET!U428:U430)</f>
        <v>0.27333333333333337</v>
      </c>
    </row>
    <row r="38" spans="1:17" x14ac:dyDescent="0.25">
      <c r="A38">
        <v>1</v>
      </c>
      <c r="C38" t="s">
        <v>374</v>
      </c>
      <c r="D38" t="s">
        <v>460</v>
      </c>
      <c r="E38">
        <v>1992</v>
      </c>
      <c r="F38">
        <v>36</v>
      </c>
      <c r="G38">
        <v>1</v>
      </c>
      <c r="H38" s="105" t="s">
        <v>252</v>
      </c>
      <c r="I38" s="106" t="s">
        <v>257</v>
      </c>
      <c r="J38">
        <v>34</v>
      </c>
      <c r="K38" s="58">
        <f t="shared" si="0"/>
        <v>1.096774193548387</v>
      </c>
      <c r="L38" s="57">
        <f t="shared" si="1"/>
        <v>0.32155166280858288</v>
      </c>
      <c r="M38" t="s">
        <v>28</v>
      </c>
      <c r="P38">
        <v>0</v>
      </c>
      <c r="Q38">
        <f>AVERAGE(DATASET!U431)</f>
        <v>0.12137614678899082</v>
      </c>
    </row>
    <row r="39" spans="1:17" x14ac:dyDescent="0.25">
      <c r="A39">
        <v>1</v>
      </c>
      <c r="C39" t="s">
        <v>375</v>
      </c>
      <c r="D39" t="s">
        <v>459</v>
      </c>
      <c r="E39">
        <v>1993</v>
      </c>
      <c r="F39">
        <v>37</v>
      </c>
      <c r="G39">
        <v>1</v>
      </c>
      <c r="H39" s="32" t="s">
        <v>253</v>
      </c>
      <c r="I39" s="106" t="s">
        <v>256</v>
      </c>
      <c r="J39">
        <v>55</v>
      </c>
      <c r="K39" s="58">
        <f t="shared" si="0"/>
        <v>1.8333333333333333</v>
      </c>
      <c r="L39" s="57">
        <f t="shared" si="1"/>
        <v>0.45229767099463025</v>
      </c>
      <c r="M39" t="s">
        <v>28</v>
      </c>
      <c r="O39" t="s">
        <v>254</v>
      </c>
      <c r="P39">
        <v>1</v>
      </c>
      <c r="Q39">
        <f>AVERAGE(DATASET!U432)</f>
        <v>5.4394495412844031E-2</v>
      </c>
    </row>
    <row r="40" spans="1:17" x14ac:dyDescent="0.25">
      <c r="A40">
        <v>1</v>
      </c>
      <c r="C40" t="s">
        <v>376</v>
      </c>
      <c r="D40" t="s">
        <v>458</v>
      </c>
      <c r="E40">
        <v>2000</v>
      </c>
      <c r="F40">
        <v>38</v>
      </c>
      <c r="G40">
        <v>3</v>
      </c>
      <c r="H40" s="32" t="s">
        <v>88</v>
      </c>
      <c r="I40" s="106" t="s">
        <v>89</v>
      </c>
      <c r="J40">
        <v>575</v>
      </c>
      <c r="K40" s="58">
        <f t="shared" si="0"/>
        <v>25</v>
      </c>
      <c r="L40" s="57">
        <f t="shared" si="1"/>
        <v>1.414973347970818</v>
      </c>
      <c r="M40" t="s">
        <v>28</v>
      </c>
      <c r="N40">
        <v>0.13300000000000001</v>
      </c>
      <c r="O40" t="s">
        <v>96</v>
      </c>
      <c r="P40">
        <v>1</v>
      </c>
      <c r="Q40">
        <f>AVERAGE(DATASET!U435)</f>
        <v>4.3775100401606426E-2</v>
      </c>
    </row>
  </sheetData>
  <autoFilter ref="A2:A40" xr:uid="{19E8AAF9-642B-4A41-82CB-A2DF91300A84}"/>
  <conditionalFormatting sqref="H2:I2 J1:P2 A2:B2 D2:E2">
    <cfRule type="expression" dxfId="7" priority="10">
      <formula>ISBLANK(A1)</formula>
    </cfRule>
  </conditionalFormatting>
  <conditionalFormatting sqref="Q2">
    <cfRule type="expression" dxfId="6" priority="6">
      <formula>ISBLANK(Q2)</formula>
    </cfRule>
  </conditionalFormatting>
  <conditionalFormatting sqref="Q3:Q40">
    <cfRule type="dataBar" priority="103">
      <dataBar>
        <cfvo type="min"/>
        <cfvo type="max"/>
        <color rgb="FF63C384"/>
      </dataBar>
      <extLst>
        <ext xmlns:x14="http://schemas.microsoft.com/office/spreadsheetml/2009/9/main" uri="{B025F937-C7B1-47D3-B67F-A62EFF666E3E}">
          <x14:id>{121E0300-7EC9-4459-A69E-0E881120221C}</x14:id>
        </ext>
      </extLst>
    </cfRule>
  </conditionalFormatting>
  <conditionalFormatting sqref="F2:G2">
    <cfRule type="expression" dxfId="5" priority="4">
      <formula>ISBLANK(F2)</formula>
    </cfRule>
  </conditionalFormatting>
  <conditionalFormatting sqref="F1">
    <cfRule type="expression" dxfId="4" priority="3">
      <formula>ISBLANK(F1)</formula>
    </cfRule>
  </conditionalFormatting>
  <conditionalFormatting sqref="C2">
    <cfRule type="expression" dxfId="3" priority="1">
      <formula>ISBLANK(C2)</formula>
    </cfRule>
  </conditionalFormatting>
  <hyperlinks>
    <hyperlink ref="D15" r:id="rId1" location="bib33" display="https://www.sciencedirect.com/science/article/pii/S1747938X10000175?casa_token=qxB1CoY3TqsAAAAA:ttEzeFZJVNFKxwhvorO4B-fsO713sHAEhu7LI0tf11zw7o8_fNDtgc6xjvQwSOfCEf43AL_fTsTq - bib33" xr:uid="{6614934B-8C60-41FF-9041-3043ACFE6DBE}"/>
    <hyperlink ref="D23" r:id="rId2" location="bib42" display="https://www.sciencedirect.com/science/article/pii/S1747938X10000175?casa_token=qxB1CoY3TqsAAAAA:ttEzeFZJVNFKxwhvorO4B-fsO713sHAEhu7LI0tf11zw7o8_fNDtgc6xjvQwSOfCEf43AL_fTsTq - bib42" xr:uid="{9278E3AC-3ACD-4BBD-8132-7EE9D1539BE8}"/>
    <hyperlink ref="D22" r:id="rId3" location="bib42" display="https://www.sciencedirect.com/science/article/pii/S1747938X10000175?casa_token=qxB1CoY3TqsAAAAA:ttEzeFZJVNFKxwhvorO4B-fsO713sHAEhu7LI0tf11zw7o8_fNDtgc6xjvQwSOfCEf43AL_fTsTq - bib42" xr:uid="{86711219-3FE5-45C3-B38B-39D690987DD4}"/>
    <hyperlink ref="C15" r:id="rId4" location="bib33" display="https://www.sciencedirect.com/science/article/pii/S1747938X10000175?casa_token=qxB1CoY3TqsAAAAA:ttEzeFZJVNFKxwhvorO4B-fsO713sHAEhu7LI0tf11zw7o8_fNDtgc6xjvQwSOfCEf43AL_fTsTq - bib33" xr:uid="{EC59CB35-47CD-4875-AC12-06EE73E9DED7}"/>
    <hyperlink ref="C23" r:id="rId5" location="bib42" display="https://www.sciencedirect.com/science/article/pii/S1747938X10000175?casa_token=qxB1CoY3TqsAAAAA:ttEzeFZJVNFKxwhvorO4B-fsO713sHAEhu7LI0tf11zw7o8_fNDtgc6xjvQwSOfCEf43AL_fTsTq - bib42" xr:uid="{6FBC64F4-EEFC-49AB-BD52-D67B09F7A836}"/>
    <hyperlink ref="C22" r:id="rId6" location="bib42" display="https://www.sciencedirect.com/science/article/pii/S1747938X10000175?casa_token=qxB1CoY3TqsAAAAA:ttEzeFZJVNFKxwhvorO4B-fsO713sHAEhu7LI0tf11zw7o8_fNDtgc6xjvQwSOfCEf43AL_fTsTq - bib42" xr:uid="{F8CF5292-92DD-458D-94C2-838148357C63}"/>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21E0300-7EC9-4459-A69E-0E881120221C}">
            <x14:dataBar minLength="0" maxLength="100" gradient="0">
              <x14:cfvo type="autoMin"/>
              <x14:cfvo type="autoMax"/>
              <x14:negativeFillColor rgb="FFFF0000"/>
              <x14:axisColor rgb="FF000000"/>
            </x14:dataBar>
          </x14:cfRule>
          <xm:sqref>Q3:Q40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92BE0-177E-4C84-9EA3-25A3E2F03FAC}">
  <dimension ref="A1:N11"/>
  <sheetViews>
    <sheetView tabSelected="1" workbookViewId="0">
      <selection activeCell="G18" sqref="G18"/>
    </sheetView>
  </sheetViews>
  <sheetFormatPr defaultRowHeight="15" x14ac:dyDescent="0.25"/>
  <sheetData>
    <row r="1" spans="1:14" x14ac:dyDescent="0.25">
      <c r="A1" s="54" t="s">
        <v>416</v>
      </c>
      <c r="C1" s="8" t="s">
        <v>32</v>
      </c>
      <c r="D1" t="b">
        <v>1</v>
      </c>
      <c r="E1" t="b">
        <v>1</v>
      </c>
      <c r="F1" t="b">
        <v>0</v>
      </c>
      <c r="G1" t="b">
        <v>0</v>
      </c>
      <c r="J1" t="b">
        <v>0</v>
      </c>
      <c r="K1" t="b">
        <v>0</v>
      </c>
      <c r="L1" t="s">
        <v>435</v>
      </c>
      <c r="M1">
        <v>1</v>
      </c>
      <c r="N1" t="s">
        <v>424</v>
      </c>
    </row>
    <row r="2" spans="1:14" x14ac:dyDescent="0.25">
      <c r="A2" s="54" t="s">
        <v>61</v>
      </c>
      <c r="C2" s="8" t="s">
        <v>455</v>
      </c>
      <c r="D2" t="b">
        <v>0</v>
      </c>
      <c r="E2" t="b">
        <v>0</v>
      </c>
      <c r="F2" t="b">
        <v>0</v>
      </c>
      <c r="G2" t="b">
        <v>0</v>
      </c>
      <c r="J2" t="b">
        <v>0</v>
      </c>
      <c r="K2" t="b">
        <v>0</v>
      </c>
      <c r="L2" t="s">
        <v>435</v>
      </c>
      <c r="M2">
        <v>1</v>
      </c>
      <c r="N2" t="s">
        <v>425</v>
      </c>
    </row>
    <row r="3" spans="1:14" x14ac:dyDescent="0.25">
      <c r="A3" s="54" t="s">
        <v>26</v>
      </c>
      <c r="C3" s="8" t="s">
        <v>454</v>
      </c>
      <c r="D3" t="b">
        <v>0</v>
      </c>
      <c r="E3" t="b">
        <v>0</v>
      </c>
      <c r="F3" t="b">
        <v>0</v>
      </c>
      <c r="G3" t="b">
        <v>0</v>
      </c>
      <c r="J3" t="b">
        <v>0</v>
      </c>
      <c r="K3" t="b">
        <v>0</v>
      </c>
      <c r="L3" t="s">
        <v>435</v>
      </c>
      <c r="M3">
        <v>1</v>
      </c>
      <c r="N3" t="s">
        <v>425</v>
      </c>
    </row>
    <row r="4" spans="1:14" x14ac:dyDescent="0.25">
      <c r="A4" s="54" t="s">
        <v>377</v>
      </c>
      <c r="C4" s="8" t="s">
        <v>418</v>
      </c>
      <c r="D4" t="b">
        <v>0</v>
      </c>
      <c r="E4" t="b">
        <v>0</v>
      </c>
      <c r="F4" t="b">
        <v>0</v>
      </c>
      <c r="G4" t="b">
        <v>0</v>
      </c>
      <c r="J4" t="b">
        <v>0</v>
      </c>
      <c r="K4" t="b">
        <v>0</v>
      </c>
      <c r="L4" t="s">
        <v>435</v>
      </c>
      <c r="M4">
        <v>1</v>
      </c>
      <c r="N4" t="s">
        <v>424</v>
      </c>
    </row>
    <row r="5" spans="1:14" x14ac:dyDescent="0.25">
      <c r="A5" s="54" t="s">
        <v>378</v>
      </c>
      <c r="C5" s="8" t="s">
        <v>334</v>
      </c>
      <c r="D5" t="b">
        <v>0</v>
      </c>
      <c r="E5" t="b">
        <v>0</v>
      </c>
      <c r="F5" t="b">
        <v>0</v>
      </c>
      <c r="G5" t="b">
        <v>0</v>
      </c>
      <c r="J5" t="b">
        <v>0</v>
      </c>
      <c r="K5" t="b">
        <v>0</v>
      </c>
      <c r="L5" t="s">
        <v>435</v>
      </c>
      <c r="M5">
        <v>1</v>
      </c>
      <c r="N5" t="s">
        <v>424</v>
      </c>
    </row>
    <row r="6" spans="1:14" x14ac:dyDescent="0.25">
      <c r="A6" s="54" t="s">
        <v>335</v>
      </c>
      <c r="C6" s="8" t="s">
        <v>335</v>
      </c>
      <c r="D6" t="b">
        <v>1</v>
      </c>
      <c r="E6" t="b">
        <v>0</v>
      </c>
      <c r="F6" t="b">
        <v>0</v>
      </c>
      <c r="G6" t="b">
        <v>0</v>
      </c>
      <c r="J6" t="b">
        <v>0</v>
      </c>
      <c r="K6" t="b">
        <v>0</v>
      </c>
      <c r="L6" t="s">
        <v>435</v>
      </c>
      <c r="M6">
        <v>1</v>
      </c>
      <c r="N6" t="s">
        <v>426</v>
      </c>
    </row>
    <row r="7" spans="1:14" x14ac:dyDescent="0.25">
      <c r="A7" s="54" t="s">
        <v>29</v>
      </c>
      <c r="C7" s="8" t="s">
        <v>379</v>
      </c>
      <c r="D7" t="b">
        <v>0</v>
      </c>
      <c r="E7" t="b">
        <v>0</v>
      </c>
      <c r="F7" t="b">
        <v>0</v>
      </c>
      <c r="G7" t="b">
        <v>0</v>
      </c>
      <c r="J7" t="b">
        <v>0</v>
      </c>
      <c r="K7" t="b">
        <v>0</v>
      </c>
      <c r="L7" t="s">
        <v>435</v>
      </c>
      <c r="M7">
        <v>1</v>
      </c>
      <c r="N7" t="s">
        <v>425</v>
      </c>
    </row>
    <row r="8" spans="1:14" x14ac:dyDescent="0.25">
      <c r="A8" s="54" t="s">
        <v>30</v>
      </c>
      <c r="C8" s="8" t="s">
        <v>30</v>
      </c>
      <c r="D8" t="b">
        <v>0</v>
      </c>
      <c r="E8" t="b">
        <v>0</v>
      </c>
      <c r="F8" t="b">
        <v>0</v>
      </c>
      <c r="G8" t="b">
        <v>0</v>
      </c>
      <c r="J8" t="b">
        <v>0</v>
      </c>
      <c r="K8" t="b">
        <v>0</v>
      </c>
      <c r="L8" t="s">
        <v>435</v>
      </c>
      <c r="M8">
        <v>1</v>
      </c>
      <c r="N8" t="s">
        <v>426</v>
      </c>
    </row>
    <row r="9" spans="1:14" x14ac:dyDescent="0.25">
      <c r="A9" s="54" t="s">
        <v>62</v>
      </c>
      <c r="C9" s="8" t="s">
        <v>419</v>
      </c>
      <c r="D9" t="b">
        <v>0</v>
      </c>
      <c r="E9" t="b">
        <v>0</v>
      </c>
      <c r="F9" t="b">
        <v>0</v>
      </c>
      <c r="G9" t="b">
        <v>0</v>
      </c>
      <c r="J9" t="b">
        <v>0</v>
      </c>
      <c r="K9" t="b">
        <v>0</v>
      </c>
      <c r="L9" t="s">
        <v>435</v>
      </c>
      <c r="M9">
        <v>1</v>
      </c>
      <c r="N9" t="s">
        <v>427</v>
      </c>
    </row>
    <row r="10" spans="1:14" x14ac:dyDescent="0.25">
      <c r="A10" s="54" t="s">
        <v>489</v>
      </c>
      <c r="C10" s="8" t="s">
        <v>429</v>
      </c>
      <c r="D10" t="b">
        <v>0</v>
      </c>
      <c r="E10" t="b">
        <v>0</v>
      </c>
      <c r="F10" t="b">
        <v>0</v>
      </c>
      <c r="G10" t="b">
        <v>0</v>
      </c>
      <c r="J10" t="b">
        <v>0</v>
      </c>
      <c r="K10" t="b">
        <v>0</v>
      </c>
      <c r="L10" t="s">
        <v>435</v>
      </c>
      <c r="M10">
        <v>1</v>
      </c>
      <c r="N10" t="s">
        <v>427</v>
      </c>
    </row>
    <row r="11" spans="1:14" x14ac:dyDescent="0.25">
      <c r="A11" s="54" t="s">
        <v>439</v>
      </c>
      <c r="C11" s="8" t="s">
        <v>420</v>
      </c>
      <c r="D11" t="b">
        <v>0</v>
      </c>
      <c r="E11" t="b">
        <v>0</v>
      </c>
      <c r="F11" t="b">
        <v>0</v>
      </c>
      <c r="G11" t="b">
        <v>0</v>
      </c>
      <c r="J11" t="b">
        <v>0</v>
      </c>
      <c r="K11" t="b">
        <v>0</v>
      </c>
      <c r="L11" t="s">
        <v>435</v>
      </c>
      <c r="M11">
        <v>1</v>
      </c>
      <c r="N11" t="s">
        <v>426</v>
      </c>
    </row>
  </sheetData>
  <conditionalFormatting sqref="A1">
    <cfRule type="expression" dxfId="2" priority="3">
      <formula>ISBLANK(A1)</formula>
    </cfRule>
  </conditionalFormatting>
  <conditionalFormatting sqref="A2:A10">
    <cfRule type="expression" dxfId="1" priority="2">
      <formula>ISBLANK(A2)</formula>
    </cfRule>
  </conditionalFormatting>
  <conditionalFormatting sqref="A11">
    <cfRule type="expression" dxfId="0" priority="1">
      <formula>ISBLANK(A11)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0F7DD-58DA-458E-8A38-BACC7F5F7BFA}">
  <dimension ref="A1"/>
  <sheetViews>
    <sheetView workbookViewId="0">
      <selection activeCell="D8" sqref="D8"/>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38449-D3C2-418E-8B4C-346F25B60C93}">
  <sheetPr>
    <tabColor theme="8" tint="0.59999389629810485"/>
  </sheetPr>
  <dimension ref="A1:T20"/>
  <sheetViews>
    <sheetView zoomScale="130" zoomScaleNormal="130" workbookViewId="0">
      <selection activeCell="A18" sqref="A18:XFD18"/>
    </sheetView>
  </sheetViews>
  <sheetFormatPr defaultRowHeight="15" x14ac:dyDescent="0.25"/>
  <cols>
    <col min="1" max="1" width="93.5703125" customWidth="1"/>
  </cols>
  <sheetData>
    <row r="1" spans="1:20" x14ac:dyDescent="0.25">
      <c r="A1" s="31" t="s">
        <v>440</v>
      </c>
      <c r="B1" t="s">
        <v>382</v>
      </c>
    </row>
    <row r="2" spans="1:20" x14ac:dyDescent="0.25">
      <c r="A2" s="31" t="s">
        <v>410</v>
      </c>
    </row>
    <row r="3" spans="1:20" x14ac:dyDescent="0.25">
      <c r="A3" s="20"/>
    </row>
    <row r="5" spans="1:20" x14ac:dyDescent="0.25">
      <c r="A5" s="19" t="s">
        <v>17</v>
      </c>
      <c r="B5" s="19" t="s">
        <v>42</v>
      </c>
      <c r="C5" s="19"/>
      <c r="D5" s="19"/>
      <c r="E5" s="19"/>
      <c r="F5" s="19"/>
      <c r="G5" s="19"/>
      <c r="H5" s="19"/>
      <c r="I5" s="19"/>
      <c r="J5" s="19"/>
      <c r="K5" s="19"/>
      <c r="L5" s="19"/>
      <c r="M5" s="19"/>
      <c r="N5" s="19"/>
      <c r="O5" s="19"/>
      <c r="P5" s="19"/>
      <c r="Q5" s="19"/>
      <c r="R5" s="19"/>
      <c r="S5" s="19"/>
      <c r="T5" s="19"/>
    </row>
    <row r="7" spans="1:20" x14ac:dyDescent="0.25">
      <c r="A7" s="19" t="s">
        <v>38</v>
      </c>
      <c r="B7" s="19"/>
      <c r="C7" s="19"/>
      <c r="D7" s="19"/>
      <c r="E7" s="19"/>
      <c r="F7" s="19"/>
      <c r="G7" s="19"/>
      <c r="H7" s="19"/>
    </row>
    <row r="8" spans="1:20" ht="11.25" customHeight="1" x14ac:dyDescent="0.25"/>
    <row r="9" spans="1:20" x14ac:dyDescent="0.25">
      <c r="A9" s="19" t="s">
        <v>60</v>
      </c>
      <c r="B9" s="19"/>
      <c r="C9" s="19"/>
      <c r="D9" s="19"/>
      <c r="E9" s="19"/>
      <c r="F9" s="19"/>
      <c r="G9" s="19"/>
      <c r="H9" s="19"/>
      <c r="I9" s="19"/>
      <c r="J9" s="19"/>
      <c r="K9" s="19"/>
      <c r="L9" s="19"/>
      <c r="M9" s="19"/>
      <c r="N9" s="19"/>
      <c r="O9" s="19"/>
      <c r="P9" s="19"/>
      <c r="Q9" s="19"/>
      <c r="R9" s="19"/>
    </row>
    <row r="11" spans="1:20" s="37" customFormat="1" x14ac:dyDescent="0.25">
      <c r="A11" s="37" t="s">
        <v>41</v>
      </c>
    </row>
    <row r="13" spans="1:20" x14ac:dyDescent="0.25">
      <c r="A13" s="19" t="s">
        <v>45</v>
      </c>
      <c r="B13" s="19"/>
      <c r="C13" s="19"/>
      <c r="D13" s="19"/>
      <c r="E13" s="19"/>
      <c r="F13" s="19"/>
      <c r="G13" s="19"/>
      <c r="H13" s="19"/>
      <c r="I13" s="19"/>
      <c r="J13" s="19"/>
    </row>
    <row r="14" spans="1:20" ht="17.25" customHeight="1" x14ac:dyDescent="0.35">
      <c r="D14" s="6"/>
    </row>
    <row r="15" spans="1:20" ht="23.25" x14ac:dyDescent="0.35">
      <c r="A15" s="19" t="s">
        <v>77</v>
      </c>
      <c r="B15" s="19"/>
      <c r="C15" s="19"/>
      <c r="D15" s="25"/>
      <c r="E15" s="19"/>
      <c r="F15" s="19"/>
      <c r="G15" s="19"/>
      <c r="H15" s="19"/>
      <c r="I15" s="19"/>
      <c r="J15" s="19"/>
    </row>
    <row r="18" spans="1:1" x14ac:dyDescent="0.25">
      <c r="A18" s="19" t="s">
        <v>247</v>
      </c>
    </row>
    <row r="20" spans="1:1" x14ac:dyDescent="0.25">
      <c r="A20" s="4" t="s">
        <v>315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var_list</vt:lpstr>
      <vt:lpstr>Studies</vt:lpstr>
      <vt:lpstr>temp</vt:lpstr>
      <vt:lpstr>temp_2</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Tomas Havranek</dc:creator>
  <cp:keywords/>
  <dc:description/>
  <cp:lastModifiedBy>Petr Čala</cp:lastModifiedBy>
  <cp:revision/>
  <dcterms:created xsi:type="dcterms:W3CDTF">2020-07-05T04:33:51Z</dcterms:created>
  <dcterms:modified xsi:type="dcterms:W3CDTF">2023-05-17T15:49:11Z</dcterms:modified>
  <cp:category/>
  <cp:contentStatus/>
</cp:coreProperties>
</file>