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72A53915-D5BC-4222-A20D-D2D19B9186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10" r:id="rId1"/>
    <sheet name="legend" sheetId="7" r:id="rId2"/>
    <sheet name="PP_main" sheetId="2" r:id="rId3"/>
    <sheet name="PP_uncollectible" sheetId="6" r:id="rId4"/>
    <sheet name="help" sheetId="8" r:id="rId5"/>
    <sheet name="Calculations" sheetId="12" r:id="rId6"/>
  </sheets>
  <definedNames>
    <definedName name="_xlnm._FilterDatabase" localSheetId="0" hidden="1">main!$A$1:$DP$1685</definedName>
    <definedName name="_xlnm._FilterDatabase" localSheetId="2" hidden="1">PP_main!$A$1:$CY$1685</definedName>
    <definedName name="_xlnm._FilterDatabase" localSheetId="3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I399" i="10"/>
  <c r="J399" i="10" s="1"/>
  <c r="G400" i="10"/>
  <c r="H400" i="10"/>
  <c r="I400" i="10"/>
  <c r="L400" i="10" s="1"/>
  <c r="J400" i="10"/>
  <c r="K400" i="10" s="1"/>
  <c r="G401" i="10"/>
  <c r="H401" i="10"/>
  <c r="I401" i="10"/>
  <c r="L401" i="10" s="1"/>
  <c r="J401" i="10"/>
  <c r="K401" i="10"/>
  <c r="G402" i="10"/>
  <c r="H402" i="10"/>
  <c r="I402" i="10"/>
  <c r="J402" i="10" s="1"/>
  <c r="K402" i="10" s="1"/>
  <c r="G403" i="10"/>
  <c r="H403" i="10"/>
  <c r="I403" i="10"/>
  <c r="L403" i="10" s="1"/>
  <c r="J403" i="10"/>
  <c r="K403" i="10" s="1"/>
  <c r="G404" i="10"/>
  <c r="H404" i="10"/>
  <c r="I404" i="10"/>
  <c r="J404" i="10"/>
  <c r="L404" i="10" s="1"/>
  <c r="K404" i="10"/>
  <c r="G405" i="10"/>
  <c r="H405" i="10"/>
  <c r="I405" i="10"/>
  <c r="G406" i="10"/>
  <c r="H406" i="10"/>
  <c r="I406" i="10"/>
  <c r="J406" i="10" s="1"/>
  <c r="G407" i="10"/>
  <c r="H407" i="10"/>
  <c r="I407" i="10"/>
  <c r="J407" i="10" s="1"/>
  <c r="G408" i="10"/>
  <c r="H408" i="10"/>
  <c r="I408" i="10"/>
  <c r="M408" i="10" s="1"/>
  <c r="J408" i="10"/>
  <c r="K408" i="10" s="1"/>
  <c r="G409" i="10"/>
  <c r="H409" i="10"/>
  <c r="I409" i="10"/>
  <c r="J409" i="10" s="1"/>
  <c r="G410" i="10"/>
  <c r="H410" i="10"/>
  <c r="I410" i="10"/>
  <c r="J410" i="10" s="1"/>
  <c r="K410" i="10" s="1"/>
  <c r="G411" i="10"/>
  <c r="H411" i="10"/>
  <c r="I411" i="10"/>
  <c r="L411" i="10" s="1"/>
  <c r="J411" i="10"/>
  <c r="K411" i="10" s="1"/>
  <c r="AJ400" i="10"/>
  <c r="AJ401" i="10"/>
  <c r="AJ402" i="10"/>
  <c r="AJ403" i="10"/>
  <c r="AJ404" i="10"/>
  <c r="AJ405" i="10"/>
  <c r="AJ406" i="10"/>
  <c r="AJ407" i="10"/>
  <c r="AJ408" i="10"/>
  <c r="AJ409" i="10"/>
  <c r="AJ410" i="10"/>
  <c r="AJ411" i="10"/>
  <c r="AJ399" i="10"/>
  <c r="AJ398" i="10"/>
  <c r="I398" i="10"/>
  <c r="AJ397" i="10"/>
  <c r="I397" i="10" s="1"/>
  <c r="F405" i="10"/>
  <c r="F398" i="10"/>
  <c r="G398" i="10"/>
  <c r="H398" i="10"/>
  <c r="J271" i="12"/>
  <c r="K271" i="12" s="1"/>
  <c r="Q271" i="12" s="1"/>
  <c r="J270" i="12"/>
  <c r="K270" i="12" s="1"/>
  <c r="Q270" i="12" s="1"/>
  <c r="J269" i="12"/>
  <c r="K269" i="12" s="1"/>
  <c r="Q269" i="12" s="1"/>
  <c r="J268" i="12"/>
  <c r="K268" i="12" s="1"/>
  <c r="Q268" i="12" s="1"/>
  <c r="J267" i="12"/>
  <c r="K267" i="12" s="1"/>
  <c r="Q267" i="12" s="1"/>
  <c r="M266" i="12"/>
  <c r="M267" i="12"/>
  <c r="R267" i="12" s="1"/>
  <c r="M268" i="12"/>
  <c r="M269" i="12"/>
  <c r="M270" i="12"/>
  <c r="M271" i="12"/>
  <c r="R269" i="12"/>
  <c r="R266" i="12"/>
  <c r="E271" i="12"/>
  <c r="E270" i="12"/>
  <c r="E269" i="12"/>
  <c r="E268" i="12"/>
  <c r="E267" i="12"/>
  <c r="E266" i="12"/>
  <c r="J266" i="12" s="1"/>
  <c r="K266" i="12" s="1"/>
  <c r="E265" i="12"/>
  <c r="E260" i="12"/>
  <c r="E261" i="12"/>
  <c r="E262" i="12"/>
  <c r="E263" i="12"/>
  <c r="E264" i="12"/>
  <c r="E258" i="12"/>
  <c r="M260" i="12"/>
  <c r="R260" i="12" s="1"/>
  <c r="M261" i="12"/>
  <c r="R261" i="12" s="1"/>
  <c r="M262" i="12"/>
  <c r="R262" i="12" s="1"/>
  <c r="M263" i="12"/>
  <c r="R263" i="12" s="1"/>
  <c r="M264" i="12"/>
  <c r="R264" i="12" s="1"/>
  <c r="R268" i="12"/>
  <c r="R270" i="12"/>
  <c r="R271" i="12"/>
  <c r="M259" i="12"/>
  <c r="R259" i="12" s="1"/>
  <c r="K250" i="12"/>
  <c r="K247" i="12"/>
  <c r="K248" i="12"/>
  <c r="K249" i="12"/>
  <c r="K246" i="12"/>
  <c r="H249" i="12"/>
  <c r="H248" i="12"/>
  <c r="H247" i="12"/>
  <c r="H246" i="12"/>
  <c r="H250" i="12" s="1"/>
  <c r="AJ396" i="10"/>
  <c r="I396" i="10"/>
  <c r="J396" i="10"/>
  <c r="K396" i="10"/>
  <c r="L396" i="10"/>
  <c r="M396" i="10"/>
  <c r="AJ395" i="10"/>
  <c r="I395" i="10"/>
  <c r="J395" i="10"/>
  <c r="K395" i="10"/>
  <c r="L395" i="10"/>
  <c r="M395" i="10"/>
  <c r="AJ394" i="10"/>
  <c r="I394" i="10" s="1"/>
  <c r="F397" i="10"/>
  <c r="G397" i="10"/>
  <c r="H397" i="10"/>
  <c r="F396" i="10"/>
  <c r="G396" i="10"/>
  <c r="H396" i="10"/>
  <c r="F395" i="10"/>
  <c r="G395" i="10"/>
  <c r="H395" i="10"/>
  <c r="F394" i="10"/>
  <c r="G394" i="10"/>
  <c r="H394" i="10"/>
  <c r="AJ393" i="10"/>
  <c r="I393" i="10"/>
  <c r="J393" i="10" s="1"/>
  <c r="K393" i="10" s="1"/>
  <c r="AJ392" i="10"/>
  <c r="I392" i="10"/>
  <c r="AJ391" i="10"/>
  <c r="I391" i="10"/>
  <c r="J391" i="10"/>
  <c r="K391" i="10" s="1"/>
  <c r="M391" i="10"/>
  <c r="AJ390" i="10"/>
  <c r="I390" i="10" s="1"/>
  <c r="F393" i="10"/>
  <c r="G393" i="10"/>
  <c r="H393" i="10"/>
  <c r="F392" i="10"/>
  <c r="G392" i="10"/>
  <c r="H392" i="10"/>
  <c r="F391" i="10"/>
  <c r="G391" i="10"/>
  <c r="H391" i="10"/>
  <c r="F390" i="10"/>
  <c r="G390" i="10"/>
  <c r="H390" i="10"/>
  <c r="I387" i="10"/>
  <c r="J387" i="10" s="1"/>
  <c r="K387" i="10" s="1"/>
  <c r="AJ389" i="10"/>
  <c r="AJ388" i="10"/>
  <c r="AJ387" i="10"/>
  <c r="AJ386" i="10"/>
  <c r="I386" i="10" s="1"/>
  <c r="F389" i="10"/>
  <c r="I389" i="10" s="1"/>
  <c r="J389" i="10" s="1"/>
  <c r="F388" i="10"/>
  <c r="I388" i="10" s="1"/>
  <c r="J388" i="10" s="1"/>
  <c r="F387" i="10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I385" i="10" s="1"/>
  <c r="F383" i="10"/>
  <c r="AJ385" i="10"/>
  <c r="AJ384" i="10"/>
  <c r="AJ383" i="10"/>
  <c r="M406" i="10" l="1"/>
  <c r="K406" i="10"/>
  <c r="L406" i="10"/>
  <c r="K409" i="10"/>
  <c r="L409" i="10"/>
  <c r="K399" i="10"/>
  <c r="M399" i="10"/>
  <c r="M405" i="10"/>
  <c r="K407" i="10"/>
  <c r="M407" i="10"/>
  <c r="L407" i="10"/>
  <c r="J405" i="10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S266" i="12" s="1"/>
  <c r="S270" i="12"/>
  <c r="S271" i="12"/>
  <c r="S269" i="12"/>
  <c r="S267" i="12"/>
  <c r="S268" i="12"/>
  <c r="L394" i="10"/>
  <c r="M394" i="10"/>
  <c r="J394" i="10"/>
  <c r="K394" i="10" s="1"/>
  <c r="J392" i="10"/>
  <c r="K392" i="10" s="1"/>
  <c r="L391" i="10"/>
  <c r="L393" i="10"/>
  <c r="M393" i="10"/>
  <c r="L390" i="10"/>
  <c r="M390" i="10"/>
  <c r="J390" i="10"/>
  <c r="K390" i="10" s="1"/>
  <c r="I384" i="10"/>
  <c r="J384" i="10" s="1"/>
  <c r="K384" i="10" s="1"/>
  <c r="I383" i="10"/>
  <c r="J383" i="10" s="1"/>
  <c r="K389" i="10"/>
  <c r="L389" i="10"/>
  <c r="M389" i="10"/>
  <c r="K388" i="10"/>
  <c r="L388" i="10"/>
  <c r="M388" i="10"/>
  <c r="M387" i="10"/>
  <c r="L387" i="10"/>
  <c r="J386" i="10"/>
  <c r="K386" i="10" s="1"/>
  <c r="K383" i="10"/>
  <c r="M383" i="10"/>
  <c r="J385" i="10"/>
  <c r="K385" i="10" s="1"/>
  <c r="M384" i="10"/>
  <c r="L383" i="10"/>
  <c r="L384" i="10"/>
  <c r="K405" i="10" l="1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I381" i="10"/>
  <c r="J381" i="10" s="1"/>
  <c r="K381" i="10" s="1"/>
  <c r="AJ381" i="10"/>
  <c r="AJ382" i="10"/>
  <c r="I382" i="10" s="1"/>
  <c r="J382" i="10" s="1"/>
  <c r="AJ380" i="10"/>
  <c r="I380" i="10" s="1"/>
  <c r="AJ379" i="10"/>
  <c r="I379" i="10" s="1"/>
  <c r="E382" i="10"/>
  <c r="H382" i="10" s="1"/>
  <c r="G382" i="10"/>
  <c r="E381" i="10"/>
  <c r="G381" i="10" s="1"/>
  <c r="E380" i="10"/>
  <c r="G380" i="10" s="1"/>
  <c r="E379" i="10"/>
  <c r="G379" i="10" s="1"/>
  <c r="E378" i="10"/>
  <c r="G378" i="10" s="1"/>
  <c r="E377" i="10"/>
  <c r="H377" i="10" s="1"/>
  <c r="G377" i="10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I364" i="10"/>
  <c r="J364" i="10" s="1"/>
  <c r="I365" i="10"/>
  <c r="J365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AJ365" i="10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I350" i="10" s="1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I346" i="10" s="1"/>
  <c r="J346" i="10" s="1"/>
  <c r="K346" i="10" s="1"/>
  <c r="G346" i="10"/>
  <c r="H346" i="10"/>
  <c r="F345" i="10"/>
  <c r="I345" i="10" s="1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I336" i="10"/>
  <c r="J336" i="10" s="1"/>
  <c r="K336" i="10" s="1"/>
  <c r="F332" i="10"/>
  <c r="I332" i="10" s="1"/>
  <c r="F333" i="10"/>
  <c r="F334" i="10"/>
  <c r="I334" i="10" s="1"/>
  <c r="J334" i="10" s="1"/>
  <c r="K334" i="10" s="1"/>
  <c r="F335" i="10"/>
  <c r="F336" i="10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AJ330" i="10"/>
  <c r="I330" i="10" s="1"/>
  <c r="J330" i="10" s="1"/>
  <c r="K330" i="10" s="1"/>
  <c r="G327" i="10"/>
  <c r="H327" i="10"/>
  <c r="G328" i="10"/>
  <c r="H328" i="10"/>
  <c r="G329" i="10"/>
  <c r="H329" i="10"/>
  <c r="I329" i="10"/>
  <c r="J329" i="10" s="1"/>
  <c r="K329" i="10" s="1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/>
  <c r="O226" i="12" s="1"/>
  <c r="K226" i="12"/>
  <c r="I227" i="12"/>
  <c r="J227" i="12"/>
  <c r="O227" i="12" s="1"/>
  <c r="K227" i="12"/>
  <c r="P227" i="12" s="1"/>
  <c r="I228" i="12"/>
  <c r="J228" i="12" s="1"/>
  <c r="K228" i="12"/>
  <c r="I229" i="12"/>
  <c r="J229" i="12" s="1"/>
  <c r="O229" i="12" s="1"/>
  <c r="K229" i="12"/>
  <c r="I231" i="12"/>
  <c r="J231" i="12"/>
  <c r="O231" i="12" s="1"/>
  <c r="K231" i="12"/>
  <c r="I232" i="12"/>
  <c r="J232" i="12"/>
  <c r="O232" i="12" s="1"/>
  <c r="Q232" i="12" s="1"/>
  <c r="K232" i="12"/>
  <c r="P232" i="12" s="1"/>
  <c r="I233" i="12"/>
  <c r="J233" i="12" s="1"/>
  <c r="K233" i="12"/>
  <c r="I234" i="12"/>
  <c r="J234" i="12" s="1"/>
  <c r="O234" i="12" s="1"/>
  <c r="K234" i="12"/>
  <c r="I236" i="12"/>
  <c r="J236" i="12"/>
  <c r="O236" i="12" s="1"/>
  <c r="K236" i="12"/>
  <c r="I237" i="12"/>
  <c r="J237" i="12"/>
  <c r="O237" i="12" s="1"/>
  <c r="K237" i="12"/>
  <c r="P237" i="12" s="1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/>
  <c r="O223" i="12" s="1"/>
  <c r="K223" i="12"/>
  <c r="P223" i="12" s="1"/>
  <c r="I224" i="12"/>
  <c r="J224" i="12" s="1"/>
  <c r="K224" i="12"/>
  <c r="P221" i="12"/>
  <c r="Q221" i="12" s="1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N212" i="12" s="1"/>
  <c r="G212" i="12"/>
  <c r="H212" i="12" s="1"/>
  <c r="M212" i="12" s="1"/>
  <c r="I211" i="12"/>
  <c r="N211" i="12" s="1"/>
  <c r="G211" i="12"/>
  <c r="H211" i="12" s="1"/>
  <c r="M211" i="12" s="1"/>
  <c r="I210" i="12"/>
  <c r="N210" i="12" s="1"/>
  <c r="G210" i="12"/>
  <c r="H210" i="12" s="1"/>
  <c r="M210" i="12" s="1"/>
  <c r="I209" i="12"/>
  <c r="N209" i="12" s="1"/>
  <c r="G209" i="12"/>
  <c r="H209" i="12" s="1"/>
  <c r="M209" i="12" s="1"/>
  <c r="I208" i="12"/>
  <c r="N208" i="12" s="1"/>
  <c r="G208" i="12"/>
  <c r="H208" i="12" s="1"/>
  <c r="M208" i="12" s="1"/>
  <c r="I207" i="12"/>
  <c r="N207" i="12" s="1"/>
  <c r="G207" i="12"/>
  <c r="H207" i="12" s="1"/>
  <c r="M207" i="12" s="1"/>
  <c r="I206" i="12"/>
  <c r="N206" i="12" s="1"/>
  <c r="G206" i="12"/>
  <c r="H206" i="12" s="1"/>
  <c r="M206" i="12" s="1"/>
  <c r="I205" i="12"/>
  <c r="N205" i="12" s="1"/>
  <c r="G205" i="12"/>
  <c r="H205" i="12" s="1"/>
  <c r="M205" i="12" s="1"/>
  <c r="I204" i="12"/>
  <c r="N204" i="12" s="1"/>
  <c r="G204" i="12"/>
  <c r="H204" i="12" s="1"/>
  <c r="M204" i="12" s="1"/>
  <c r="I203" i="12"/>
  <c r="N203" i="12" s="1"/>
  <c r="G203" i="12"/>
  <c r="H203" i="12" s="1"/>
  <c r="M203" i="12" s="1"/>
  <c r="I202" i="12"/>
  <c r="N202" i="12" s="1"/>
  <c r="G202" i="12"/>
  <c r="H202" i="12" s="1"/>
  <c r="M202" i="12" s="1"/>
  <c r="I201" i="12"/>
  <c r="N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F287" i="10"/>
  <c r="G287" i="10"/>
  <c r="H287" i="10"/>
  <c r="F286" i="10"/>
  <c r="G286" i="10"/>
  <c r="H286" i="10"/>
  <c r="F285" i="10"/>
  <c r="G285" i="10"/>
  <c r="H285" i="10"/>
  <c r="F284" i="10"/>
  <c r="G284" i="10"/>
  <c r="H284" i="10"/>
  <c r="F283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F280" i="10"/>
  <c r="F281" i="10"/>
  <c r="F282" i="10"/>
  <c r="F279" i="10"/>
  <c r="AJ282" i="10"/>
  <c r="AJ281" i="10"/>
  <c r="AJ280" i="10"/>
  <c r="AJ279" i="10"/>
  <c r="G185" i="12"/>
  <c r="G186" i="12"/>
  <c r="G187" i="12"/>
  <c r="H187" i="12" s="1"/>
  <c r="M187" i="12" s="1"/>
  <c r="G188" i="12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O194" i="12" s="1"/>
  <c r="G195" i="12"/>
  <c r="H195" i="12" s="1"/>
  <c r="M195" i="12" s="1"/>
  <c r="G184" i="12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N195" i="12" s="1"/>
  <c r="I194" i="12"/>
  <c r="N194" i="12" s="1"/>
  <c r="I193" i="12"/>
  <c r="N193" i="12" s="1"/>
  <c r="I192" i="12"/>
  <c r="N192" i="12" s="1"/>
  <c r="H192" i="12"/>
  <c r="M192" i="12" s="1"/>
  <c r="I191" i="12"/>
  <c r="N191" i="12" s="1"/>
  <c r="I190" i="12"/>
  <c r="N190" i="12" s="1"/>
  <c r="I189" i="12"/>
  <c r="N189" i="12" s="1"/>
  <c r="I188" i="12"/>
  <c r="N188" i="12" s="1"/>
  <c r="H188" i="12"/>
  <c r="M188" i="12" s="1"/>
  <c r="I187" i="12"/>
  <c r="N187" i="12" s="1"/>
  <c r="M186" i="12"/>
  <c r="O186" i="12" s="1"/>
  <c r="N186" i="12"/>
  <c r="I185" i="12"/>
  <c r="I186" i="12"/>
  <c r="I184" i="12"/>
  <c r="H186" i="12"/>
  <c r="H185" i="12"/>
  <c r="H184" i="12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P105" i="12"/>
  <c r="O107" i="12"/>
  <c r="O109" i="12"/>
  <c r="P109" i="12"/>
  <c r="K105" i="12"/>
  <c r="K109" i="12"/>
  <c r="K110" i="12"/>
  <c r="P110" i="12" s="1"/>
  <c r="I105" i="12"/>
  <c r="J105" i="12" s="1"/>
  <c r="O105" i="12" s="1"/>
  <c r="Q105" i="12" s="1"/>
  <c r="I106" i="12"/>
  <c r="J106" i="12" s="1"/>
  <c r="I107" i="12"/>
  <c r="J107" i="12" s="1"/>
  <c r="K107" i="12" s="1"/>
  <c r="P107" i="12" s="1"/>
  <c r="Q107" i="12" s="1"/>
  <c r="I108" i="12"/>
  <c r="J108" i="12" s="1"/>
  <c r="I109" i="12"/>
  <c r="J109" i="12" s="1"/>
  <c r="I110" i="12"/>
  <c r="J110" i="12"/>
  <c r="O110" i="12" s="1"/>
  <c r="I111" i="12"/>
  <c r="J111" i="12" s="1"/>
  <c r="K111" i="12" s="1"/>
  <c r="P111" i="12" s="1"/>
  <c r="I112" i="12"/>
  <c r="J112" i="12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K70" i="12" s="1"/>
  <c r="O70" i="12" s="1"/>
  <c r="H71" i="12"/>
  <c r="J71" i="12" s="1"/>
  <c r="H72" i="12"/>
  <c r="H73" i="12"/>
  <c r="J73" i="12" s="1"/>
  <c r="H74" i="12"/>
  <c r="H75" i="12"/>
  <c r="J75" i="12" s="1"/>
  <c r="H76" i="12"/>
  <c r="J76" i="12" s="1"/>
  <c r="H77" i="12"/>
  <c r="J77" i="12" s="1"/>
  <c r="N77" i="12" s="1"/>
  <c r="H78" i="12"/>
  <c r="H79" i="12"/>
  <c r="J79" i="12" s="1"/>
  <c r="J72" i="12"/>
  <c r="J74" i="12"/>
  <c r="N74" i="12" s="1"/>
  <c r="J78" i="12"/>
  <c r="N78" i="12" s="1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K68" i="12" s="1"/>
  <c r="O68" i="12" s="1"/>
  <c r="H69" i="12"/>
  <c r="J69" i="12" s="1"/>
  <c r="N69" i="12" s="1"/>
  <c r="H66" i="12"/>
  <c r="J66" i="12" s="1"/>
  <c r="H65" i="12"/>
  <c r="J65" i="12" s="1"/>
  <c r="K65" i="12" s="1"/>
  <c r="O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I355" i="10" l="1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BB379" i="10" s="1"/>
  <c r="I354" i="10"/>
  <c r="I358" i="10"/>
  <c r="J358" i="10" s="1"/>
  <c r="K358" i="10" s="1"/>
  <c r="I331" i="10"/>
  <c r="J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BB381" i="10"/>
  <c r="I338" i="10"/>
  <c r="J338" i="10" s="1"/>
  <c r="K338" i="10" s="1"/>
  <c r="BE362" i="10"/>
  <c r="BE360" i="10"/>
  <c r="I343" i="10"/>
  <c r="H367" i="10"/>
  <c r="BD362" i="10"/>
  <c r="BD360" i="10"/>
  <c r="I335" i="10"/>
  <c r="J335" i="10" s="1"/>
  <c r="H361" i="10"/>
  <c r="BC362" i="10"/>
  <c r="BC360" i="10"/>
  <c r="BB382" i="10"/>
  <c r="BB38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G375" i="10"/>
  <c r="H378" i="10"/>
  <c r="I347" i="10"/>
  <c r="J347" i="10" s="1"/>
  <c r="K347" i="10" s="1"/>
  <c r="I351" i="10"/>
  <c r="M355" i="10"/>
  <c r="M366" i="10"/>
  <c r="G261" i="10"/>
  <c r="L375" i="10"/>
  <c r="M336" i="10"/>
  <c r="I339" i="10"/>
  <c r="J339" i="10" s="1"/>
  <c r="K339" i="10" s="1"/>
  <c r="I348" i="10"/>
  <c r="I352" i="10"/>
  <c r="J352" i="10" s="1"/>
  <c r="L355" i="10"/>
  <c r="L366" i="10"/>
  <c r="I161" i="10"/>
  <c r="J161" i="10" s="1"/>
  <c r="K161" i="10" s="1"/>
  <c r="L336" i="10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M357" i="10"/>
  <c r="L357" i="10"/>
  <c r="J354" i="10"/>
  <c r="K354" i="10" s="1"/>
  <c r="J351" i="10"/>
  <c r="K351" i="10" s="1"/>
  <c r="J350" i="10"/>
  <c r="K350" i="10" s="1"/>
  <c r="J348" i="10"/>
  <c r="K348" i="10" s="1"/>
  <c r="M348" i="10"/>
  <c r="M347" i="10"/>
  <c r="M346" i="10"/>
  <c r="L346" i="10"/>
  <c r="L342" i="10"/>
  <c r="J343" i="10"/>
  <c r="K343" i="10" s="1"/>
  <c r="M342" i="10"/>
  <c r="J345" i="10"/>
  <c r="K345" i="10" s="1"/>
  <c r="J344" i="10"/>
  <c r="K344" i="10" s="1"/>
  <c r="M333" i="10"/>
  <c r="K333" i="10"/>
  <c r="K331" i="10"/>
  <c r="M331" i="10"/>
  <c r="M334" i="10"/>
  <c r="L331" i="10"/>
  <c r="L334" i="10"/>
  <c r="M332" i="10"/>
  <c r="I280" i="10"/>
  <c r="I282" i="10"/>
  <c r="J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36" i="12"/>
  <c r="P228" i="12"/>
  <c r="O228" i="12"/>
  <c r="Q227" i="12"/>
  <c r="P234" i="12"/>
  <c r="Q234" i="12" s="1"/>
  <c r="P238" i="12"/>
  <c r="O238" i="12"/>
  <c r="Q238" i="12" s="1"/>
  <c r="Q237" i="12"/>
  <c r="P233" i="12"/>
  <c r="O233" i="12"/>
  <c r="Q229" i="12"/>
  <c r="P236" i="12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J280" i="10"/>
  <c r="K280" i="10" s="1"/>
  <c r="I310" i="10"/>
  <c r="J310" i="10" s="1"/>
  <c r="K310" i="10" s="1"/>
  <c r="M294" i="10"/>
  <c r="K294" i="10"/>
  <c r="K291" i="10"/>
  <c r="L291" i="10"/>
  <c r="M291" i="10"/>
  <c r="M302" i="10"/>
  <c r="K302" i="10"/>
  <c r="J303" i="10"/>
  <c r="K303" i="10" s="1"/>
  <c r="J295" i="10"/>
  <c r="K295" i="10" s="1"/>
  <c r="L298" i="10"/>
  <c r="J297" i="10"/>
  <c r="K297" i="10" s="1"/>
  <c r="L302" i="10"/>
  <c r="L294" i="10"/>
  <c r="O206" i="12"/>
  <c r="O202" i="12"/>
  <c r="O208" i="12"/>
  <c r="O204" i="12"/>
  <c r="O210" i="12"/>
  <c r="O205" i="12"/>
  <c r="O211" i="12"/>
  <c r="O209" i="12"/>
  <c r="O203" i="12"/>
  <c r="O207" i="12"/>
  <c r="O201" i="12"/>
  <c r="O212" i="12"/>
  <c r="M290" i="10"/>
  <c r="L290" i="10"/>
  <c r="M288" i="10"/>
  <c r="L288" i="10"/>
  <c r="M282" i="10"/>
  <c r="K282" i="10"/>
  <c r="L282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O192" i="12"/>
  <c r="O191" i="12"/>
  <c r="O188" i="12"/>
  <c r="O193" i="12"/>
  <c r="O190" i="12"/>
  <c r="O187" i="12"/>
  <c r="O189" i="12"/>
  <c r="O195" i="12"/>
  <c r="Q110" i="12"/>
  <c r="O114" i="12"/>
  <c r="K114" i="12"/>
  <c r="P114" i="12" s="1"/>
  <c r="Q114" i="12" s="1"/>
  <c r="O108" i="12"/>
  <c r="Q108" i="12" s="1"/>
  <c r="K108" i="12"/>
  <c r="P108" i="12" s="1"/>
  <c r="Q113" i="12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O111" i="12"/>
  <c r="Q111" i="12" s="1"/>
  <c r="Q109" i="12"/>
  <c r="M184" i="12"/>
  <c r="N184" i="12"/>
  <c r="M185" i="12"/>
  <c r="N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R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R20" i="12"/>
  <c r="N14" i="12"/>
  <c r="Q14" i="12" s="1"/>
  <c r="P14" i="12"/>
  <c r="N9" i="12"/>
  <c r="Q9" i="12" s="1"/>
  <c r="P9" i="12"/>
  <c r="N39" i="12"/>
  <c r="Q39" i="12" s="1"/>
  <c r="P39" i="12"/>
  <c r="R39" i="12" s="1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R47" i="12" s="1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R48" i="12" s="1"/>
  <c r="P40" i="12"/>
  <c r="R40" i="12" s="1"/>
  <c r="P32" i="12"/>
  <c r="P24" i="12"/>
  <c r="P16" i="12"/>
  <c r="P51" i="12"/>
  <c r="R51" i="12" s="1"/>
  <c r="P43" i="12"/>
  <c r="R43" i="12" s="1"/>
  <c r="P35" i="12"/>
  <c r="R35" i="12" s="1"/>
  <c r="P27" i="12"/>
  <c r="R27" i="12" s="1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89" i="10"/>
  <c r="L189" i="10"/>
  <c r="M189" i="10"/>
  <c r="M183" i="10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6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M296" i="10" l="1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O185" i="12"/>
  <c r="O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S260" i="12" s="1"/>
  <c r="E259" i="12"/>
  <c r="I255" i="12" s="1"/>
  <c r="J259" i="12" l="1"/>
  <c r="K259" i="12" s="1"/>
  <c r="Q259" i="12" s="1"/>
  <c r="S259" i="12" s="1"/>
  <c r="J261" i="12" l="1"/>
  <c r="K261" i="12" s="1"/>
  <c r="Q261" i="12" s="1"/>
  <c r="S261" i="12" s="1"/>
  <c r="J262" i="12" l="1"/>
  <c r="K262" i="12" s="1"/>
  <c r="Q262" i="12" s="1"/>
  <c r="S262" i="12" s="1"/>
  <c r="J264" i="12" l="1"/>
  <c r="K264" i="12" s="1"/>
  <c r="Q264" i="12" s="1"/>
  <c r="S264" i="12" s="1"/>
  <c r="J263" i="12"/>
  <c r="K263" i="12" s="1"/>
  <c r="Q263" i="12" s="1"/>
  <c r="S26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O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R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S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T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U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V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W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X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Y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CZ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A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B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C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D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E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F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G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H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I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J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K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L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M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N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O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P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<sst xmlns="http://schemas.openxmlformats.org/spreadsheetml/2006/main" count="20579" uniqueCount="609">
  <si>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</si>
  <si>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</si>
  <si>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</si>
  <si>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</si>
  <si>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</si>
  <si>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</si>
  <si>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</si>
  <si>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</si>
  <si>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</si>
  <si>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</si>
  <si>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</si>
  <si>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</si>
  <si>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</si>
  <si>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</si>
  <si>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</si>
  <si>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</si>
  <si>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</si>
  <si>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</si>
  <si>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</si>
  <si>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</si>
  <si>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</si>
  <si>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</si>
  <si>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</si>
  <si>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</si>
  <si>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</si>
  <si>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</si>
  <si>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</si>
  <si>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</si>
  <si>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</si>
  <si>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</si>
  <si>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</si>
  <si>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</si>
  <si>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</si>
  <si>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</si>
  <si>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</si>
  <si>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</si>
  <si>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</si>
  <si>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</si>
  <si>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</si>
  <si>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</si>
  <si>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</si>
  <si>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</si>
  <si>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</si>
  <si>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</si>
  <si>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</si>
  <si>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</si>
  <si>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</si>
  <si>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</si>
  <si>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</si>
  <si>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</si>
  <si>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</si>
  <si>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</si>
  <si>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</si>
  <si>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</si>
  <si>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</si>
  <si>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</si>
  <si>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</si>
  <si>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</si>
  <si>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</si>
  <si>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</si>
  <si>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</si>
  <si>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</si>
  <si>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</si>
  <si>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</si>
  <si>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</si>
  <si>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</si>
  <si>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</si>
  <si>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</si>
  <si>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</si>
  <si>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</si>
  <si>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</si>
  <si>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</si>
  <si>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</si>
  <si>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</si>
  <si>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</si>
  <si>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</si>
  <si>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</si>
  <si>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</si>
  <si>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</si>
  <si>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</si>
  <si>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</si>
  <si>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</si>
  <si>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</si>
  <si>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</si>
  <si>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</si>
  <si>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</si>
  <si>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</si>
  <si>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</si>
  <si>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</si>
  <si>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</si>
  <si>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</si>
  <si>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</si>
  <si>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</si>
  <si>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</si>
  <si>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</si>
  <si>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</si>
  <si>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</si>
  <si>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</si>
  <si>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</si>
  <si>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</si>
  <si>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</si>
  <si>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</si>
  <si>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</si>
  <si>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</si>
  <si>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</si>
  <si>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</si>
  <si>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</si>
  <si>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</si>
  <si>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</si>
  <si>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</si>
  <si>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</si>
  <si>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</si>
  <si>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</si>
  <si>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</si>
  <si>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</si>
  <si>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</si>
  <si>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</si>
  <si>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</si>
  <si>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</si>
  <si>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</si>
  <si>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</si>
  <si>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</si>
  <si>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</si>
  <si>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</si>
  <si>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</si>
  <si>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</si>
  <si>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</si>
  <si>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</si>
  <si>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</si>
  <si>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</si>
  <si>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</si>
  <si>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</si>
  <si>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</si>
  <si>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</si>
  <si>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</si>
  <si>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</si>
  <si>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</si>
  <si>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</si>
  <si>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</si>
  <si>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</si>
  <si>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</si>
  <si>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</si>
  <si>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</si>
  <si>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</si>
  <si>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</si>
  <si>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</si>
  <si>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</si>
  <si>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</si>
  <si>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</si>
  <si>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</si>
  <si>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</si>
  <si>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</si>
  <si>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</si>
  <si>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</si>
  <si>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</si>
  <si>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</si>
  <si>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</si>
  <si>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</si>
  <si>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</si>
  <si>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</si>
  <si>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</si>
  <si>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</si>
  <si>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</si>
  <si>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</si>
  <si>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</si>
  <si>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</si>
  <si>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</si>
  <si>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</si>
  <si>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</si>
  <si>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</si>
  <si>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</si>
  <si>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</si>
  <si>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</si>
  <si>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</si>
  <si>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</si>
  <si>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</si>
  <si>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</si>
  <si>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</si>
  <si>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</si>
  <si>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</si>
  <si>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</si>
  <si>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</si>
  <si>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</si>
  <si>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</si>
  <si>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</si>
  <si>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</si>
  <si>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</si>
  <si>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</si>
  <si>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</si>
  <si>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</si>
  <si>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</si>
  <si>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</si>
  <si>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</si>
  <si>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</si>
  <si>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</si>
  <si>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</si>
  <si>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</si>
  <si>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</si>
  <si>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</si>
  <si>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</si>
  <si>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</si>
  <si>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</si>
  <si>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</si>
  <si>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</si>
  <si>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</si>
  <si>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</si>
  <si>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</si>
  <si>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</si>
  <si>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</si>
  <si>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</si>
  <si>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</si>
  <si>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</si>
  <si>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</si>
  <si>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</si>
  <si>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</si>
  <si>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</si>
  <si>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</si>
  <si>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</si>
  <si>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</si>
  <si>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</si>
  <si>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</si>
  <si>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</si>
  <si>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</si>
  <si>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</si>
  <si>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</si>
  <si>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</si>
  <si>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</si>
  <si>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</si>
  <si>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</si>
  <si>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</si>
  <si>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</si>
  <si>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</si>
  <si>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</si>
  <si>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</si>
  <si>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</si>
  <si>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</si>
  <si>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</si>
  <si>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</si>
  <si>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</si>
  <si>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</si>
  <si>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</si>
  <si>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</si>
  <si>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</si>
  <si>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</si>
  <si>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</si>
  <si>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</si>
  <si>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</si>
  <si>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</si>
  <si>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</si>
  <si>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</si>
  <si>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</si>
  <si>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</si>
  <si>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</si>
  <si>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</si>
  <si>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</si>
  <si>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</si>
  <si>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</si>
  <si>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</si>
  <si>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</si>
  <si>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</si>
  <si>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</si>
  <si>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</si>
  <si>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</si>
  <si>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</si>
  <si>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</si>
  <si>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</si>
  <si>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</si>
  <si>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</si>
  <si>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</si>
  <si>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</si>
  <si>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</si>
  <si>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</si>
  <si>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</si>
  <si>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</si>
  <si>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</si>
  <si>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</si>
  <si>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</si>
  <si>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</si>
  <si>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</si>
  <si>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</si>
  <si>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</si>
  <si>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</si>
  <si>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</si>
  <si>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</si>
  <si>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</si>
  <si>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</si>
  <si>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</si>
  <si>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</si>
  <si>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</si>
  <si>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</si>
  <si>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</si>
  <si>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</si>
  <si>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</si>
  <si>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</si>
  <si>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</si>
  <si>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</si>
  <si>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</si>
  <si>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</si>
  <si>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</si>
  <si>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</si>
  <si>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</si>
  <si>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</si>
  <si>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</si>
  <si>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</si>
  <si>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</si>
  <si>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</si>
  <si>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</si>
  <si>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</si>
  <si>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</si>
  <si>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</si>
  <si>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</si>
  <si>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</si>
  <si>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</si>
  <si>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</si>
  <si>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</si>
  <si>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</si>
  <si>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</si>
  <si>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</si>
  <si>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</si>
  <si>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</si>
  <si>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</si>
  <si>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</si>
  <si>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</si>
  <si>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</si>
  <si>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</si>
  <si>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</si>
  <si>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</si>
  <si>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</si>
  <si>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</si>
  <si>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</si>
  <si>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</si>
  <si>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</si>
  <si>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</si>
  <si>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</si>
  <si>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</si>
  <si>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</si>
  <si>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</si>
  <si>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</si>
  <si>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</si>
  <si>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</si>
  <si>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</si>
  <si>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</si>
  <si>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</si>
  <si>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</si>
  <si>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</si>
  <si>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</si>
  <si>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</si>
  <si>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</si>
  <si>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</si>
  <si>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</si>
  <si>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</si>
  <si>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</si>
  <si>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</si>
  <si>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</si>
  <si>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</si>
  <si>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</si>
  <si>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</si>
  <si>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</si>
  <si>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</si>
  <si>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</si>
  <si>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</si>
  <si>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</si>
  <si>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</si>
  <si>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</si>
  <si>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</si>
  <si>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</si>
  <si>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</si>
  <si>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</si>
  <si>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</si>
  <si>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</si>
  <si>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</si>
  <si>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</si>
  <si>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</si>
  <si>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</si>
  <si>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</si>
  <si>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</si>
  <si>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</si>
  <si>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</si>
  <si>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</si>
  <si>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</si>
  <si>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</si>
  <si>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</si>
  <si>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</si>
  <si>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</si>
  <si>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</si>
  <si>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</si>
  <si>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</si>
  <si>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</si>
  <si>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</si>
  <si>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</si>
  <si>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</si>
  <si>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</si>
  <si>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</si>
  <si>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</si>
  <si>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</si>
  <si>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</si>
  <si>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</si>
  <si>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</si>
  <si>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</si>
  <si>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</si>
  <si>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</si>
  <si>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</si>
  <si>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</si>
  <si>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</si>
  <si>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</si>
  <si>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</si>
  <si>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</si>
  <si>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</si>
  <si>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</si>
  <si>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</si>
  <si>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</si>
  <si>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</si>
  <si>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</si>
  <si>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</si>
  <si>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</si>
  <si>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</si>
  <si>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</si>
  <si>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</si>
  <si>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</si>
  <si>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</si>
  <si>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</si>
  <si>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</si>
  <si>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</si>
  <si>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</si>
  <si>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</si>
  <si>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</si>
  <si>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</si>
  <si>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</si>
  <si>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</si>
  <si>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</si>
  <si>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</si>
  <si>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</si>
  <si>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</si>
  <si>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</si>
  <si>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</si>
  <si>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</si>
  <si>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</si>
  <si>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</si>
  <si>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</si>
  <si>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</si>
  <si>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</si>
  <si>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</si>
  <si>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</si>
  <si>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</si>
  <si>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</si>
  <si>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</si>
  <si>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</si>
  <si>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</si>
  <si>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</si>
  <si>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</si>
  <si>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</si>
  <si>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</si>
  <si>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</si>
  <si>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</si>
  <si>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</si>
  <si>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</si>
  <si>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</si>
  <si>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</si>
  <si>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</si>
  <si>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</si>
  <si>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</si>
  <si>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</si>
  <si>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</si>
  <si>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</si>
  <si>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</si>
  <si>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</si>
  <si>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</si>
  <si>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</si>
  <si>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</si>
  <si>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</si>
  <si>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</si>
  <si>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</si>
  <si>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</si>
  <si>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</si>
  <si>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</si>
  <si>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</si>
  <si>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</si>
  <si>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</si>
  <si>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</si>
  <si>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</si>
  <si>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</si>
  <si>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</si>
  <si>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</si>
  <si>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</si>
  <si>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</si>
  <si>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</si>
  <si>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</si>
  <si>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</si>
  <si>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</si>
  <si>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</si>
  <si>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</si>
  <si>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</si>
  <si>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</si>
  <si>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</si>
  <si>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</si>
  <si>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</si>
  <si>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</si>
  <si>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</si>
  <si>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</si>
  <si>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</si>
  <si>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</si>
  <si>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</si>
  <si>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</si>
  <si>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</si>
  <si>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</si>
  <si>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</si>
  <si>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</si>
  <si>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</si>
  <si>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</si>
  <si>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</si>
  <si>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</si>
  <si>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</si>
  <si>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</si>
  <si>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</si>
  <si>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</si>
  <si>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</si>
  <si>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</si>
  <si>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</si>
  <si>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</si>
  <si>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</si>
  <si>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</si>
  <si>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</si>
  <si>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</si>
  <si>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</si>
  <si>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</si>
  <si>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</si>
  <si>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</si>
  <si>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</si>
  <si>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</si>
  <si>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</si>
  <si>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</si>
  <si>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</si>
  <si>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</si>
  <si>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</si>
  <si>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</si>
  <si>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</si>
  <si>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</si>
  <si>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</si>
  <si>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</si>
  <si>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</si>
  <si>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</si>
  <si>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</si>
  <si>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</si>
  <si>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</si>
  <si>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</si>
  <si>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</si>
  <si>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</si>
  <si>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</si>
  <si>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</si>
  <si>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</si>
  <si>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</si>
  <si>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</si>
  <si>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</si>
  <si>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</si>
  <si>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</si>
  <si>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</si>
  <si>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</si>
  <si>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</si>
  <si>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</si>
  <si>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</si>
  <si>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</si>
  <si>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</si>
  <si>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</si>
  <si>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</si>
  <si>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</si>
  <si>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</si>
  <si>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</si>
  <si>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</si>
  <si>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</si>
  <si>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</si>
  <si>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</si>
  <si>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</si>
  <si>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</si>
  <si>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</si>
  <si>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</si>
  <si>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</si>
  <si>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</si>
  <si>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</si>
  <si>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</si>
  <si>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</si>
  <si>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</si>
  <si>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</si>
  <si>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</si>
  <si>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</si>
  <si>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</si>
  <si>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</si>
  <si>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</si>
  <si>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</si>
  <si>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</si>
  <si>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</si>
  <si>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</si>
  <si>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</si>
  <si>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</si>
  <si>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</si>
  <si>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</si>
  <si>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</si>
  <si>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</si>
  <si>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</si>
  <si>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</si>
  <si>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</si>
  <si>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</si>
  <si>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</si>
  <si>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</si>
  <si>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</si>
  <si>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</si>
  <si>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</si>
  <si>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</si>
  <si>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heckman</t>
  </si>
  <si>
    <t>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</si>
</sst>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0" fontId="0" fillId="0" borderId="0" xfId="0" applyFill="1" applyBorder="1"/>
    <xf numFmtId="2" fontId="0" fillId="0" borderId="0" xfId="0" applyNumberFormat="1"/>
    <xf numFmtId="164" fontId="0" fillId="0" borderId="0" xfId="0" applyNumberFormat="1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12" xfId="0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24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FF66"/>
      <color rgb="FFFF535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dimension ref="A1:DR1685"/>
  <sheetViews>
    <sheetView tabSelected="1" zoomScaleNormal="100" workbookViewId="0">
      <pane xSplit="4" ySplit="1" topLeftCell="E393" activePane="bottomRight" state="frozen"/>
      <selection pane="topRight" activeCell="E1" sqref="E1"/>
      <selection pane="bottomLeft" activeCell="A2" sqref="A2"/>
      <selection pane="bottomRight" activeCell="D414" sqref="D414"/>
    </sheetView>
  </sheetViews>
  <sheetFormatPr defaultRowHeight="14.4" x14ac:dyDescent="0.3"/>
  <cols>
    <col min="1" max="1" width="4.77734375" customWidth="1"/>
    <col min="2" max="2" width="4" customWidth="1"/>
    <col min="3" max="3" width="15" style="25" customWidth="1"/>
    <col min="4" max="4" width="8.6640625" style="34" customWidth="1"/>
    <col min="5" max="8" width="8.6640625" style="7" customWidth="1"/>
    <col min="9" max="9" width="8.6640625" style="34" customWidth="1"/>
    <col min="10" max="13" width="8.6640625" style="9" customWidth="1"/>
    <col min="14" max="14" width="5.77734375" style="48" hidden="1" customWidth="1"/>
    <col min="15" max="26" width="5.77734375" style="47" hidden="1" customWidth="1"/>
    <col min="27" max="33" width="8.6640625" style="9" customWidth="1"/>
    <col min="34" max="34" width="8.6640625" style="8" customWidth="1"/>
    <col min="35" max="36" width="8.6640625" style="9" customWidth="1"/>
    <col min="37" max="37" width="8.6640625" style="9" hidden="1" customWidth="1"/>
    <col min="38" max="39" width="8.6640625" style="7" customWidth="1"/>
    <col min="40" max="51" width="8.6640625" style="9" customWidth="1"/>
    <col min="52" max="52" width="8.6640625" style="23" customWidth="1"/>
    <col min="53" max="53" width="8.6640625" style="7" hidden="1" customWidth="1"/>
    <col min="54" max="56" width="8.6640625" style="39" customWidth="1"/>
    <col min="57" max="57" width="8.6640625" style="59" customWidth="1"/>
    <col min="58" max="58" width="8.6640625" style="39" customWidth="1"/>
    <col min="59" max="59" width="8.6640625" style="59" customWidth="1"/>
    <col min="60" max="64" width="8.6640625" style="39" customWidth="1"/>
    <col min="65" max="65" width="8.6640625" style="57" customWidth="1"/>
    <col min="66" max="67" width="8.6640625" customWidth="1"/>
    <col min="68" max="68" width="8.6640625" style="53" customWidth="1"/>
    <col min="69" max="69" width="8.6640625" customWidth="1"/>
    <col min="70" max="70" width="8.6640625" style="53" customWidth="1"/>
    <col min="71" max="72" width="8.6640625" hidden="1" customWidth="1"/>
    <col min="73" max="75" width="8.6640625" customWidth="1"/>
    <col min="76" max="87" width="8.6640625" hidden="1" customWidth="1"/>
    <col min="88" max="88" width="8.6640625" style="25" customWidth="1"/>
    <col min="89" max="95" width="8.6640625" customWidth="1"/>
    <col min="96" max="96" width="8.5546875" customWidth="1"/>
    <col min="97" max="114" width="8.6640625" customWidth="1"/>
    <col min="115" max="119" width="8.6640625" hidden="1" customWidth="1"/>
    <col min="120" max="120" width="8.6640625" style="25" hidden="1" customWidth="1"/>
    <col min="121" max="121" width="8.88671875" style="43"/>
  </cols>
  <sheetData>
    <row r="1" spans="1:121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498</v>
      </c>
      <c r="CN1" s="4" t="s">
        <v>467</v>
      </c>
      <c r="CO1" s="4" t="s">
        <v>478</v>
      </c>
      <c r="CP1" s="4" t="s">
        <v>477</v>
      </c>
      <c r="CQ1" s="19" t="s">
        <v>373</v>
      </c>
      <c r="CR1" s="66" t="s">
        <v>377</v>
      </c>
      <c r="CS1" s="66" t="s">
        <v>378</v>
      </c>
      <c r="CT1" s="66" t="s">
        <v>461</v>
      </c>
      <c r="CU1" s="67" t="s">
        <v>462</v>
      </c>
      <c r="CV1" s="4" t="s">
        <v>471</v>
      </c>
      <c r="CW1" s="4" t="s">
        <v>481</v>
      </c>
      <c r="CX1" s="4" t="s">
        <v>499</v>
      </c>
      <c r="CY1" s="19" t="s">
        <v>472</v>
      </c>
      <c r="CZ1" s="4" t="s">
        <v>381</v>
      </c>
      <c r="DA1" s="4" t="s">
        <v>382</v>
      </c>
      <c r="DB1" s="4" t="s">
        <v>383</v>
      </c>
      <c r="DC1" s="4" t="s">
        <v>440</v>
      </c>
      <c r="DD1" s="4" t="s">
        <v>384</v>
      </c>
      <c r="DE1" s="4" t="s">
        <v>385</v>
      </c>
      <c r="DF1" s="4" t="s">
        <v>386</v>
      </c>
      <c r="DG1" s="4" t="s">
        <v>388</v>
      </c>
      <c r="DH1" s="4" t="s">
        <v>390</v>
      </c>
      <c r="DI1" s="4" t="s">
        <v>479</v>
      </c>
      <c r="DJ1" s="19" t="s">
        <v>389</v>
      </c>
      <c r="DK1" s="4" t="s">
        <v>379</v>
      </c>
      <c r="DL1" s="19" t="s">
        <v>380</v>
      </c>
      <c r="DM1" s="60" t="s">
        <v>393</v>
      </c>
      <c r="DN1" s="60" t="s">
        <v>394</v>
      </c>
      <c r="DO1" s="60" t="s">
        <v>395</v>
      </c>
      <c r="DP1" s="61" t="s">
        <v>396</v>
      </c>
    </row>
    <row r="2" spans="1:121" ht="14.4" customHeight="1" x14ac:dyDescent="0.3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>IFERROR(F2/SQRT(F2^2+AJ2), "X")</f>
        <v>0.12240880647423871</v>
      </c>
      <c r="J2" s="39">
        <f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0">AH2-AI2-1</f>
        <v>11409</v>
      </c>
      <c r="AL2" s="7">
        <v>15</v>
      </c>
      <c r="AM2" s="7" t="s">
        <v>433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 s="18">
        <v>0</v>
      </c>
      <c r="CR2">
        <v>0</v>
      </c>
      <c r="CS2">
        <v>1</v>
      </c>
      <c r="CT2">
        <v>0</v>
      </c>
      <c r="CU2" s="18">
        <v>0</v>
      </c>
      <c r="CV2">
        <v>0</v>
      </c>
      <c r="CW2">
        <v>0</v>
      </c>
      <c r="CX2">
        <v>0</v>
      </c>
      <c r="CY2" s="18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 s="18">
        <v>0</v>
      </c>
      <c r="DK2" t="s">
        <v>579</v>
      </c>
      <c r="DL2" t="s">
        <v>579</v>
      </c>
    </row>
    <row r="3" spans="1:121" ht="14.4" customHeight="1" x14ac:dyDescent="0.3">
      <c r="A3">
        <v>2</v>
      </c>
      <c r="B3">
        <v>1</v>
      </c>
      <c r="C3" s="25" t="s">
        <v>463</v>
      </c>
      <c r="D3" s="12">
        <v>15</v>
      </c>
      <c r="E3" s="14">
        <f t="shared" ref="E3:E5" si="1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>IFERROR(F3/SQRT(F3^2+AJ3), "X")</f>
        <v>0.10718916127037026</v>
      </c>
      <c r="J3" s="39">
        <f>IFERROR(SQRT((1-I3^2)/AJ3), "X")</f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0"/>
        <v>12268</v>
      </c>
      <c r="AL3" s="7">
        <v>15</v>
      </c>
      <c r="AM3" s="7" t="s">
        <v>433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2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 s="18">
        <v>0</v>
      </c>
      <c r="CR3">
        <v>0</v>
      </c>
      <c r="CS3">
        <v>1</v>
      </c>
      <c r="CT3">
        <v>0</v>
      </c>
      <c r="CU3" s="18">
        <v>0</v>
      </c>
      <c r="CV3">
        <v>0</v>
      </c>
      <c r="CW3">
        <v>0</v>
      </c>
      <c r="CX3">
        <v>0</v>
      </c>
      <c r="CY3" s="18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 s="18">
        <v>0</v>
      </c>
      <c r="DL3" s="18"/>
    </row>
    <row r="4" spans="1:121" ht="14.4" customHeight="1" x14ac:dyDescent="0.3">
      <c r="A4">
        <v>3</v>
      </c>
      <c r="B4">
        <v>1</v>
      </c>
      <c r="C4" s="25" t="s">
        <v>463</v>
      </c>
      <c r="D4" s="12">
        <v>8</v>
      </c>
      <c r="E4" s="14">
        <f t="shared" si="1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ref="I4:I5" si="3">IFERROR(F4/SQRT(F4^2+AJ4), "X")</f>
        <v>9.9280972227489342E-2</v>
      </c>
      <c r="J4" s="39">
        <f t="shared" ref="J4:J5" si="4">IFERROR(SQRT((1-I4^2)/AJ4), "X")</f>
        <v>9.3159089221504753E-3</v>
      </c>
      <c r="K4" s="39">
        <f t="shared" ref="K4:K53" si="5">IFERROR(1/J4, "X")</f>
        <v>107.34325639683917</v>
      </c>
      <c r="L4" s="39">
        <f t="shared" ref="L4:L5" si="6">IFERROR(I4-J4, "X")</f>
        <v>8.9965063305338863E-2</v>
      </c>
      <c r="M4" s="39">
        <f t="shared" ref="M4:M5" si="7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0"/>
        <v>11409</v>
      </c>
      <c r="AL4" s="7">
        <v>17</v>
      </c>
      <c r="AM4" s="7" t="s">
        <v>433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2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 s="18">
        <v>0</v>
      </c>
      <c r="CR4">
        <v>0</v>
      </c>
      <c r="CS4">
        <v>1</v>
      </c>
      <c r="CT4">
        <v>0</v>
      </c>
      <c r="CU4" s="18">
        <v>0</v>
      </c>
      <c r="CV4">
        <v>0</v>
      </c>
      <c r="CW4">
        <v>0</v>
      </c>
      <c r="CX4">
        <v>0</v>
      </c>
      <c r="CY4" s="18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 s="18">
        <v>0</v>
      </c>
      <c r="DL4" s="18"/>
    </row>
    <row r="5" spans="1:121" s="69" customFormat="1" ht="14.4" customHeight="1" x14ac:dyDescent="0.3">
      <c r="A5" s="69">
        <v>4</v>
      </c>
      <c r="B5" s="69">
        <v>1</v>
      </c>
      <c r="C5" s="70" t="s">
        <v>463</v>
      </c>
      <c r="D5" s="71">
        <v>13</v>
      </c>
      <c r="E5" s="72">
        <f t="shared" si="1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3"/>
        <v>9.5574549348597881E-2</v>
      </c>
      <c r="J5" s="76">
        <f t="shared" si="4"/>
        <v>8.9871185644251183E-3</v>
      </c>
      <c r="K5" s="76">
        <f t="shared" si="5"/>
        <v>111.27036912124763</v>
      </c>
      <c r="L5" s="76">
        <f t="shared" si="6"/>
        <v>8.6587430784172761E-2</v>
      </c>
      <c r="M5" s="76">
        <f t="shared" si="7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0"/>
        <v>12268</v>
      </c>
      <c r="AK5" s="79"/>
      <c r="AL5" s="73">
        <v>17</v>
      </c>
      <c r="AM5" s="73" t="s">
        <v>433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2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85">
        <v>0</v>
      </c>
      <c r="CR5" s="69">
        <v>0</v>
      </c>
      <c r="CS5" s="69">
        <v>1</v>
      </c>
      <c r="CT5" s="69">
        <v>0</v>
      </c>
      <c r="CU5" s="85">
        <v>0</v>
      </c>
      <c r="CV5" s="69">
        <v>0</v>
      </c>
      <c r="CW5" s="69">
        <v>0</v>
      </c>
      <c r="CX5" s="69">
        <v>0</v>
      </c>
      <c r="CY5" s="85">
        <v>0</v>
      </c>
      <c r="CZ5" s="69">
        <v>0</v>
      </c>
      <c r="DA5" s="69">
        <v>0</v>
      </c>
      <c r="DB5" s="69">
        <v>1</v>
      </c>
      <c r="DC5" s="69">
        <v>0</v>
      </c>
      <c r="DD5" s="69">
        <v>0</v>
      </c>
      <c r="DE5" s="69">
        <v>0</v>
      </c>
      <c r="DF5" s="69">
        <v>1</v>
      </c>
      <c r="DG5" s="69">
        <v>0</v>
      </c>
      <c r="DH5" s="69">
        <v>0</v>
      </c>
      <c r="DI5" s="69">
        <v>0</v>
      </c>
      <c r="DJ5" s="85">
        <v>0</v>
      </c>
      <c r="DL5" s="85"/>
      <c r="DP5" s="70"/>
      <c r="DQ5" s="87"/>
    </row>
    <row r="6" spans="1:121" ht="14.4" customHeight="1" x14ac:dyDescent="0.3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8">D6-E6</f>
        <v>8.331714974113785</v>
      </c>
      <c r="H6" s="16">
        <f t="shared" ref="H6:H54" si="9">D6+E6</f>
        <v>11.833450253089145</v>
      </c>
      <c r="I6" s="11">
        <f t="shared" ref="I6:I53" si="10">IFERROR(F6/SQRT(F6^2+AJ6), "X")</f>
        <v>3.5306280470906153E-3</v>
      </c>
      <c r="J6" s="39">
        <f t="shared" ref="J6:J53" si="11">IFERROR(SQRT((1-I6^2)/AJ6), "X")</f>
        <v>6.1310307404567577E-4</v>
      </c>
      <c r="K6" s="39">
        <f t="shared" si="5"/>
        <v>1631.0471148045503</v>
      </c>
      <c r="L6" s="39">
        <f t="shared" ref="L6:L53" si="12">IFERROR(I6-J6, "X")</f>
        <v>2.9175249730449397E-3</v>
      </c>
      <c r="M6" s="39">
        <f t="shared" ref="M6:M53" si="13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0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2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 s="18">
        <v>0</v>
      </c>
      <c r="CR6">
        <v>0</v>
      </c>
      <c r="CS6">
        <v>0</v>
      </c>
      <c r="CT6">
        <v>1</v>
      </c>
      <c r="CU6" s="18">
        <v>0</v>
      </c>
      <c r="CV6">
        <v>0</v>
      </c>
      <c r="CW6">
        <v>0</v>
      </c>
      <c r="CX6">
        <v>0</v>
      </c>
      <c r="CY6" s="18">
        <v>0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 s="18">
        <v>0</v>
      </c>
      <c r="DL6" s="18"/>
    </row>
    <row r="7" spans="1:121" ht="14.4" customHeight="1" x14ac:dyDescent="0.3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8"/>
        <v>9.0791023210364408</v>
      </c>
      <c r="H7" s="16">
        <f t="shared" si="9"/>
        <v>9.7749459295830299</v>
      </c>
      <c r="I7" s="11">
        <f t="shared" si="10"/>
        <v>1.6609985555178588E-2</v>
      </c>
      <c r="J7" s="39">
        <f t="shared" si="11"/>
        <v>6.1302231398725911E-4</v>
      </c>
      <c r="K7" s="39">
        <f t="shared" si="5"/>
        <v>1631.2619902785198</v>
      </c>
      <c r="L7" s="39">
        <f t="shared" si="12"/>
        <v>1.599696324119133E-2</v>
      </c>
      <c r="M7" s="39">
        <f t="shared" si="13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4">5194050*BO7</f>
        <v>2660288.5290000006</v>
      </c>
      <c r="AI7" s="9">
        <v>6</v>
      </c>
      <c r="AJ7" s="9">
        <f t="shared" si="0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2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5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 s="18">
        <v>0</v>
      </c>
      <c r="CR7">
        <v>0</v>
      </c>
      <c r="CS7">
        <v>0</v>
      </c>
      <c r="CT7">
        <v>1</v>
      </c>
      <c r="CU7" s="18">
        <v>0</v>
      </c>
      <c r="CV7">
        <v>0</v>
      </c>
      <c r="CW7">
        <v>0</v>
      </c>
      <c r="CX7">
        <v>0</v>
      </c>
      <c r="CY7" s="18">
        <v>0</v>
      </c>
      <c r="CZ7">
        <v>0</v>
      </c>
      <c r="DA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 s="18">
        <v>0</v>
      </c>
      <c r="DL7" s="18"/>
    </row>
    <row r="8" spans="1:121" ht="14.4" customHeight="1" x14ac:dyDescent="0.3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8"/>
        <v>20.15337151058182</v>
      </c>
      <c r="H8" s="16">
        <f t="shared" si="9"/>
        <v>23.813839401048696</v>
      </c>
      <c r="I8" s="11">
        <f t="shared" si="10"/>
        <v>7.364050186470586E-3</v>
      </c>
      <c r="J8" s="39">
        <f t="shared" si="11"/>
        <v>6.1309027096443855E-4</v>
      </c>
      <c r="K8" s="39">
        <f t="shared" si="5"/>
        <v>1631.0811757409272</v>
      </c>
      <c r="L8" s="39">
        <f t="shared" si="12"/>
        <v>6.7509599155061474E-3</v>
      </c>
      <c r="M8" s="39">
        <f t="shared" si="13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4"/>
        <v>2660288.5290000006</v>
      </c>
      <c r="AI8" s="9">
        <v>6</v>
      </c>
      <c r="AJ8" s="9">
        <f t="shared" si="0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5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 s="18">
        <v>0</v>
      </c>
      <c r="CR8">
        <v>0</v>
      </c>
      <c r="CS8">
        <v>0</v>
      </c>
      <c r="CT8">
        <v>1</v>
      </c>
      <c r="CU8" s="18">
        <v>0</v>
      </c>
      <c r="CV8">
        <v>0</v>
      </c>
      <c r="CW8">
        <v>0</v>
      </c>
      <c r="CX8">
        <v>0</v>
      </c>
      <c r="CY8" s="1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 s="18">
        <v>0</v>
      </c>
      <c r="DL8" s="18"/>
    </row>
    <row r="9" spans="1:121" ht="14.4" customHeight="1" x14ac:dyDescent="0.3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8"/>
        <v>7.2177107659871442</v>
      </c>
      <c r="H9" s="16">
        <f t="shared" si="9"/>
        <v>11.414400324767298</v>
      </c>
      <c r="I9" s="11">
        <f t="shared" si="10"/>
        <v>2.7220106001052619E-3</v>
      </c>
      <c r="J9" s="39">
        <f t="shared" si="11"/>
        <v>6.1310462398537048E-4</v>
      </c>
      <c r="K9" s="39">
        <f t="shared" si="5"/>
        <v>1631.0429914876345</v>
      </c>
      <c r="L9" s="39">
        <f t="shared" si="12"/>
        <v>2.1089059761198914E-3</v>
      </c>
      <c r="M9" s="39">
        <f t="shared" si="13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4"/>
        <v>2660288.5290000006</v>
      </c>
      <c r="AI9" s="9">
        <v>6</v>
      </c>
      <c r="AJ9" s="9">
        <f t="shared" si="0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5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 s="18">
        <v>0</v>
      </c>
      <c r="CR9">
        <v>0</v>
      </c>
      <c r="CS9">
        <v>0</v>
      </c>
      <c r="CT9">
        <v>1</v>
      </c>
      <c r="CU9" s="18">
        <v>0</v>
      </c>
      <c r="CV9">
        <v>0</v>
      </c>
      <c r="CW9">
        <v>0</v>
      </c>
      <c r="CX9">
        <v>0</v>
      </c>
      <c r="CY9" s="18">
        <v>0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 s="18">
        <v>0</v>
      </c>
      <c r="DL9" s="18"/>
    </row>
    <row r="10" spans="1:121" x14ac:dyDescent="0.3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8"/>
        <v>8.7868619638617655</v>
      </c>
      <c r="H10" s="16">
        <f t="shared" si="9"/>
        <v>11.323275726625985</v>
      </c>
      <c r="I10" s="11">
        <f t="shared" si="10"/>
        <v>4.8610043808850279E-3</v>
      </c>
      <c r="J10" s="39">
        <f t="shared" si="11"/>
        <v>6.1309965164315662E-4</v>
      </c>
      <c r="K10" s="39">
        <f t="shared" si="5"/>
        <v>1631.056219523073</v>
      </c>
      <c r="L10" s="39">
        <f t="shared" si="12"/>
        <v>4.2479047292418711E-3</v>
      </c>
      <c r="M10" s="39">
        <f t="shared" si="13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4"/>
        <v>2660288.5290000006</v>
      </c>
      <c r="AI10" s="9">
        <v>6</v>
      </c>
      <c r="AJ10" s="9">
        <f t="shared" si="0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5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 s="18">
        <v>0</v>
      </c>
      <c r="CR10">
        <v>0</v>
      </c>
      <c r="CS10">
        <v>0</v>
      </c>
      <c r="CT10">
        <v>1</v>
      </c>
      <c r="CU10" s="18">
        <v>0</v>
      </c>
      <c r="CV10">
        <v>0</v>
      </c>
      <c r="CW10">
        <v>0</v>
      </c>
      <c r="CX10">
        <v>0</v>
      </c>
      <c r="CY10" s="18">
        <v>0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 s="18">
        <v>0</v>
      </c>
      <c r="DL10" s="18"/>
    </row>
    <row r="11" spans="1:121" x14ac:dyDescent="0.3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8"/>
        <v>9.0686674595262158</v>
      </c>
      <c r="H11" s="16">
        <f t="shared" si="9"/>
        <v>9.5337273292455098</v>
      </c>
      <c r="I11" s="11">
        <f t="shared" si="10"/>
        <v>2.4516904197475181E-2</v>
      </c>
      <c r="J11" s="39">
        <f t="shared" si="11"/>
        <v>6.1292260493687946E-4</v>
      </c>
      <c r="K11" s="39">
        <f t="shared" si="5"/>
        <v>1631.5273607880442</v>
      </c>
      <c r="L11" s="39">
        <f t="shared" si="12"/>
        <v>2.3903981592538301E-2</v>
      </c>
      <c r="M11" s="39">
        <f t="shared" si="13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4"/>
        <v>2660288.5290000006</v>
      </c>
      <c r="AI11" s="9">
        <v>6</v>
      </c>
      <c r="AJ11" s="9">
        <f t="shared" si="0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5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 s="18">
        <v>0</v>
      </c>
      <c r="CR11">
        <v>0</v>
      </c>
      <c r="CS11">
        <v>0</v>
      </c>
      <c r="CT11">
        <v>1</v>
      </c>
      <c r="CU11" s="18">
        <v>0</v>
      </c>
      <c r="CV11">
        <v>0</v>
      </c>
      <c r="CW11">
        <v>0</v>
      </c>
      <c r="CX11">
        <v>0</v>
      </c>
      <c r="CY11" s="18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 s="18">
        <v>0</v>
      </c>
      <c r="DL11" s="18"/>
    </row>
    <row r="12" spans="1:121" x14ac:dyDescent="0.3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8"/>
        <v>15.204002742206907</v>
      </c>
      <c r="H12" s="16">
        <f t="shared" si="9"/>
        <v>16.830477454163923</v>
      </c>
      <c r="I12" s="11">
        <f t="shared" si="10"/>
        <v>1.2074659832889693E-2</v>
      </c>
      <c r="J12" s="39">
        <f t="shared" si="11"/>
        <v>6.1306219902088944E-4</v>
      </c>
      <c r="K12" s="39">
        <f t="shared" si="5"/>
        <v>1631.1558624835816</v>
      </c>
      <c r="L12" s="39">
        <f t="shared" si="12"/>
        <v>1.1461597633868803E-2</v>
      </c>
      <c r="M12" s="39">
        <f t="shared" si="13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4"/>
        <v>2660288.5290000006</v>
      </c>
      <c r="AI12" s="9">
        <v>6</v>
      </c>
      <c r="AJ12" s="9">
        <f t="shared" si="0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5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 s="18">
        <v>0</v>
      </c>
      <c r="CR12">
        <v>0</v>
      </c>
      <c r="CS12">
        <v>0</v>
      </c>
      <c r="CT12">
        <v>1</v>
      </c>
      <c r="CU12" s="18">
        <v>0</v>
      </c>
      <c r="CV12">
        <v>0</v>
      </c>
      <c r="CW12">
        <v>0</v>
      </c>
      <c r="CX12">
        <v>0</v>
      </c>
      <c r="CY12" s="18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 s="18">
        <v>0</v>
      </c>
      <c r="DL12" s="18"/>
    </row>
    <row r="13" spans="1:121" x14ac:dyDescent="0.3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8"/>
        <v>4.2874820976047587</v>
      </c>
      <c r="H13" s="16">
        <f t="shared" si="9"/>
        <v>5.0925551552335993</v>
      </c>
      <c r="I13" s="11">
        <f t="shared" si="10"/>
        <v>7.1432259948603759E-3</v>
      </c>
      <c r="J13" s="39">
        <f t="shared" si="11"/>
        <v>6.1309125305188843E-4</v>
      </c>
      <c r="K13" s="39">
        <f t="shared" si="5"/>
        <v>1631.0785629743211</v>
      </c>
      <c r="L13" s="39">
        <f t="shared" si="12"/>
        <v>6.5301347418084878E-3</v>
      </c>
      <c r="M13" s="39">
        <f t="shared" si="13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4"/>
        <v>2660288.5290000006</v>
      </c>
      <c r="AI13" s="9">
        <v>6</v>
      </c>
      <c r="AJ13" s="9">
        <f t="shared" si="0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5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 s="18">
        <v>0</v>
      </c>
      <c r="CR13">
        <v>0</v>
      </c>
      <c r="CS13">
        <v>0</v>
      </c>
      <c r="CT13">
        <v>1</v>
      </c>
      <c r="CU13" s="18">
        <v>0</v>
      </c>
      <c r="CV13">
        <v>0</v>
      </c>
      <c r="CW13">
        <v>0</v>
      </c>
      <c r="CX13">
        <v>0</v>
      </c>
      <c r="CY13" s="18">
        <v>0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 s="18">
        <v>0</v>
      </c>
      <c r="DL13" s="18"/>
    </row>
    <row r="14" spans="1:121" x14ac:dyDescent="0.3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8"/>
        <v>5.0841705488558242</v>
      </c>
      <c r="H14" s="16">
        <f t="shared" si="9"/>
        <v>7.0927317533420764</v>
      </c>
      <c r="I14" s="11">
        <f t="shared" si="10"/>
        <v>3.71693487693438E-3</v>
      </c>
      <c r="J14" s="39">
        <f t="shared" si="11"/>
        <v>6.1310266011288745E-4</v>
      </c>
      <c r="K14" s="39">
        <f t="shared" si="5"/>
        <v>1631.0482159967714</v>
      </c>
      <c r="L14" s="39">
        <f t="shared" si="12"/>
        <v>3.1038322168214926E-3</v>
      </c>
      <c r="M14" s="39">
        <f t="shared" si="13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4"/>
        <v>2660288.5290000006</v>
      </c>
      <c r="AI14" s="9">
        <v>6</v>
      </c>
      <c r="AJ14" s="9">
        <f t="shared" si="0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5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 s="18">
        <v>0</v>
      </c>
      <c r="CR14">
        <v>0</v>
      </c>
      <c r="CS14">
        <v>0</v>
      </c>
      <c r="CT14">
        <v>1</v>
      </c>
      <c r="CU14" s="18">
        <v>0</v>
      </c>
      <c r="CV14">
        <v>0</v>
      </c>
      <c r="CW14">
        <v>0</v>
      </c>
      <c r="CX14">
        <v>0</v>
      </c>
      <c r="CY14" s="18">
        <v>0</v>
      </c>
      <c r="CZ14">
        <v>0</v>
      </c>
      <c r="DA14">
        <v>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 s="18">
        <v>0</v>
      </c>
      <c r="DL14" s="18"/>
    </row>
    <row r="15" spans="1:121" x14ac:dyDescent="0.3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8"/>
        <v>8.6814612012777346</v>
      </c>
      <c r="H15" s="16">
        <f t="shared" si="9"/>
        <v>9.0166527534506216</v>
      </c>
      <c r="I15" s="11">
        <f t="shared" si="10"/>
        <v>3.2355095264921183E-2</v>
      </c>
      <c r="J15" s="39">
        <f t="shared" si="11"/>
        <v>6.1278589516896177E-4</v>
      </c>
      <c r="K15" s="39">
        <f t="shared" si="5"/>
        <v>1631.8913471797075</v>
      </c>
      <c r="L15" s="39">
        <f t="shared" si="12"/>
        <v>3.1742309369752218E-2</v>
      </c>
      <c r="M15" s="39">
        <f t="shared" si="13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4"/>
        <v>2660288.5290000006</v>
      </c>
      <c r="AI15" s="9">
        <v>6</v>
      </c>
      <c r="AJ15" s="9">
        <f t="shared" si="0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5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 s="18">
        <v>0</v>
      </c>
      <c r="CR15">
        <v>0</v>
      </c>
      <c r="CS15">
        <v>0</v>
      </c>
      <c r="CT15">
        <v>1</v>
      </c>
      <c r="CU15" s="18">
        <v>0</v>
      </c>
      <c r="CV15">
        <v>0</v>
      </c>
      <c r="CW15">
        <v>0</v>
      </c>
      <c r="CX15">
        <v>0</v>
      </c>
      <c r="CY15" s="18">
        <v>0</v>
      </c>
      <c r="CZ15">
        <v>0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 s="18">
        <v>0</v>
      </c>
      <c r="DL15" s="18"/>
    </row>
    <row r="16" spans="1:121" x14ac:dyDescent="0.3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8"/>
        <v>15.195570134048589</v>
      </c>
      <c r="H16" s="16">
        <f t="shared" si="9"/>
        <v>16.321167921755894</v>
      </c>
      <c r="I16" s="11">
        <f t="shared" si="10"/>
        <v>1.7164464023811759E-2</v>
      </c>
      <c r="J16" s="39">
        <f t="shared" si="11"/>
        <v>6.1301657227899142E-4</v>
      </c>
      <c r="K16" s="39">
        <f t="shared" si="5"/>
        <v>1631.2772691973614</v>
      </c>
      <c r="L16" s="39">
        <f t="shared" si="12"/>
        <v>1.6551447451532766E-2</v>
      </c>
      <c r="M16" s="39">
        <f t="shared" si="13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4"/>
        <v>2660288.5290000006</v>
      </c>
      <c r="AI16" s="9">
        <v>6</v>
      </c>
      <c r="AJ16" s="9">
        <f t="shared" si="0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5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 s="18">
        <v>0</v>
      </c>
      <c r="CR16">
        <v>0</v>
      </c>
      <c r="CS16">
        <v>0</v>
      </c>
      <c r="CT16">
        <v>1</v>
      </c>
      <c r="CU16" s="18">
        <v>0</v>
      </c>
      <c r="CV16">
        <v>0</v>
      </c>
      <c r="CW16">
        <v>0</v>
      </c>
      <c r="CX16">
        <v>0</v>
      </c>
      <c r="CY16" s="18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 s="18">
        <v>0</v>
      </c>
      <c r="DL16" s="18"/>
    </row>
    <row r="17" spans="1:116" x14ac:dyDescent="0.3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8"/>
        <v>4.3384694732508802</v>
      </c>
      <c r="H17" s="16">
        <f t="shared" si="9"/>
        <v>4.7548111457111606</v>
      </c>
      <c r="I17" s="11">
        <f t="shared" si="10"/>
        <v>1.3389611546768437E-2</v>
      </c>
      <c r="J17" s="39">
        <f t="shared" si="11"/>
        <v>6.1305193346286287E-4</v>
      </c>
      <c r="K17" s="39">
        <f t="shared" si="5"/>
        <v>1631.1831761975473</v>
      </c>
      <c r="L17" s="39">
        <f t="shared" si="12"/>
        <v>1.2776559613305575E-2</v>
      </c>
      <c r="M17" s="39">
        <f t="shared" si="13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4"/>
        <v>2660288.5290000006</v>
      </c>
      <c r="AI17" s="9">
        <v>6</v>
      </c>
      <c r="AJ17" s="9">
        <f t="shared" si="0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5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 s="18">
        <v>0</v>
      </c>
      <c r="CR17">
        <v>0</v>
      </c>
      <c r="CS17">
        <v>0</v>
      </c>
      <c r="CT17">
        <v>1</v>
      </c>
      <c r="CU17" s="18">
        <v>0</v>
      </c>
      <c r="CV17">
        <v>0</v>
      </c>
      <c r="CW17">
        <v>0</v>
      </c>
      <c r="CX17">
        <v>0</v>
      </c>
      <c r="CY17" s="18">
        <v>0</v>
      </c>
      <c r="CZ17">
        <v>0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 s="18">
        <v>0</v>
      </c>
      <c r="DL17" s="18"/>
    </row>
    <row r="18" spans="1:116" x14ac:dyDescent="0.3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8"/>
        <v>3.2044020078333908</v>
      </c>
      <c r="H18" s="16">
        <f t="shared" si="9"/>
        <v>6.757798293747646</v>
      </c>
      <c r="I18" s="11">
        <f t="shared" si="10"/>
        <v>1.7612811526384949E-3</v>
      </c>
      <c r="J18" s="39">
        <f t="shared" si="11"/>
        <v>6.2822767227869883E-4</v>
      </c>
      <c r="K18" s="39">
        <f t="shared" si="5"/>
        <v>1591.7796113195932</v>
      </c>
      <c r="L18" s="39">
        <f t="shared" si="12"/>
        <v>1.133053480359796E-3</v>
      </c>
      <c r="M18" s="39">
        <f t="shared" si="13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0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5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 s="18">
        <v>0</v>
      </c>
      <c r="CR18">
        <v>0</v>
      </c>
      <c r="CS18">
        <v>0</v>
      </c>
      <c r="CT18">
        <v>1</v>
      </c>
      <c r="CU18" s="18">
        <v>0</v>
      </c>
      <c r="CV18">
        <v>0</v>
      </c>
      <c r="CW18">
        <v>0</v>
      </c>
      <c r="CX18">
        <v>0</v>
      </c>
      <c r="CY18" s="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 s="18">
        <v>0</v>
      </c>
      <c r="DL18" s="18"/>
    </row>
    <row r="19" spans="1:116" x14ac:dyDescent="0.3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8"/>
        <v>7.9925837573401814</v>
      </c>
      <c r="H19" s="16">
        <f t="shared" si="9"/>
        <v>8.669921363894435</v>
      </c>
      <c r="I19" s="11">
        <f t="shared" si="10"/>
        <v>1.5452579477726115E-2</v>
      </c>
      <c r="J19" s="39">
        <f t="shared" si="11"/>
        <v>6.2815363730593968E-4</v>
      </c>
      <c r="K19" s="39">
        <f t="shared" si="5"/>
        <v>1591.9672204539891</v>
      </c>
      <c r="L19" s="39">
        <f t="shared" si="12"/>
        <v>1.4824425840420175E-2</v>
      </c>
      <c r="M19" s="39">
        <f t="shared" si="13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6">5194050*BP19</f>
        <v>2533761.4709999999</v>
      </c>
      <c r="AI19" s="9">
        <v>6</v>
      </c>
      <c r="AJ19" s="9">
        <f t="shared" si="0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5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 s="18">
        <v>0</v>
      </c>
      <c r="CR19">
        <v>0</v>
      </c>
      <c r="CS19">
        <v>0</v>
      </c>
      <c r="CT19">
        <v>1</v>
      </c>
      <c r="CU19" s="18">
        <v>0</v>
      </c>
      <c r="CV19">
        <v>0</v>
      </c>
      <c r="CW19">
        <v>0</v>
      </c>
      <c r="CX19">
        <v>0</v>
      </c>
      <c r="CY19" s="18">
        <v>0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 s="18">
        <v>0</v>
      </c>
      <c r="DL19" s="18"/>
    </row>
    <row r="20" spans="1:116" x14ac:dyDescent="0.3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8"/>
        <v>20.806661752132335</v>
      </c>
      <c r="H20" s="16">
        <f t="shared" si="9"/>
        <v>25.201468194826951</v>
      </c>
      <c r="I20" s="11">
        <f t="shared" si="10"/>
        <v>6.576626414323718E-3</v>
      </c>
      <c r="J20" s="39">
        <f t="shared" si="11"/>
        <v>6.2821506047271343E-4</v>
      </c>
      <c r="K20" s="39">
        <f t="shared" si="5"/>
        <v>1591.8115672800479</v>
      </c>
      <c r="L20" s="39">
        <f t="shared" si="12"/>
        <v>5.9484113538510047E-3</v>
      </c>
      <c r="M20" s="39">
        <f t="shared" si="13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6"/>
        <v>2533761.4709999999</v>
      </c>
      <c r="AI20" s="9">
        <v>6</v>
      </c>
      <c r="AJ20" s="9">
        <f t="shared" si="0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5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 s="18">
        <v>0</v>
      </c>
      <c r="CR20">
        <v>0</v>
      </c>
      <c r="CS20">
        <v>0</v>
      </c>
      <c r="CT20">
        <v>1</v>
      </c>
      <c r="CU20" s="18">
        <v>0</v>
      </c>
      <c r="CV20">
        <v>0</v>
      </c>
      <c r="CW20">
        <v>0</v>
      </c>
      <c r="CX20">
        <v>0</v>
      </c>
      <c r="CY20" s="18">
        <v>0</v>
      </c>
      <c r="CZ20">
        <v>0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 s="18">
        <v>0</v>
      </c>
      <c r="DL20" s="18"/>
    </row>
    <row r="21" spans="1:116" x14ac:dyDescent="0.3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8"/>
        <v>-4.8409250788227167</v>
      </c>
      <c r="H21" s="16">
        <f t="shared" si="9"/>
        <v>-0.73685396894148081</v>
      </c>
      <c r="I21" s="11">
        <f t="shared" si="10"/>
        <v>-8.5381544609733329E-4</v>
      </c>
      <c r="J21" s="39">
        <f t="shared" si="11"/>
        <v>6.2822841770740631E-4</v>
      </c>
      <c r="K21" s="39">
        <f t="shared" si="5"/>
        <v>1591.7777225826549</v>
      </c>
      <c r="L21" s="39">
        <f t="shared" si="12"/>
        <v>-1.4820438638047397E-3</v>
      </c>
      <c r="M21" s="39">
        <f t="shared" si="13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6"/>
        <v>2533761.4709999999</v>
      </c>
      <c r="AI21" s="9">
        <v>6</v>
      </c>
      <c r="AJ21" s="9">
        <f t="shared" si="0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5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 s="18">
        <v>0</v>
      </c>
      <c r="CR21">
        <v>0</v>
      </c>
      <c r="CS21">
        <v>0</v>
      </c>
      <c r="CT21">
        <v>1</v>
      </c>
      <c r="CU21" s="18">
        <v>0</v>
      </c>
      <c r="CV21">
        <v>0</v>
      </c>
      <c r="CW21">
        <v>0</v>
      </c>
      <c r="CX21">
        <v>0</v>
      </c>
      <c r="CY21" s="18">
        <v>0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 s="18">
        <v>0</v>
      </c>
      <c r="DL21" s="18"/>
    </row>
    <row r="22" spans="1:116" x14ac:dyDescent="0.3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8"/>
        <v>4.5599204398296953</v>
      </c>
      <c r="H22" s="16">
        <f t="shared" si="9"/>
        <v>7.2015295222137956</v>
      </c>
      <c r="I22" s="11">
        <f t="shared" si="10"/>
        <v>2.7971023182712679E-3</v>
      </c>
      <c r="J22" s="39">
        <f t="shared" si="11"/>
        <v>6.2822618913044531E-4</v>
      </c>
      <c r="K22" s="39">
        <f t="shared" si="5"/>
        <v>1591.7833692736413</v>
      </c>
      <c r="L22" s="39">
        <f t="shared" si="12"/>
        <v>2.1688761291408227E-3</v>
      </c>
      <c r="M22" s="39">
        <f t="shared" si="13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6"/>
        <v>2533761.4709999999</v>
      </c>
      <c r="AI22" s="9">
        <v>6</v>
      </c>
      <c r="AJ22" s="9">
        <f t="shared" si="0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5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 s="18">
        <v>0</v>
      </c>
      <c r="CR22">
        <v>0</v>
      </c>
      <c r="CS22">
        <v>0</v>
      </c>
      <c r="CT22">
        <v>1</v>
      </c>
      <c r="CU22" s="18">
        <v>0</v>
      </c>
      <c r="CV22">
        <v>0</v>
      </c>
      <c r="CW22">
        <v>0</v>
      </c>
      <c r="CX22">
        <v>0</v>
      </c>
      <c r="CY22" s="18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 s="18">
        <v>0</v>
      </c>
      <c r="DL22" s="18"/>
    </row>
    <row r="23" spans="1:116" x14ac:dyDescent="0.3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8"/>
        <v>7.1719766388856065</v>
      </c>
      <c r="H23" s="16">
        <f t="shared" si="9"/>
        <v>7.6891864926513964</v>
      </c>
      <c r="I23" s="11">
        <f t="shared" si="10"/>
        <v>1.8048162926911995E-2</v>
      </c>
      <c r="J23" s="39">
        <f t="shared" si="11"/>
        <v>6.2812631996213449E-4</v>
      </c>
      <c r="K23" s="39">
        <f t="shared" si="5"/>
        <v>1592.0364554382679</v>
      </c>
      <c r="L23" s="39">
        <f t="shared" si="12"/>
        <v>1.7420036606949862E-2</v>
      </c>
      <c r="M23" s="39">
        <f t="shared" si="13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6"/>
        <v>2533761.4709999999</v>
      </c>
      <c r="AI23" s="9">
        <v>6</v>
      </c>
      <c r="AJ23" s="9">
        <f t="shared" si="0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5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 s="18">
        <v>0</v>
      </c>
      <c r="CR23">
        <v>0</v>
      </c>
      <c r="CS23">
        <v>0</v>
      </c>
      <c r="CT23">
        <v>1</v>
      </c>
      <c r="CU23" s="18">
        <v>0</v>
      </c>
      <c r="CV23">
        <v>0</v>
      </c>
      <c r="CW23">
        <v>0</v>
      </c>
      <c r="CX23">
        <v>0</v>
      </c>
      <c r="CY23" s="18">
        <v>0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 s="18">
        <v>0</v>
      </c>
      <c r="DL23" s="18"/>
    </row>
    <row r="24" spans="1:116" x14ac:dyDescent="0.3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8"/>
        <v>10.876768425018986</v>
      </c>
      <c r="H24" s="16">
        <f t="shared" si="9"/>
        <v>12.640568710157199</v>
      </c>
      <c r="I24" s="11">
        <f t="shared" si="10"/>
        <v>8.3760881121353568E-3</v>
      </c>
      <c r="J24" s="39">
        <f t="shared" si="11"/>
        <v>6.2820660841015165E-4</v>
      </c>
      <c r="K24" s="39">
        <f t="shared" si="5"/>
        <v>1591.8329839457961</v>
      </c>
      <c r="L24" s="39">
        <f t="shared" si="12"/>
        <v>7.7478815037252055E-3</v>
      </c>
      <c r="M24" s="39">
        <f t="shared" si="13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6"/>
        <v>2533761.4709999999</v>
      </c>
      <c r="AI24" s="9">
        <v>6</v>
      </c>
      <c r="AJ24" s="9">
        <f t="shared" si="0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5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 s="18">
        <v>0</v>
      </c>
      <c r="CR24">
        <v>0</v>
      </c>
      <c r="CS24">
        <v>0</v>
      </c>
      <c r="CT24">
        <v>1</v>
      </c>
      <c r="CU24" s="18">
        <v>0</v>
      </c>
      <c r="CV24">
        <v>0</v>
      </c>
      <c r="CW24">
        <v>0</v>
      </c>
      <c r="CX24">
        <v>0</v>
      </c>
      <c r="CY24" s="18">
        <v>0</v>
      </c>
      <c r="CZ24">
        <v>0</v>
      </c>
      <c r="DA24">
        <v>0</v>
      </c>
      <c r="DB24">
        <v>1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 s="18">
        <v>0</v>
      </c>
      <c r="DL24" s="18"/>
    </row>
    <row r="25" spans="1:116" x14ac:dyDescent="0.3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8"/>
        <v>10.531691163208572</v>
      </c>
      <c r="H25" s="16">
        <f t="shared" si="9"/>
        <v>14.234854390172186</v>
      </c>
      <c r="I25" s="11">
        <f t="shared" si="10"/>
        <v>4.2015204601943785E-3</v>
      </c>
      <c r="J25" s="39">
        <f t="shared" si="11"/>
        <v>6.282231016833588E-4</v>
      </c>
      <c r="K25" s="39">
        <f t="shared" si="5"/>
        <v>1591.7911922061514</v>
      </c>
      <c r="L25" s="39">
        <f t="shared" si="12"/>
        <v>3.5732973585110199E-3</v>
      </c>
      <c r="M25" s="39">
        <f t="shared" si="13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6"/>
        <v>2533761.4709999999</v>
      </c>
      <c r="AI25" s="9">
        <v>6</v>
      </c>
      <c r="AJ25" s="9">
        <f t="shared" si="0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5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 s="18">
        <v>0</v>
      </c>
      <c r="CR25">
        <v>0</v>
      </c>
      <c r="CS25">
        <v>0</v>
      </c>
      <c r="CT25">
        <v>1</v>
      </c>
      <c r="CU25" s="18">
        <v>0</v>
      </c>
      <c r="CV25">
        <v>0</v>
      </c>
      <c r="CW25">
        <v>0</v>
      </c>
      <c r="CX25">
        <v>0</v>
      </c>
      <c r="CY25" s="18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 s="18">
        <v>0</v>
      </c>
      <c r="DL25" s="18"/>
    </row>
    <row r="26" spans="1:116" x14ac:dyDescent="0.3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8"/>
        <v>3.2575348116461051</v>
      </c>
      <c r="H26" s="16">
        <f t="shared" si="9"/>
        <v>5.3653514544759382</v>
      </c>
      <c r="I26" s="11">
        <f t="shared" si="10"/>
        <v>2.5700177944276191E-3</v>
      </c>
      <c r="J26" s="39">
        <f t="shared" si="11"/>
        <v>6.2822657197119584E-4</v>
      </c>
      <c r="K26" s="39">
        <f t="shared" si="5"/>
        <v>1591.7823992421797</v>
      </c>
      <c r="L26" s="39">
        <f t="shared" si="12"/>
        <v>1.9417912224564233E-3</v>
      </c>
      <c r="M26" s="39">
        <f t="shared" si="13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6"/>
        <v>2533761.4709999999</v>
      </c>
      <c r="AI26" s="9">
        <v>6</v>
      </c>
      <c r="AJ26" s="9">
        <f t="shared" si="0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5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 s="18">
        <v>0</v>
      </c>
      <c r="CR26">
        <v>0</v>
      </c>
      <c r="CS26">
        <v>0</v>
      </c>
      <c r="CT26">
        <v>1</v>
      </c>
      <c r="CU26" s="18">
        <v>0</v>
      </c>
      <c r="CV26">
        <v>0</v>
      </c>
      <c r="CW26">
        <v>0</v>
      </c>
      <c r="CX26">
        <v>0</v>
      </c>
      <c r="CY26" s="18">
        <v>0</v>
      </c>
      <c r="CZ26">
        <v>0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 s="18">
        <v>0</v>
      </c>
      <c r="DL26" s="18"/>
    </row>
    <row r="27" spans="1:116" x14ac:dyDescent="0.3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8"/>
        <v>6.6466188833496211</v>
      </c>
      <c r="H27" s="16">
        <f t="shared" si="9"/>
        <v>7.0304131495797826</v>
      </c>
      <c r="I27" s="11">
        <f t="shared" si="10"/>
        <v>2.2382176085506678E-2</v>
      </c>
      <c r="J27" s="39">
        <f t="shared" si="11"/>
        <v>6.2807126770554448E-4</v>
      </c>
      <c r="K27" s="39">
        <f t="shared" si="5"/>
        <v>1592.1760020215174</v>
      </c>
      <c r="L27" s="39">
        <f t="shared" si="12"/>
        <v>2.1754104817801132E-2</v>
      </c>
      <c r="M27" s="39">
        <f t="shared" si="13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6"/>
        <v>2533761.4709999999</v>
      </c>
      <c r="AI27" s="9">
        <v>6</v>
      </c>
      <c r="AJ27" s="9">
        <f t="shared" si="0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5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 s="18">
        <v>0</v>
      </c>
      <c r="CR27">
        <v>0</v>
      </c>
      <c r="CS27">
        <v>0</v>
      </c>
      <c r="CT27">
        <v>1</v>
      </c>
      <c r="CU27" s="18">
        <v>0</v>
      </c>
      <c r="CV27">
        <v>0</v>
      </c>
      <c r="CW27">
        <v>0</v>
      </c>
      <c r="CX27">
        <v>0</v>
      </c>
      <c r="CY27" s="18">
        <v>0</v>
      </c>
      <c r="CZ27">
        <v>0</v>
      </c>
      <c r="DA27">
        <v>0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 s="18">
        <v>0</v>
      </c>
      <c r="DL27" s="18"/>
    </row>
    <row r="28" spans="1:116" x14ac:dyDescent="0.3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8"/>
        <v>10.997862878139301</v>
      </c>
      <c r="H28" s="16">
        <f t="shared" si="9"/>
        <v>12.1612731660747</v>
      </c>
      <c r="I28" s="11">
        <f t="shared" si="10"/>
        <v>1.250469871946557E-2</v>
      </c>
      <c r="J28" s="39">
        <f t="shared" si="11"/>
        <v>6.281795275084746E-4</v>
      </c>
      <c r="K28" s="39">
        <f t="shared" si="5"/>
        <v>1591.9016080741492</v>
      </c>
      <c r="L28" s="39">
        <f t="shared" si="12"/>
        <v>1.1876519191957096E-2</v>
      </c>
      <c r="M28" s="39">
        <f t="shared" si="13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6"/>
        <v>2533761.4709999999</v>
      </c>
      <c r="AI28" s="9">
        <v>6</v>
      </c>
      <c r="AJ28" s="9">
        <f t="shared" si="0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5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 s="18">
        <v>0</v>
      </c>
      <c r="CR28">
        <v>0</v>
      </c>
      <c r="CS28">
        <v>0</v>
      </c>
      <c r="CT28">
        <v>1</v>
      </c>
      <c r="CU28" s="18">
        <v>0</v>
      </c>
      <c r="CV28">
        <v>0</v>
      </c>
      <c r="CW28">
        <v>0</v>
      </c>
      <c r="CX28">
        <v>0</v>
      </c>
      <c r="CY28" s="18">
        <v>0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 s="18">
        <v>0</v>
      </c>
      <c r="DL28" s="18"/>
    </row>
    <row r="29" spans="1:116" x14ac:dyDescent="0.3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8"/>
        <v>3.5069151725143284</v>
      </c>
      <c r="H29" s="16">
        <f t="shared" si="9"/>
        <v>4.2429344062519041</v>
      </c>
      <c r="I29" s="11">
        <f t="shared" si="10"/>
        <v>6.6147333858780069E-3</v>
      </c>
      <c r="J29" s="39">
        <f t="shared" si="11"/>
        <v>6.2821490256941969E-4</v>
      </c>
      <c r="K29" s="39">
        <f t="shared" si="5"/>
        <v>1591.8119673856304</v>
      </c>
      <c r="L29" s="39">
        <f t="shared" si="12"/>
        <v>5.9865184833085873E-3</v>
      </c>
      <c r="M29" s="39">
        <f t="shared" si="13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6"/>
        <v>2533761.4709999999</v>
      </c>
      <c r="AI29" s="9">
        <v>6</v>
      </c>
      <c r="AJ29" s="9">
        <f t="shared" si="0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5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 s="18">
        <v>0</v>
      </c>
      <c r="CR29">
        <v>0</v>
      </c>
      <c r="CS29">
        <v>0</v>
      </c>
      <c r="CT29">
        <v>1</v>
      </c>
      <c r="CU29" s="18">
        <v>0</v>
      </c>
      <c r="CV29">
        <v>0</v>
      </c>
      <c r="CW29">
        <v>0</v>
      </c>
      <c r="CX29">
        <v>0</v>
      </c>
      <c r="CY29" s="18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 s="18">
        <v>0</v>
      </c>
      <c r="DL29" s="18"/>
    </row>
    <row r="30" spans="1:116" x14ac:dyDescent="0.3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8"/>
        <v>8.536995338331705</v>
      </c>
      <c r="H30" s="16">
        <f t="shared" si="9"/>
        <v>12.504894580091511</v>
      </c>
      <c r="I30" s="11">
        <f t="shared" si="10"/>
        <v>1.866683906815433E-2</v>
      </c>
      <c r="J30" s="39">
        <f t="shared" si="11"/>
        <v>3.5200325099948165E-3</v>
      </c>
      <c r="K30" s="39">
        <f t="shared" si="5"/>
        <v>284.08828531003326</v>
      </c>
      <c r="L30" s="39">
        <f t="shared" si="12"/>
        <v>1.5146806558159514E-2</v>
      </c>
      <c r="M30" s="39">
        <f t="shared" si="13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0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5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 s="18">
        <v>0</v>
      </c>
      <c r="CR30">
        <v>1</v>
      </c>
      <c r="CS30">
        <v>0</v>
      </c>
      <c r="CT30">
        <v>0</v>
      </c>
      <c r="CU30" s="18">
        <v>0</v>
      </c>
      <c r="CV30">
        <v>0</v>
      </c>
      <c r="CW30">
        <v>0</v>
      </c>
      <c r="CX30">
        <v>0</v>
      </c>
      <c r="CY30" s="18">
        <v>0</v>
      </c>
      <c r="CZ30">
        <v>0</v>
      </c>
      <c r="DA30">
        <v>0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8">
        <v>0</v>
      </c>
      <c r="DL30" s="18"/>
    </row>
    <row r="31" spans="1:116" x14ac:dyDescent="0.3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8"/>
        <v>8.4755349311919765</v>
      </c>
      <c r="H31" s="16">
        <f t="shared" si="9"/>
        <v>9.2795382448228345</v>
      </c>
      <c r="I31" s="11">
        <f t="shared" si="10"/>
        <v>7.7513677974632711E-2</v>
      </c>
      <c r="J31" s="39">
        <f t="shared" si="11"/>
        <v>3.5100533422475189E-3</v>
      </c>
      <c r="K31" s="39">
        <f t="shared" si="5"/>
        <v>284.89595527334376</v>
      </c>
      <c r="L31" s="39">
        <f t="shared" si="12"/>
        <v>7.400362463238519E-2</v>
      </c>
      <c r="M31" s="39">
        <f t="shared" si="13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7">174751*BO31</f>
        <v>80686.031719999999</v>
      </c>
      <c r="AI31" s="9">
        <v>7</v>
      </c>
      <c r="AJ31" s="9">
        <f t="shared" si="0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5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 s="18">
        <v>0</v>
      </c>
      <c r="CR31">
        <v>1</v>
      </c>
      <c r="CS31">
        <v>0</v>
      </c>
      <c r="CT31">
        <v>0</v>
      </c>
      <c r="CU31" s="18">
        <v>0</v>
      </c>
      <c r="CV31">
        <v>0</v>
      </c>
      <c r="CW31">
        <v>0</v>
      </c>
      <c r="CX31">
        <v>0</v>
      </c>
      <c r="CY31" s="18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 s="18">
        <v>0</v>
      </c>
      <c r="DL31" s="18"/>
    </row>
    <row r="32" spans="1:116" x14ac:dyDescent="0.3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8"/>
        <v>18.103092783505151</v>
      </c>
      <c r="H32" s="16">
        <f t="shared" si="9"/>
        <v>21.896907216494842</v>
      </c>
      <c r="I32" s="11">
        <f t="shared" si="10"/>
        <v>3.709430701228749E-2</v>
      </c>
      <c r="J32" s="39">
        <f t="shared" si="11"/>
        <v>3.5182229331241748E-3</v>
      </c>
      <c r="K32" s="39">
        <f t="shared" si="5"/>
        <v>284.23440441620966</v>
      </c>
      <c r="L32" s="39">
        <f t="shared" si="12"/>
        <v>3.3576084079163314E-2</v>
      </c>
      <c r="M32" s="39">
        <f t="shared" si="13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7"/>
        <v>80686.031719999999</v>
      </c>
      <c r="AI32" s="9">
        <v>7</v>
      </c>
      <c r="AJ32" s="9">
        <f t="shared" si="0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5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 s="18">
        <v>0</v>
      </c>
      <c r="CR32">
        <v>1</v>
      </c>
      <c r="CS32">
        <v>0</v>
      </c>
      <c r="CT32">
        <v>0</v>
      </c>
      <c r="CU32" s="18">
        <v>0</v>
      </c>
      <c r="CV32">
        <v>0</v>
      </c>
      <c r="CW32">
        <v>0</v>
      </c>
      <c r="CX32">
        <v>0</v>
      </c>
      <c r="CY32" s="18">
        <v>0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 s="18">
        <v>0</v>
      </c>
      <c r="DL32" s="18"/>
    </row>
    <row r="33" spans="1:116" x14ac:dyDescent="0.3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8"/>
        <v>6.4092165933619842</v>
      </c>
      <c r="H33" s="16">
        <f t="shared" si="9"/>
        <v>10.662200226080147</v>
      </c>
      <c r="I33" s="11">
        <f t="shared" si="10"/>
        <v>1.4130412690719161E-2</v>
      </c>
      <c r="J33" s="39">
        <f t="shared" si="11"/>
        <v>3.5202944508237631E-3</v>
      </c>
      <c r="K33" s="39">
        <f t="shared" si="5"/>
        <v>284.06714664621194</v>
      </c>
      <c r="L33" s="39">
        <f t="shared" si="12"/>
        <v>1.0610118239895397E-2</v>
      </c>
      <c r="M33" s="39">
        <f t="shared" si="13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7"/>
        <v>80686.031719999999</v>
      </c>
      <c r="AI33" s="9">
        <v>7</v>
      </c>
      <c r="AJ33" s="9">
        <f t="shared" si="0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5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 s="18">
        <v>0</v>
      </c>
      <c r="CR33">
        <v>1</v>
      </c>
      <c r="CS33">
        <v>0</v>
      </c>
      <c r="CT33">
        <v>0</v>
      </c>
      <c r="CU33" s="18">
        <v>0</v>
      </c>
      <c r="CV33">
        <v>0</v>
      </c>
      <c r="CW33">
        <v>0</v>
      </c>
      <c r="CX33">
        <v>0</v>
      </c>
      <c r="CY33" s="18">
        <v>0</v>
      </c>
      <c r="CZ33">
        <v>0</v>
      </c>
      <c r="DA33">
        <v>0</v>
      </c>
      <c r="DB33">
        <v>1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 s="18">
        <v>0</v>
      </c>
      <c r="DL33" s="18"/>
    </row>
    <row r="34" spans="1:116" x14ac:dyDescent="0.3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8"/>
        <v>8.9165233886451229</v>
      </c>
      <c r="H34" s="16">
        <f t="shared" si="9"/>
        <v>11.687875252683471</v>
      </c>
      <c r="I34" s="11">
        <f t="shared" si="10"/>
        <v>2.6166274991099851E-2</v>
      </c>
      <c r="J34" s="39">
        <f t="shared" si="11"/>
        <v>3.5194404958789264E-3</v>
      </c>
      <c r="K34" s="39">
        <f t="shared" si="5"/>
        <v>284.13607252941074</v>
      </c>
      <c r="L34" s="39">
        <f t="shared" si="12"/>
        <v>2.2646834495220924E-2</v>
      </c>
      <c r="M34" s="39">
        <f t="shared" si="13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7"/>
        <v>80686.031719999999</v>
      </c>
      <c r="AI34" s="9">
        <v>7</v>
      </c>
      <c r="AJ34" s="9">
        <f t="shared" si="0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5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 s="18">
        <v>0</v>
      </c>
      <c r="CR34">
        <v>1</v>
      </c>
      <c r="CS34">
        <v>0</v>
      </c>
      <c r="CT34">
        <v>0</v>
      </c>
      <c r="CU34" s="18">
        <v>0</v>
      </c>
      <c r="CV34">
        <v>0</v>
      </c>
      <c r="CW34">
        <v>0</v>
      </c>
      <c r="CX34">
        <v>0</v>
      </c>
      <c r="CY34" s="18">
        <v>0</v>
      </c>
      <c r="CZ34">
        <v>0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 s="18">
        <v>0</v>
      </c>
      <c r="DL34" s="18"/>
    </row>
    <row r="35" spans="1:116" x14ac:dyDescent="0.3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8"/>
        <v>8.5403285507118127</v>
      </c>
      <c r="H35" s="16">
        <f t="shared" si="9"/>
        <v>9.043687797315652</v>
      </c>
      <c r="I35" s="11">
        <f t="shared" si="10"/>
        <v>0.12206816053172656</v>
      </c>
      <c r="J35" s="39">
        <f t="shared" si="11"/>
        <v>3.4943175724730879E-3</v>
      </c>
      <c r="K35" s="39">
        <f t="shared" si="5"/>
        <v>286.17891169297883</v>
      </c>
      <c r="L35" s="39">
        <f t="shared" si="12"/>
        <v>0.11857384295925347</v>
      </c>
      <c r="M35" s="39">
        <f t="shared" si="13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7"/>
        <v>80686.031719999999</v>
      </c>
      <c r="AI35" s="9">
        <v>7</v>
      </c>
      <c r="AJ35" s="9">
        <f t="shared" si="0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5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 s="18">
        <v>0</v>
      </c>
      <c r="CR35">
        <v>1</v>
      </c>
      <c r="CS35">
        <v>0</v>
      </c>
      <c r="CT35">
        <v>0</v>
      </c>
      <c r="CU35" s="18">
        <v>0</v>
      </c>
      <c r="CV35">
        <v>0</v>
      </c>
      <c r="CW35">
        <v>0</v>
      </c>
      <c r="CX35">
        <v>0</v>
      </c>
      <c r="CY35" s="18">
        <v>0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 s="18">
        <v>0</v>
      </c>
      <c r="DL35" s="18"/>
    </row>
    <row r="36" spans="1:116" x14ac:dyDescent="0.3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8"/>
        <v>14.27224117130168</v>
      </c>
      <c r="H36" s="16">
        <f t="shared" si="9"/>
        <v>15.945047493125067</v>
      </c>
      <c r="I36" s="11">
        <f t="shared" si="10"/>
        <v>6.3468130399684367E-2</v>
      </c>
      <c r="J36" s="39">
        <f t="shared" si="11"/>
        <v>3.513547854870631E-3</v>
      </c>
      <c r="K36" s="39">
        <f t="shared" si="5"/>
        <v>284.61260278944457</v>
      </c>
      <c r="L36" s="39">
        <f t="shared" si="12"/>
        <v>5.9954582544813735E-2</v>
      </c>
      <c r="M36" s="39">
        <f t="shared" si="13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7"/>
        <v>80686.031719999999</v>
      </c>
      <c r="AI36" s="9">
        <v>7</v>
      </c>
      <c r="AJ36" s="9">
        <f t="shared" si="0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5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 s="18">
        <v>0</v>
      </c>
      <c r="CR36">
        <v>1</v>
      </c>
      <c r="CS36">
        <v>0</v>
      </c>
      <c r="CT36">
        <v>0</v>
      </c>
      <c r="CU36" s="18">
        <v>0</v>
      </c>
      <c r="CV36">
        <v>0</v>
      </c>
      <c r="CW36">
        <v>0</v>
      </c>
      <c r="CX36">
        <v>0</v>
      </c>
      <c r="CY36" s="18">
        <v>0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 s="18">
        <v>0</v>
      </c>
      <c r="DL36" s="18"/>
    </row>
    <row r="37" spans="1:116" x14ac:dyDescent="0.3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8"/>
        <v>3.2953780586995722</v>
      </c>
      <c r="H37" s="16">
        <f t="shared" si="9"/>
        <v>3.9725644698062941</v>
      </c>
      <c r="I37" s="11">
        <f t="shared" si="10"/>
        <v>3.7758592101221095E-2</v>
      </c>
      <c r="J37" s="39">
        <f t="shared" si="11"/>
        <v>3.5181353420422681E-3</v>
      </c>
      <c r="K37" s="39">
        <f t="shared" si="5"/>
        <v>284.24148100553253</v>
      </c>
      <c r="L37" s="39">
        <f t="shared" si="12"/>
        <v>3.4240456759178826E-2</v>
      </c>
      <c r="M37" s="39">
        <f t="shared" si="13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7"/>
        <v>80686.031719999999</v>
      </c>
      <c r="AI37" s="9">
        <v>7</v>
      </c>
      <c r="AJ37" s="9">
        <f t="shared" si="0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5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 s="18">
        <v>0</v>
      </c>
      <c r="CR37">
        <v>1</v>
      </c>
      <c r="CS37">
        <v>0</v>
      </c>
      <c r="CT37">
        <v>0</v>
      </c>
      <c r="CU37" s="18">
        <v>0</v>
      </c>
      <c r="CV37">
        <v>0</v>
      </c>
      <c r="CW37">
        <v>0</v>
      </c>
      <c r="CX37">
        <v>0</v>
      </c>
      <c r="CY37" s="18">
        <v>0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 s="18">
        <v>0</v>
      </c>
      <c r="DL37" s="18"/>
    </row>
    <row r="38" spans="1:116" x14ac:dyDescent="0.3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8"/>
        <v>4.871558527429718</v>
      </c>
      <c r="H38" s="16">
        <f t="shared" si="9"/>
        <v>7.0087583975279166</v>
      </c>
      <c r="I38" s="11">
        <f t="shared" si="10"/>
        <v>1.9566902738827035E-2</v>
      </c>
      <c r="J38" s="39">
        <f t="shared" si="11"/>
        <v>3.5199719212704707E-3</v>
      </c>
      <c r="K38" s="39">
        <f t="shared" si="5"/>
        <v>284.09317527711073</v>
      </c>
      <c r="L38" s="39">
        <f t="shared" si="12"/>
        <v>1.6046930817556565E-2</v>
      </c>
      <c r="M38" s="39">
        <f t="shared" si="13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7"/>
        <v>80686.031719999999</v>
      </c>
      <c r="AI38" s="9">
        <v>7</v>
      </c>
      <c r="AJ38" s="9">
        <f t="shared" si="0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5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 s="18">
        <v>0</v>
      </c>
      <c r="CR38">
        <v>1</v>
      </c>
      <c r="CS38">
        <v>0</v>
      </c>
      <c r="CT38">
        <v>0</v>
      </c>
      <c r="CU38" s="18">
        <v>0</v>
      </c>
      <c r="CV38">
        <v>0</v>
      </c>
      <c r="CW38">
        <v>0</v>
      </c>
      <c r="CX38">
        <v>0</v>
      </c>
      <c r="CY38" s="1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 s="18">
        <v>0</v>
      </c>
      <c r="DL38" s="18"/>
    </row>
    <row r="39" spans="1:116" x14ac:dyDescent="0.3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8"/>
        <v>8.2903500981349563</v>
      </c>
      <c r="H39" s="16">
        <f t="shared" si="9"/>
        <v>8.6618118133263398</v>
      </c>
      <c r="I39" s="11">
        <f t="shared" si="10"/>
        <v>0.15863496957834702</v>
      </c>
      <c r="J39" s="39">
        <f t="shared" si="11"/>
        <v>3.4760650704418667E-3</v>
      </c>
      <c r="K39" s="39">
        <f t="shared" si="5"/>
        <v>287.68161117101386</v>
      </c>
      <c r="L39" s="39">
        <f t="shared" si="12"/>
        <v>0.15515890450790515</v>
      </c>
      <c r="M39" s="39">
        <f t="shared" si="13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7"/>
        <v>80686.031719999999</v>
      </c>
      <c r="AI39" s="9">
        <v>7</v>
      </c>
      <c r="AJ39" s="9">
        <f t="shared" si="0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5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 s="18">
        <v>0</v>
      </c>
      <c r="CR39">
        <v>1</v>
      </c>
      <c r="CS39">
        <v>0</v>
      </c>
      <c r="CT39">
        <v>0</v>
      </c>
      <c r="CU39" s="18">
        <v>0</v>
      </c>
      <c r="CV39">
        <v>0</v>
      </c>
      <c r="CW39">
        <v>0</v>
      </c>
      <c r="CX39">
        <v>0</v>
      </c>
      <c r="CY39" s="18">
        <v>0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 s="18">
        <v>0</v>
      </c>
      <c r="DL39" s="18"/>
    </row>
    <row r="40" spans="1:116" x14ac:dyDescent="0.3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8"/>
        <v>14.542298534996185</v>
      </c>
      <c r="H40" s="16">
        <f t="shared" si="9"/>
        <v>15.674990129430562</v>
      </c>
      <c r="I40" s="11">
        <f t="shared" si="10"/>
        <v>9.351021339012261E-2</v>
      </c>
      <c r="J40" s="39">
        <f t="shared" si="11"/>
        <v>3.5052196071267243E-3</v>
      </c>
      <c r="K40" s="39">
        <f t="shared" si="5"/>
        <v>285.28882982590454</v>
      </c>
      <c r="L40" s="39">
        <f t="shared" si="12"/>
        <v>9.0004993782995882E-2</v>
      </c>
      <c r="M40" s="39">
        <f t="shared" si="13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0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5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 s="18">
        <v>0</v>
      </c>
      <c r="CR40">
        <v>1</v>
      </c>
      <c r="CS40">
        <v>0</v>
      </c>
      <c r="CT40">
        <v>0</v>
      </c>
      <c r="CU40" s="18">
        <v>0</v>
      </c>
      <c r="CV40">
        <v>0</v>
      </c>
      <c r="CW40">
        <v>0</v>
      </c>
      <c r="CX40">
        <v>0</v>
      </c>
      <c r="CY40" s="18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 s="18">
        <v>0</v>
      </c>
      <c r="DL40" s="18"/>
    </row>
    <row r="41" spans="1:116" x14ac:dyDescent="0.3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8"/>
        <v>3.0872758322071174</v>
      </c>
      <c r="H41" s="16">
        <f t="shared" si="9"/>
        <v>3.4072761540377723</v>
      </c>
      <c r="I41" s="11">
        <f t="shared" si="10"/>
        <v>7.1271401731552483E-2</v>
      </c>
      <c r="J41" s="39">
        <f t="shared" si="11"/>
        <v>3.5116928064818694E-3</v>
      </c>
      <c r="K41" s="39">
        <f t="shared" si="5"/>
        <v>284.76294912647364</v>
      </c>
      <c r="L41" s="39">
        <f t="shared" si="12"/>
        <v>6.7759708925070619E-2</v>
      </c>
      <c r="M41" s="39">
        <f t="shared" si="13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0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5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 s="18">
        <v>0</v>
      </c>
      <c r="CR41">
        <v>1</v>
      </c>
      <c r="CS41">
        <v>0</v>
      </c>
      <c r="CT41">
        <v>0</v>
      </c>
      <c r="CU41" s="18">
        <v>0</v>
      </c>
      <c r="CV41">
        <v>0</v>
      </c>
      <c r="CW41">
        <v>0</v>
      </c>
      <c r="CX41">
        <v>0</v>
      </c>
      <c r="CY41" s="18">
        <v>0</v>
      </c>
      <c r="CZ41">
        <v>0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 s="18">
        <v>0</v>
      </c>
      <c r="DL41" s="18"/>
    </row>
    <row r="42" spans="1:116" x14ac:dyDescent="0.3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8"/>
        <v>2.581417110316873</v>
      </c>
      <c r="H42" s="16">
        <f t="shared" si="9"/>
        <v>6.4694774493126568</v>
      </c>
      <c r="I42" s="11">
        <f t="shared" si="10"/>
        <v>7.5901526619205654E-3</v>
      </c>
      <c r="J42" s="39">
        <f t="shared" si="11"/>
        <v>3.2605585378672852E-3</v>
      </c>
      <c r="K42" s="39">
        <f t="shared" si="5"/>
        <v>306.6959198512335</v>
      </c>
      <c r="L42" s="39">
        <f t="shared" si="12"/>
        <v>4.3295941240532806E-3</v>
      </c>
      <c r="M42" s="39">
        <f t="shared" si="13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8">174751*BP42</f>
        <v>94064.968280000001</v>
      </c>
      <c r="AI42" s="9">
        <v>7</v>
      </c>
      <c r="AJ42" s="9">
        <f t="shared" si="0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5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 s="18">
        <v>0</v>
      </c>
      <c r="CR42">
        <v>1</v>
      </c>
      <c r="CS42">
        <v>0</v>
      </c>
      <c r="CT42">
        <v>0</v>
      </c>
      <c r="CU42" s="18">
        <v>0</v>
      </c>
      <c r="CV42">
        <v>0</v>
      </c>
      <c r="CW42">
        <v>0</v>
      </c>
      <c r="CX42">
        <v>0</v>
      </c>
      <c r="CY42" s="18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 s="18">
        <v>0</v>
      </c>
      <c r="DL42" s="18"/>
    </row>
    <row r="43" spans="1:116" x14ac:dyDescent="0.3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8"/>
        <v>7.0210206227647776</v>
      </c>
      <c r="H43" s="16">
        <f t="shared" si="9"/>
        <v>7.7800498792798889</v>
      </c>
      <c r="I43" s="11">
        <f t="shared" si="10"/>
        <v>6.3454586487504697E-2</v>
      </c>
      <c r="J43" s="39">
        <f t="shared" si="11"/>
        <v>3.254081358333574E-3</v>
      </c>
      <c r="K43" s="39">
        <f t="shared" si="5"/>
        <v>307.30639153782664</v>
      </c>
      <c r="L43" s="39">
        <f t="shared" si="12"/>
        <v>6.020050512917112E-2</v>
      </c>
      <c r="M43" s="39">
        <f t="shared" si="13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8"/>
        <v>94064.968280000001</v>
      </c>
      <c r="AI43" s="9">
        <v>7</v>
      </c>
      <c r="AJ43" s="9">
        <f t="shared" si="0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5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 s="18">
        <v>0</v>
      </c>
      <c r="CR43">
        <v>1</v>
      </c>
      <c r="CS43">
        <v>0</v>
      </c>
      <c r="CT43">
        <v>0</v>
      </c>
      <c r="CU43" s="18">
        <v>0</v>
      </c>
      <c r="CV43">
        <v>0</v>
      </c>
      <c r="CW43">
        <v>0</v>
      </c>
      <c r="CX43">
        <v>0</v>
      </c>
      <c r="CY43" s="18">
        <v>0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 s="18">
        <v>0</v>
      </c>
      <c r="DL43" s="18"/>
    </row>
    <row r="44" spans="1:116" x14ac:dyDescent="0.3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8"/>
        <v>19.549159502860782</v>
      </c>
      <c r="H44" s="16">
        <f t="shared" si="9"/>
        <v>24.089917822596171</v>
      </c>
      <c r="I44" s="11">
        <f t="shared" si="10"/>
        <v>3.1321211648328781E-2</v>
      </c>
      <c r="J44" s="39">
        <f t="shared" si="11"/>
        <v>3.2590526906804314E-3</v>
      </c>
      <c r="K44" s="39">
        <f t="shared" si="5"/>
        <v>306.83762887896665</v>
      </c>
      <c r="L44" s="39">
        <f t="shared" si="12"/>
        <v>2.806215895764835E-2</v>
      </c>
      <c r="M44" s="39">
        <f t="shared" si="13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8"/>
        <v>94064.968280000001</v>
      </c>
      <c r="AI44" s="9">
        <v>7</v>
      </c>
      <c r="AJ44" s="9">
        <f t="shared" si="0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5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 s="18">
        <v>0</v>
      </c>
      <c r="CR44">
        <v>1</v>
      </c>
      <c r="CS44">
        <v>0</v>
      </c>
      <c r="CT44">
        <v>0</v>
      </c>
      <c r="CU44" s="18">
        <v>0</v>
      </c>
      <c r="CV44">
        <v>0</v>
      </c>
      <c r="CW44">
        <v>0</v>
      </c>
      <c r="CX44">
        <v>0</v>
      </c>
      <c r="CY44" s="18">
        <v>0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 s="18">
        <v>0</v>
      </c>
      <c r="DL44" s="18"/>
    </row>
    <row r="45" spans="1:116" x14ac:dyDescent="0.3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8"/>
        <v>-2.5875630075704148</v>
      </c>
      <c r="H45" s="16">
        <f t="shared" si="9"/>
        <v>-0.33377249522938945</v>
      </c>
      <c r="I45" s="11">
        <f t="shared" si="10"/>
        <v>-4.2263798150961032E-3</v>
      </c>
      <c r="J45" s="39">
        <f t="shared" si="11"/>
        <v>3.2606233415107952E-3</v>
      </c>
      <c r="K45" s="39">
        <f t="shared" si="5"/>
        <v>306.68982438696969</v>
      </c>
      <c r="L45" s="39">
        <f t="shared" si="12"/>
        <v>-7.4870031566068983E-3</v>
      </c>
      <c r="M45" s="39">
        <f t="shared" si="13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8"/>
        <v>94064.968280000001</v>
      </c>
      <c r="AI45" s="9">
        <v>7</v>
      </c>
      <c r="AJ45" s="9">
        <f t="shared" si="0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5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 s="18">
        <v>0</v>
      </c>
      <c r="CR45">
        <v>1</v>
      </c>
      <c r="CS45">
        <v>0</v>
      </c>
      <c r="CT45">
        <v>0</v>
      </c>
      <c r="CU45" s="18">
        <v>0</v>
      </c>
      <c r="CV45">
        <v>0</v>
      </c>
      <c r="CW45">
        <v>0</v>
      </c>
      <c r="CX45">
        <v>0</v>
      </c>
      <c r="CY45" s="18">
        <v>0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 s="18">
        <v>0</v>
      </c>
      <c r="DL45" s="18"/>
    </row>
    <row r="46" spans="1:116" x14ac:dyDescent="0.3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8"/>
        <v>4.3146333053875559</v>
      </c>
      <c r="H46" s="16">
        <f t="shared" si="9"/>
        <v>7.1490639439633235</v>
      </c>
      <c r="I46" s="11">
        <f t="shared" si="10"/>
        <v>1.3186381161444095E-2</v>
      </c>
      <c r="J46" s="39">
        <f t="shared" si="11"/>
        <v>3.2603689684889249E-3</v>
      </c>
      <c r="K46" s="39">
        <f t="shared" si="5"/>
        <v>306.71375223628985</v>
      </c>
      <c r="L46" s="39">
        <f t="shared" si="12"/>
        <v>9.9260121929551706E-3</v>
      </c>
      <c r="M46" s="39">
        <f t="shared" si="13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8"/>
        <v>94064.968280000001</v>
      </c>
      <c r="AI46" s="9">
        <v>7</v>
      </c>
      <c r="AJ46" s="9">
        <f t="shared" si="0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5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 s="18">
        <v>0</v>
      </c>
      <c r="CR46">
        <v>1</v>
      </c>
      <c r="CS46">
        <v>0</v>
      </c>
      <c r="CT46">
        <v>0</v>
      </c>
      <c r="CU46" s="18">
        <v>0</v>
      </c>
      <c r="CV46">
        <v>0</v>
      </c>
      <c r="CW46">
        <v>0</v>
      </c>
      <c r="CX46">
        <v>0</v>
      </c>
      <c r="CY46" s="18">
        <v>0</v>
      </c>
      <c r="CZ46">
        <v>0</v>
      </c>
      <c r="DA46">
        <v>0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 s="18">
        <v>0</v>
      </c>
      <c r="DL46" s="18"/>
    </row>
    <row r="47" spans="1:116" x14ac:dyDescent="0.3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8"/>
        <v>6.2176298388523685</v>
      </c>
      <c r="H47" s="16">
        <f t="shared" si="9"/>
        <v>6.7796754740028655</v>
      </c>
      <c r="I47" s="11">
        <f t="shared" si="10"/>
        <v>7.5189145327607496E-2</v>
      </c>
      <c r="J47" s="39">
        <f t="shared" si="11"/>
        <v>3.2514225006532982E-3</v>
      </c>
      <c r="K47" s="39">
        <f t="shared" si="5"/>
        <v>307.55769199452641</v>
      </c>
      <c r="L47" s="39">
        <f t="shared" si="12"/>
        <v>7.1937722826954195E-2</v>
      </c>
      <c r="M47" s="39">
        <f t="shared" si="13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8"/>
        <v>94064.968280000001</v>
      </c>
      <c r="AI47" s="9">
        <v>7</v>
      </c>
      <c r="AJ47" s="9">
        <f t="shared" si="0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5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 s="18">
        <v>0</v>
      </c>
      <c r="CR47">
        <v>1</v>
      </c>
      <c r="CS47">
        <v>0</v>
      </c>
      <c r="CT47">
        <v>0</v>
      </c>
      <c r="CU47" s="18">
        <v>0</v>
      </c>
      <c r="CV47">
        <v>0</v>
      </c>
      <c r="CW47">
        <v>0</v>
      </c>
      <c r="CX47">
        <v>0</v>
      </c>
      <c r="CY47" s="18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 s="18">
        <v>0</v>
      </c>
      <c r="DL47" s="18"/>
    </row>
    <row r="48" spans="1:116" x14ac:dyDescent="0.3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8"/>
        <v>9.1206896551724217</v>
      </c>
      <c r="H48" s="16">
        <f t="shared" si="9"/>
        <v>10.879310344827596</v>
      </c>
      <c r="I48" s="11">
        <f t="shared" si="10"/>
        <v>3.7056461118372665E-2</v>
      </c>
      <c r="J48" s="39">
        <f t="shared" si="11"/>
        <v>3.2584129604086307E-3</v>
      </c>
      <c r="K48" s="39">
        <f t="shared" si="5"/>
        <v>306.89787088085734</v>
      </c>
      <c r="L48" s="39">
        <f t="shared" si="12"/>
        <v>3.3798048157964035E-2</v>
      </c>
      <c r="M48" s="39">
        <f t="shared" si="13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8"/>
        <v>94064.968280000001</v>
      </c>
      <c r="AI48" s="9">
        <v>7</v>
      </c>
      <c r="AJ48" s="9">
        <f t="shared" si="0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5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 s="18">
        <v>0</v>
      </c>
      <c r="CR48">
        <v>1</v>
      </c>
      <c r="CS48">
        <v>0</v>
      </c>
      <c r="CT48">
        <v>0</v>
      </c>
      <c r="CU48" s="18">
        <v>0</v>
      </c>
      <c r="CV48">
        <v>0</v>
      </c>
      <c r="CW48">
        <v>0</v>
      </c>
      <c r="CX48">
        <v>0</v>
      </c>
      <c r="CY48" s="1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 s="18">
        <v>0</v>
      </c>
      <c r="DL48" s="18"/>
    </row>
    <row r="49" spans="1:121" x14ac:dyDescent="0.3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8"/>
        <v>11.741151806198536</v>
      </c>
      <c r="H49" s="16">
        <f t="shared" si="9"/>
        <v>12.133813297093008</v>
      </c>
      <c r="I49" s="11">
        <f t="shared" si="10"/>
        <v>0.19447207452426696</v>
      </c>
      <c r="J49" s="39">
        <f t="shared" si="11"/>
        <v>3.1984002652850627E-3</v>
      </c>
      <c r="K49" s="39">
        <f t="shared" si="5"/>
        <v>312.65630223141358</v>
      </c>
      <c r="L49" s="39">
        <f t="shared" si="12"/>
        <v>0.1912736742589819</v>
      </c>
      <c r="M49" s="39">
        <f t="shared" si="13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8"/>
        <v>94064.968280000001</v>
      </c>
      <c r="AI49" s="9">
        <v>7</v>
      </c>
      <c r="AJ49" s="9">
        <f t="shared" si="0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5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 s="18">
        <v>0</v>
      </c>
      <c r="CR49">
        <v>1</v>
      </c>
      <c r="CS49">
        <v>0</v>
      </c>
      <c r="CT49">
        <v>0</v>
      </c>
      <c r="CU49" s="18">
        <v>0</v>
      </c>
      <c r="CV49">
        <v>0</v>
      </c>
      <c r="CW49">
        <v>0</v>
      </c>
      <c r="CX49">
        <v>0</v>
      </c>
      <c r="CY49" s="18">
        <v>0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 s="18">
        <v>0</v>
      </c>
      <c r="DL49" s="18"/>
    </row>
    <row r="50" spans="1:121" x14ac:dyDescent="0.3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8"/>
        <v>3.3781507863405991</v>
      </c>
      <c r="H50" s="16">
        <f t="shared" si="9"/>
        <v>5.6727437732889303</v>
      </c>
      <c r="I50" s="11">
        <f t="shared" si="10"/>
        <v>1.2860398871209185E-2</v>
      </c>
      <c r="J50" s="39">
        <f t="shared" si="11"/>
        <v>3.2603828124192305E-3</v>
      </c>
      <c r="K50" s="39">
        <f t="shared" si="5"/>
        <v>306.71244989725358</v>
      </c>
      <c r="L50" s="39">
        <f t="shared" si="12"/>
        <v>9.600016058789955E-3</v>
      </c>
      <c r="M50" s="39">
        <f t="shared" si="13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8"/>
        <v>94064.968280000001</v>
      </c>
      <c r="AI50" s="9">
        <v>7</v>
      </c>
      <c r="AJ50" s="9">
        <f t="shared" si="0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5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 s="18">
        <v>0</v>
      </c>
      <c r="CR50">
        <v>1</v>
      </c>
      <c r="CS50">
        <v>0</v>
      </c>
      <c r="CT50">
        <v>0</v>
      </c>
      <c r="CU50" s="18">
        <v>0</v>
      </c>
      <c r="CV50">
        <v>0</v>
      </c>
      <c r="CW50">
        <v>0</v>
      </c>
      <c r="CX50">
        <v>0</v>
      </c>
      <c r="CY50" s="18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 s="18">
        <v>0</v>
      </c>
      <c r="DL50" s="18"/>
    </row>
    <row r="51" spans="1:121" x14ac:dyDescent="0.3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8"/>
        <v>6.1607701970348216</v>
      </c>
      <c r="H51" s="16">
        <f t="shared" si="9"/>
        <v>6.6184274116716946</v>
      </c>
      <c r="I51" s="11">
        <f t="shared" si="10"/>
        <v>9.06724044784957E-2</v>
      </c>
      <c r="J51" s="39">
        <f t="shared" si="11"/>
        <v>3.2472210970260163E-3</v>
      </c>
      <c r="K51" s="39">
        <f t="shared" si="5"/>
        <v>307.95562424617623</v>
      </c>
      <c r="L51" s="39">
        <f t="shared" si="12"/>
        <v>8.7425183381469679E-2</v>
      </c>
      <c r="M51" s="39">
        <f t="shared" si="13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8"/>
        <v>94064.968280000001</v>
      </c>
      <c r="AI51" s="9">
        <v>7</v>
      </c>
      <c r="AJ51" s="9">
        <f t="shared" si="0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5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 s="18">
        <v>0</v>
      </c>
      <c r="CR51">
        <v>1</v>
      </c>
      <c r="CS51">
        <v>0</v>
      </c>
      <c r="CT51">
        <v>0</v>
      </c>
      <c r="CU51" s="18">
        <v>0</v>
      </c>
      <c r="CV51">
        <v>0</v>
      </c>
      <c r="CW51">
        <v>0</v>
      </c>
      <c r="CX51">
        <v>0</v>
      </c>
      <c r="CY51" s="18">
        <v>0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 s="18">
        <v>0</v>
      </c>
      <c r="DL51" s="18"/>
    </row>
    <row r="52" spans="1:121" x14ac:dyDescent="0.3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8"/>
        <v>9.8181698064354954</v>
      </c>
      <c r="H52" s="16">
        <f t="shared" si="9"/>
        <v>10.998496231252876</v>
      </c>
      <c r="I52" s="11">
        <f t="shared" si="10"/>
        <v>5.7411203003737227E-2</v>
      </c>
      <c r="J52" s="39">
        <f t="shared" si="11"/>
        <v>3.2552743971191217E-3</v>
      </c>
      <c r="K52" s="39">
        <f t="shared" si="5"/>
        <v>307.19376556550435</v>
      </c>
      <c r="L52" s="39">
        <f t="shared" si="12"/>
        <v>5.4155928606618102E-2</v>
      </c>
      <c r="M52" s="39">
        <f t="shared" si="13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8"/>
        <v>94064.968280000001</v>
      </c>
      <c r="AI52" s="9">
        <v>7</v>
      </c>
      <c r="AJ52" s="9">
        <f t="shared" si="0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5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 s="18">
        <v>0</v>
      </c>
      <c r="CR52">
        <v>1</v>
      </c>
      <c r="CS52">
        <v>0</v>
      </c>
      <c r="CT52">
        <v>0</v>
      </c>
      <c r="CU52" s="18">
        <v>0</v>
      </c>
      <c r="CV52">
        <v>0</v>
      </c>
      <c r="CW52">
        <v>0</v>
      </c>
      <c r="CX52">
        <v>0</v>
      </c>
      <c r="CY52" s="18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 s="18">
        <v>0</v>
      </c>
      <c r="DL52" s="18"/>
    </row>
    <row r="53" spans="1:121" s="69" customFormat="1" x14ac:dyDescent="0.3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8"/>
        <v>2.7309771940525889</v>
      </c>
      <c r="H53" s="74">
        <f t="shared" si="9"/>
        <v>3.3757912537594499</v>
      </c>
      <c r="I53" s="75">
        <f t="shared" si="10"/>
        <v>3.0865583763957854E-2</v>
      </c>
      <c r="J53" s="76">
        <f t="shared" si="11"/>
        <v>3.2590989067533141E-3</v>
      </c>
      <c r="K53" s="76">
        <f t="shared" si="5"/>
        <v>306.83327772834951</v>
      </c>
      <c r="L53" s="76">
        <f t="shared" si="12"/>
        <v>2.7606484857204541E-2</v>
      </c>
      <c r="M53" s="76">
        <f t="shared" si="13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8"/>
        <v>94064.968280000001</v>
      </c>
      <c r="AI53" s="79">
        <v>7</v>
      </c>
      <c r="AJ53" s="79">
        <f t="shared" si="0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5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85">
        <v>0</v>
      </c>
      <c r="CR53" s="69">
        <v>1</v>
      </c>
      <c r="CS53" s="69">
        <v>0</v>
      </c>
      <c r="CT53" s="69">
        <v>0</v>
      </c>
      <c r="CU53" s="85">
        <v>0</v>
      </c>
      <c r="CV53" s="69">
        <v>0</v>
      </c>
      <c r="CW53" s="69">
        <v>0</v>
      </c>
      <c r="CX53" s="69">
        <v>0</v>
      </c>
      <c r="CY53" s="85">
        <v>0</v>
      </c>
      <c r="CZ53" s="69">
        <v>0</v>
      </c>
      <c r="DA53" s="69">
        <v>0</v>
      </c>
      <c r="DB53" s="69">
        <v>1</v>
      </c>
      <c r="DC53" s="69">
        <v>1</v>
      </c>
      <c r="DD53" s="69">
        <v>0</v>
      </c>
      <c r="DE53" s="69">
        <v>0</v>
      </c>
      <c r="DF53" s="69">
        <v>0</v>
      </c>
      <c r="DG53" s="69">
        <v>0</v>
      </c>
      <c r="DH53" s="69">
        <v>0</v>
      </c>
      <c r="DI53" s="69">
        <v>0</v>
      </c>
      <c r="DJ53" s="85">
        <v>0</v>
      </c>
      <c r="DL53" s="85"/>
      <c r="DP53" s="70"/>
      <c r="DQ53" s="87"/>
    </row>
    <row r="54" spans="1:121" x14ac:dyDescent="0.3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8"/>
        <v>7.1576282198272567</v>
      </c>
      <c r="H54" s="16">
        <f t="shared" si="9"/>
        <v>8.3423717801727442</v>
      </c>
      <c r="I54" s="11">
        <f t="shared" ref="I54:I63" si="19">IFERROR(F54/SQRT(F54^2+AJ54), "X")</f>
        <v>0.33914218547776914</v>
      </c>
      <c r="J54" s="39">
        <f t="shared" ref="J54:J63" si="20">IFERROR(SQRT((1-I54^2)/AJ54), "X")</f>
        <v>2.5922356147502035E-2</v>
      </c>
      <c r="K54" s="39">
        <f t="shared" ref="K54:K63" si="21">IFERROR(1/J54, "X")</f>
        <v>38.576740258865833</v>
      </c>
      <c r="L54" s="39">
        <f t="shared" ref="L54:L63" si="22">IFERROR(I54-J54, "X")</f>
        <v>0.3132198293302671</v>
      </c>
      <c r="M54" s="39">
        <f t="shared" ref="M54:M63" si="23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0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5"/>
        <v>0.52160000000000006</v>
      </c>
      <c r="BP54" s="54">
        <v>0.47839999999999999</v>
      </c>
      <c r="BQ54">
        <f t="shared" ref="BQ54:BQ63" si="24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 s="18">
        <v>0</v>
      </c>
      <c r="CR54">
        <v>0</v>
      </c>
      <c r="CS54">
        <v>0</v>
      </c>
      <c r="CT54">
        <v>1</v>
      </c>
      <c r="CU54" s="18">
        <v>0</v>
      </c>
      <c r="CV54">
        <v>0</v>
      </c>
      <c r="CW54">
        <v>0</v>
      </c>
      <c r="CX54">
        <v>0</v>
      </c>
      <c r="CY54" s="18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 s="18">
        <v>0</v>
      </c>
      <c r="DL54" s="18"/>
    </row>
    <row r="55" spans="1:121" x14ac:dyDescent="0.3">
      <c r="A55">
        <v>54</v>
      </c>
      <c r="B55">
        <v>3</v>
      </c>
      <c r="C55" s="25" t="s">
        <v>469</v>
      </c>
      <c r="D55" s="12">
        <v>13.07</v>
      </c>
      <c r="E55" s="14">
        <f t="shared" ref="E55:E63" si="25">D55/F55</f>
        <v>1.8607630979498861</v>
      </c>
      <c r="F55" s="7">
        <v>7.024</v>
      </c>
      <c r="G55" s="7">
        <f t="shared" ref="G55:G63" si="26">D55-E55</f>
        <v>11.209236902050113</v>
      </c>
      <c r="H55" s="16">
        <f t="shared" ref="H55:H63" si="27">D55+E55</f>
        <v>14.930763097949887</v>
      </c>
      <c r="I55" s="11">
        <f t="shared" si="19"/>
        <v>0.19002277488018446</v>
      </c>
      <c r="J55" s="39">
        <f t="shared" si="20"/>
        <v>2.7053356332600295E-2</v>
      </c>
      <c r="K55" s="39">
        <f t="shared" si="21"/>
        <v>36.963990260793004</v>
      </c>
      <c r="L55" s="39">
        <f t="shared" si="22"/>
        <v>0.16296941854758418</v>
      </c>
      <c r="M55" s="39">
        <f t="shared" si="23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0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8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9">1-SUM(BH55:BK55)</f>
        <v>0.13629999999999998</v>
      </c>
      <c r="BM55" s="57">
        <v>1</v>
      </c>
      <c r="BN55" s="18">
        <v>0</v>
      </c>
      <c r="BO55" s="53">
        <f t="shared" ref="BO55:BO63" si="30">1-BP55</f>
        <v>0.52160000000000006</v>
      </c>
      <c r="BP55" s="54">
        <v>0.47839999999999999</v>
      </c>
      <c r="BQ55">
        <f t="shared" si="24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 s="18">
        <v>0</v>
      </c>
      <c r="CR55">
        <v>0</v>
      </c>
      <c r="CS55">
        <v>0</v>
      </c>
      <c r="CT55">
        <v>1</v>
      </c>
      <c r="CU55" s="18">
        <v>0</v>
      </c>
      <c r="CV55">
        <v>1</v>
      </c>
      <c r="CW55">
        <v>0</v>
      </c>
      <c r="CX55">
        <v>0</v>
      </c>
      <c r="CY55" s="18">
        <v>0</v>
      </c>
      <c r="CZ55">
        <v>0</v>
      </c>
      <c r="DA55">
        <v>0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 s="18">
        <v>0</v>
      </c>
      <c r="DL55" s="18"/>
    </row>
    <row r="56" spans="1:121" x14ac:dyDescent="0.3">
      <c r="A56">
        <v>55</v>
      </c>
      <c r="B56">
        <v>3</v>
      </c>
      <c r="C56" s="25" t="s">
        <v>469</v>
      </c>
      <c r="D56" s="12">
        <v>7.2</v>
      </c>
      <c r="E56" s="14">
        <f t="shared" si="25"/>
        <v>0.59990001666388937</v>
      </c>
      <c r="F56" s="7">
        <v>12.002000000000001</v>
      </c>
      <c r="G56" s="7">
        <f t="shared" si="26"/>
        <v>6.6000999833361105</v>
      </c>
      <c r="H56" s="16">
        <f t="shared" si="27"/>
        <v>7.7999000166638899</v>
      </c>
      <c r="I56" s="11">
        <f t="shared" si="19"/>
        <v>0.31507412029987036</v>
      </c>
      <c r="J56" s="39">
        <f t="shared" si="20"/>
        <v>2.6251801391423957E-2</v>
      </c>
      <c r="K56" s="39">
        <f t="shared" si="21"/>
        <v>38.092624010430157</v>
      </c>
      <c r="L56" s="39">
        <f t="shared" si="22"/>
        <v>0.2888223189084464</v>
      </c>
      <c r="M56" s="39">
        <f t="shared" si="23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0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8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9"/>
        <v>0.13629999999999998</v>
      </c>
      <c r="BM56" s="57">
        <v>1</v>
      </c>
      <c r="BN56" s="18">
        <v>0</v>
      </c>
      <c r="BO56" s="53">
        <f t="shared" si="30"/>
        <v>0.52160000000000006</v>
      </c>
      <c r="BP56" s="54">
        <v>0.47839999999999999</v>
      </c>
      <c r="BQ56">
        <f t="shared" si="24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 s="18">
        <v>0</v>
      </c>
      <c r="CR56">
        <v>0</v>
      </c>
      <c r="CS56">
        <v>0</v>
      </c>
      <c r="CT56">
        <v>1</v>
      </c>
      <c r="CU56" s="18">
        <v>0</v>
      </c>
      <c r="CV56">
        <v>0</v>
      </c>
      <c r="CW56">
        <v>0</v>
      </c>
      <c r="CX56">
        <v>0</v>
      </c>
      <c r="CY56" s="18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0</v>
      </c>
      <c r="DJ56" s="18">
        <v>1</v>
      </c>
      <c r="DL56" s="18"/>
    </row>
    <row r="57" spans="1:121" x14ac:dyDescent="0.3">
      <c r="A57">
        <v>56</v>
      </c>
      <c r="B57">
        <v>3</v>
      </c>
      <c r="C57" s="25" t="s">
        <v>469</v>
      </c>
      <c r="D57" s="12">
        <v>12.06</v>
      </c>
      <c r="E57" s="14">
        <f t="shared" si="25"/>
        <v>1.8116268589454709</v>
      </c>
      <c r="F57" s="7">
        <v>6.657</v>
      </c>
      <c r="G57" s="7">
        <f t="shared" si="26"/>
        <v>10.248373141054529</v>
      </c>
      <c r="H57" s="16">
        <f t="shared" si="27"/>
        <v>13.871626858945472</v>
      </c>
      <c r="I57" s="11">
        <f t="shared" si="19"/>
        <v>0.18109237057577759</v>
      </c>
      <c r="J57" s="39">
        <f t="shared" si="20"/>
        <v>2.7203300371905898E-2</v>
      </c>
      <c r="K57" s="39">
        <f t="shared" si="21"/>
        <v>36.760245497003964</v>
      </c>
      <c r="L57" s="39">
        <f t="shared" si="22"/>
        <v>0.15388907020387169</v>
      </c>
      <c r="M57" s="39">
        <f t="shared" si="23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0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8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9"/>
        <v>0.13629999999999998</v>
      </c>
      <c r="BM57" s="57">
        <v>1</v>
      </c>
      <c r="BN57" s="18">
        <v>0</v>
      </c>
      <c r="BO57" s="53">
        <f t="shared" si="30"/>
        <v>0.52160000000000006</v>
      </c>
      <c r="BP57" s="54">
        <v>0.47839999999999999</v>
      </c>
      <c r="BQ57">
        <f t="shared" si="24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 s="18">
        <v>0</v>
      </c>
      <c r="CR57">
        <v>0</v>
      </c>
      <c r="CS57">
        <v>0</v>
      </c>
      <c r="CT57">
        <v>1</v>
      </c>
      <c r="CU57" s="18">
        <v>0</v>
      </c>
      <c r="CV57">
        <v>1</v>
      </c>
      <c r="CW57">
        <v>0</v>
      </c>
      <c r="CX57">
        <v>0</v>
      </c>
      <c r="CY57" s="18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 s="18">
        <v>1</v>
      </c>
      <c r="DL57" s="18"/>
    </row>
    <row r="58" spans="1:121" x14ac:dyDescent="0.3">
      <c r="A58">
        <v>57</v>
      </c>
      <c r="B58">
        <v>3</v>
      </c>
      <c r="C58" s="25" t="s">
        <v>469</v>
      </c>
      <c r="D58" s="12">
        <v>7.87</v>
      </c>
      <c r="E58" s="14">
        <f t="shared" si="25"/>
        <v>0.58240213128098872</v>
      </c>
      <c r="F58" s="7">
        <v>13.513</v>
      </c>
      <c r="G58" s="7">
        <f t="shared" si="26"/>
        <v>7.2875978687190113</v>
      </c>
      <c r="H58" s="16">
        <f t="shared" si="27"/>
        <v>8.4524021312809889</v>
      </c>
      <c r="I58" s="11">
        <f t="shared" si="19"/>
        <v>0.34906695957381573</v>
      </c>
      <c r="J58" s="39">
        <f t="shared" si="20"/>
        <v>2.5831936622053998E-2</v>
      </c>
      <c r="K58" s="39">
        <f t="shared" si="21"/>
        <v>38.711770419344042</v>
      </c>
      <c r="L58" s="39">
        <f t="shared" si="22"/>
        <v>0.32323502295176171</v>
      </c>
      <c r="M58" s="39">
        <f t="shared" si="23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31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8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9"/>
        <v>0.13629999999999998</v>
      </c>
      <c r="BM58" s="57">
        <v>1</v>
      </c>
      <c r="BN58" s="18">
        <v>0</v>
      </c>
      <c r="BO58" s="53">
        <f t="shared" si="30"/>
        <v>0.52160000000000006</v>
      </c>
      <c r="BP58" s="54">
        <v>0.47839999999999999</v>
      </c>
      <c r="BQ58">
        <f t="shared" si="24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 s="18">
        <v>0</v>
      </c>
      <c r="CR58">
        <v>0</v>
      </c>
      <c r="CS58">
        <v>0</v>
      </c>
      <c r="CT58">
        <v>0</v>
      </c>
      <c r="CU58" s="18">
        <v>0</v>
      </c>
      <c r="CV58">
        <v>0</v>
      </c>
      <c r="CW58">
        <v>0</v>
      </c>
      <c r="CX58">
        <v>0</v>
      </c>
      <c r="CY58" s="18">
        <v>0</v>
      </c>
      <c r="CZ58">
        <v>0</v>
      </c>
      <c r="DA58">
        <v>0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 s="18">
        <v>1</v>
      </c>
      <c r="DL58" s="18"/>
    </row>
    <row r="59" spans="1:121" x14ac:dyDescent="0.3">
      <c r="A59">
        <v>58</v>
      </c>
      <c r="B59">
        <v>3</v>
      </c>
      <c r="C59" s="25" t="s">
        <v>469</v>
      </c>
      <c r="D59" s="12">
        <v>7.27</v>
      </c>
      <c r="E59" s="14">
        <f t="shared" si="25"/>
        <v>0.59187494911666527</v>
      </c>
      <c r="F59" s="7">
        <v>12.282999999999999</v>
      </c>
      <c r="G59" s="7">
        <f t="shared" si="26"/>
        <v>6.6781250508833345</v>
      </c>
      <c r="H59" s="16">
        <f t="shared" si="27"/>
        <v>7.8618749491166646</v>
      </c>
      <c r="I59" s="11">
        <f t="shared" si="19"/>
        <v>0.32180570593240293</v>
      </c>
      <c r="J59" s="39">
        <f t="shared" si="20"/>
        <v>2.6199275904290723E-2</v>
      </c>
      <c r="K59" s="39">
        <f t="shared" si="21"/>
        <v>38.168993816971387</v>
      </c>
      <c r="L59" s="39">
        <f t="shared" si="22"/>
        <v>0.29560643002811221</v>
      </c>
      <c r="M59" s="39">
        <f t="shared" si="23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31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8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9"/>
        <v>0.13629999999999998</v>
      </c>
      <c r="BM59" s="57">
        <v>1</v>
      </c>
      <c r="BN59" s="18">
        <v>0</v>
      </c>
      <c r="BO59" s="53">
        <f t="shared" si="30"/>
        <v>0.52160000000000006</v>
      </c>
      <c r="BP59" s="54">
        <v>0.47839999999999999</v>
      </c>
      <c r="BQ59">
        <f t="shared" si="24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 s="18">
        <v>0</v>
      </c>
      <c r="CR59">
        <v>0</v>
      </c>
      <c r="CS59">
        <v>0</v>
      </c>
      <c r="CT59">
        <v>0</v>
      </c>
      <c r="CU59" s="18">
        <v>0</v>
      </c>
      <c r="CV59">
        <v>0</v>
      </c>
      <c r="CW59">
        <v>0</v>
      </c>
      <c r="CX59">
        <v>0</v>
      </c>
      <c r="CY59" s="18">
        <v>0</v>
      </c>
      <c r="CZ59">
        <v>0</v>
      </c>
      <c r="DA59">
        <v>0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 s="18">
        <v>1</v>
      </c>
      <c r="DL59" s="18"/>
    </row>
    <row r="60" spans="1:121" x14ac:dyDescent="0.3">
      <c r="A60">
        <v>59</v>
      </c>
      <c r="B60">
        <v>3</v>
      </c>
      <c r="C60" s="25" t="s">
        <v>469</v>
      </c>
      <c r="D60" s="12">
        <v>7.7720000000000002</v>
      </c>
      <c r="E60" s="14">
        <f t="shared" si="25"/>
        <v>0.60047902341033765</v>
      </c>
      <c r="F60" s="7">
        <v>12.943</v>
      </c>
      <c r="G60" s="7">
        <f t="shared" si="26"/>
        <v>7.1715209765896626</v>
      </c>
      <c r="H60" s="16">
        <f t="shared" si="27"/>
        <v>8.3724790234103388</v>
      </c>
      <c r="I60" s="11">
        <f t="shared" si="19"/>
        <v>0.33603774798577535</v>
      </c>
      <c r="J60" s="39">
        <f t="shared" si="20"/>
        <v>2.5962894845536221E-2</v>
      </c>
      <c r="K60" s="39">
        <f t="shared" si="21"/>
        <v>38.516506188905552</v>
      </c>
      <c r="L60" s="39">
        <f t="shared" si="22"/>
        <v>0.31007485314023914</v>
      </c>
      <c r="M60" s="39">
        <f t="shared" si="23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31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8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9"/>
        <v>0.13629999999999998</v>
      </c>
      <c r="BM60" s="57">
        <v>1</v>
      </c>
      <c r="BN60" s="18">
        <v>0</v>
      </c>
      <c r="BO60" s="53">
        <f t="shared" si="30"/>
        <v>0.52160000000000006</v>
      </c>
      <c r="BP60" s="54">
        <v>0.47839999999999999</v>
      </c>
      <c r="BQ60">
        <f t="shared" si="24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 s="18">
        <v>0</v>
      </c>
      <c r="CR60">
        <v>0</v>
      </c>
      <c r="CS60">
        <v>1</v>
      </c>
      <c r="CT60">
        <v>0</v>
      </c>
      <c r="CU60" s="18">
        <v>0</v>
      </c>
      <c r="CV60">
        <v>0</v>
      </c>
      <c r="CW60">
        <v>0</v>
      </c>
      <c r="CX60">
        <v>0</v>
      </c>
      <c r="CY60" s="18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0</v>
      </c>
      <c r="DJ60" s="18">
        <v>1</v>
      </c>
      <c r="DL60" s="18"/>
    </row>
    <row r="61" spans="1:121" x14ac:dyDescent="0.3">
      <c r="A61">
        <v>60</v>
      </c>
      <c r="B61">
        <v>3</v>
      </c>
      <c r="C61" s="25" t="s">
        <v>469</v>
      </c>
      <c r="D61" s="12">
        <v>12.96</v>
      </c>
      <c r="E61" s="14">
        <f t="shared" si="25"/>
        <v>1.8861883277543299</v>
      </c>
      <c r="F61" s="7">
        <v>6.8710000000000004</v>
      </c>
      <c r="G61" s="7">
        <f t="shared" si="26"/>
        <v>11.073811672245672</v>
      </c>
      <c r="H61" s="16">
        <f t="shared" si="27"/>
        <v>14.84618832775433</v>
      </c>
      <c r="I61" s="11">
        <f t="shared" si="19"/>
        <v>0.18678295696006994</v>
      </c>
      <c r="J61" s="39">
        <f t="shared" si="20"/>
        <v>2.7184246392092843E-2</v>
      </c>
      <c r="K61" s="39">
        <f t="shared" si="21"/>
        <v>36.786011485345895</v>
      </c>
      <c r="L61" s="39">
        <f t="shared" si="22"/>
        <v>0.15959871056797709</v>
      </c>
      <c r="M61" s="39">
        <f t="shared" si="23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31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8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9"/>
        <v>0.13629999999999998</v>
      </c>
      <c r="BM61" s="57">
        <v>1</v>
      </c>
      <c r="BN61" s="18">
        <v>0</v>
      </c>
      <c r="BO61" s="53">
        <f t="shared" si="30"/>
        <v>0.52160000000000006</v>
      </c>
      <c r="BP61" s="54">
        <v>0.47839999999999999</v>
      </c>
      <c r="BQ61">
        <f t="shared" si="24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 s="18">
        <v>0</v>
      </c>
      <c r="CR61">
        <v>0</v>
      </c>
      <c r="CS61">
        <v>1</v>
      </c>
      <c r="CT61">
        <v>0</v>
      </c>
      <c r="CU61" s="18">
        <v>0</v>
      </c>
      <c r="CV61">
        <v>1</v>
      </c>
      <c r="CW61">
        <v>0</v>
      </c>
      <c r="CX61">
        <v>0</v>
      </c>
      <c r="CY61" s="18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 s="18">
        <v>1</v>
      </c>
      <c r="DL61" s="18"/>
    </row>
    <row r="62" spans="1:121" x14ac:dyDescent="0.3">
      <c r="A62">
        <v>61</v>
      </c>
      <c r="B62">
        <v>3</v>
      </c>
      <c r="C62" s="25" t="s">
        <v>469</v>
      </c>
      <c r="D62" s="12">
        <v>7.18</v>
      </c>
      <c r="E62" s="14">
        <f t="shared" si="25"/>
        <v>0.60224794497567513</v>
      </c>
      <c r="F62" s="7">
        <v>11.922000000000001</v>
      </c>
      <c r="G62" s="7">
        <f t="shared" si="26"/>
        <v>6.5777520550243249</v>
      </c>
      <c r="H62" s="16">
        <f t="shared" si="27"/>
        <v>7.7822479449756745</v>
      </c>
      <c r="I62" s="11">
        <f t="shared" si="19"/>
        <v>0.31221257172325378</v>
      </c>
      <c r="J62" s="39">
        <f t="shared" si="20"/>
        <v>2.6187935893579414E-2</v>
      </c>
      <c r="K62" s="39">
        <f t="shared" si="21"/>
        <v>38.185521916035142</v>
      </c>
      <c r="L62" s="39">
        <f t="shared" si="22"/>
        <v>0.28602463582967436</v>
      </c>
      <c r="M62" s="39">
        <f t="shared" si="23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31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8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9"/>
        <v>0.13629999999999998</v>
      </c>
      <c r="BM62" s="57">
        <v>1</v>
      </c>
      <c r="BN62" s="18">
        <v>0</v>
      </c>
      <c r="BO62" s="53">
        <f t="shared" si="30"/>
        <v>0.52160000000000006</v>
      </c>
      <c r="BP62" s="54">
        <v>0.47839999999999999</v>
      </c>
      <c r="BQ62">
        <f t="shared" si="24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 s="18">
        <v>0</v>
      </c>
      <c r="CR62">
        <v>0</v>
      </c>
      <c r="CS62">
        <v>1</v>
      </c>
      <c r="CT62">
        <v>0</v>
      </c>
      <c r="CU62" s="18">
        <v>0</v>
      </c>
      <c r="CV62">
        <v>0</v>
      </c>
      <c r="CW62">
        <v>0</v>
      </c>
      <c r="CX62">
        <v>0</v>
      </c>
      <c r="CY62" s="18">
        <v>0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 s="18">
        <v>1</v>
      </c>
      <c r="DL62" s="18"/>
    </row>
    <row r="63" spans="1:121" s="69" customFormat="1" x14ac:dyDescent="0.3">
      <c r="A63" s="69">
        <v>62</v>
      </c>
      <c r="B63" s="69">
        <v>3</v>
      </c>
      <c r="C63" s="70" t="s">
        <v>469</v>
      </c>
      <c r="D63" s="71">
        <v>11.97</v>
      </c>
      <c r="E63" s="72">
        <f t="shared" si="25"/>
        <v>1.8274809160305345</v>
      </c>
      <c r="F63" s="73">
        <v>6.55</v>
      </c>
      <c r="G63" s="73">
        <f t="shared" si="26"/>
        <v>10.142519083969466</v>
      </c>
      <c r="H63" s="74">
        <f t="shared" si="27"/>
        <v>13.797480916030535</v>
      </c>
      <c r="I63" s="75">
        <f t="shared" si="19"/>
        <v>0.17834092719289177</v>
      </c>
      <c r="J63" s="76">
        <f t="shared" si="20"/>
        <v>2.7227622472197219E-2</v>
      </c>
      <c r="K63" s="76">
        <f t="shared" si="21"/>
        <v>36.727408021803008</v>
      </c>
      <c r="L63" s="76">
        <f t="shared" si="22"/>
        <v>0.15111330472069456</v>
      </c>
      <c r="M63" s="76">
        <f t="shared" si="23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31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8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9"/>
        <v>0.13629999999999998</v>
      </c>
      <c r="BM63" s="84">
        <v>1</v>
      </c>
      <c r="BN63" s="85">
        <v>0</v>
      </c>
      <c r="BO63" s="88">
        <f t="shared" si="30"/>
        <v>0.52160000000000006</v>
      </c>
      <c r="BP63" s="86">
        <v>0.47839999999999999</v>
      </c>
      <c r="BQ63" s="69">
        <f t="shared" si="24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1</v>
      </c>
      <c r="CO63" s="69">
        <v>0</v>
      </c>
      <c r="CP63" s="69">
        <v>0</v>
      </c>
      <c r="CQ63" s="85">
        <v>0</v>
      </c>
      <c r="CR63" s="69">
        <v>0</v>
      </c>
      <c r="CS63" s="69">
        <v>1</v>
      </c>
      <c r="CT63" s="69">
        <v>0</v>
      </c>
      <c r="CU63" s="85">
        <v>0</v>
      </c>
      <c r="CV63" s="69">
        <v>1</v>
      </c>
      <c r="CW63" s="69">
        <v>0</v>
      </c>
      <c r="CX63" s="69">
        <v>0</v>
      </c>
      <c r="CY63" s="85">
        <v>0</v>
      </c>
      <c r="CZ63" s="69">
        <v>0</v>
      </c>
      <c r="DA63" s="69">
        <v>0</v>
      </c>
      <c r="DB63" s="69">
        <v>1</v>
      </c>
      <c r="DC63" s="69">
        <v>1</v>
      </c>
      <c r="DD63" s="69">
        <v>0</v>
      </c>
      <c r="DE63" s="69">
        <v>0</v>
      </c>
      <c r="DF63" s="69">
        <v>0</v>
      </c>
      <c r="DG63" s="69">
        <v>1</v>
      </c>
      <c r="DH63" s="69">
        <v>1</v>
      </c>
      <c r="DI63" s="69">
        <v>0</v>
      </c>
      <c r="DJ63" s="85">
        <v>1</v>
      </c>
      <c r="DL63" s="85"/>
      <c r="DP63" s="70"/>
      <c r="DQ63" s="87"/>
    </row>
    <row r="64" spans="1:121" x14ac:dyDescent="0.3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32">D64-E64</f>
        <v>6.62</v>
      </c>
      <c r="H64" s="16">
        <f t="shared" ref="H64:H72" si="33">D64+E64</f>
        <v>6.9799999999999995</v>
      </c>
      <c r="I64" s="11">
        <f t="shared" ref="I64:I68" si="34">IFERROR(F64/SQRT(F64^2+AJ64), "X")</f>
        <v>0.26682149061827387</v>
      </c>
      <c r="J64" s="39">
        <f t="shared" ref="J64:J68" si="35">IFERROR(SQRT((1-I64^2)/AJ64), "X")</f>
        <v>7.0629218104837199E-3</v>
      </c>
      <c r="K64" s="39">
        <f t="shared" ref="K64:K68" si="36">IFERROR(1/J64, "X")</f>
        <v>141.58446416830895</v>
      </c>
      <c r="L64" s="39">
        <f t="shared" ref="L64:L68" si="37">IFERROR(I64-J64, "X")</f>
        <v>0.25975856880779014</v>
      </c>
      <c r="M64" s="39">
        <f t="shared" ref="M64:M68" si="38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31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18">
        <v>1</v>
      </c>
      <c r="CR64">
        <v>0</v>
      </c>
      <c r="CS64">
        <v>0</v>
      </c>
      <c r="CT64">
        <v>1</v>
      </c>
      <c r="CU64" s="18">
        <v>0</v>
      </c>
      <c r="CV64">
        <v>1</v>
      </c>
      <c r="CW64">
        <v>0</v>
      </c>
      <c r="CX64">
        <v>0</v>
      </c>
      <c r="CY64" s="18">
        <v>0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 s="18">
        <v>0</v>
      </c>
      <c r="DL64" s="18"/>
    </row>
    <row r="65" spans="1:121" x14ac:dyDescent="0.3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9">D65/E65</f>
        <v>31.434782608695652</v>
      </c>
      <c r="G65" s="7">
        <f t="shared" si="32"/>
        <v>7</v>
      </c>
      <c r="H65" s="16">
        <f t="shared" si="33"/>
        <v>7.4600000000000009</v>
      </c>
      <c r="I65" s="11">
        <f t="shared" si="34"/>
        <v>0.31722953329131282</v>
      </c>
      <c r="J65" s="39">
        <f t="shared" si="35"/>
        <v>1.0091672566666935E-2</v>
      </c>
      <c r="K65" s="39">
        <f t="shared" si="36"/>
        <v>99.091601852306113</v>
      </c>
      <c r="L65" s="39">
        <f t="shared" si="37"/>
        <v>0.30713786072464588</v>
      </c>
      <c r="M65" s="39">
        <f t="shared" si="38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31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18">
        <v>1</v>
      </c>
      <c r="CR65">
        <v>0</v>
      </c>
      <c r="CS65">
        <v>0</v>
      </c>
      <c r="CT65">
        <v>1</v>
      </c>
      <c r="CU65" s="18">
        <v>0</v>
      </c>
      <c r="CV65">
        <v>1</v>
      </c>
      <c r="CW65">
        <v>0</v>
      </c>
      <c r="CX65">
        <v>0</v>
      </c>
      <c r="CY65" s="18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 s="18">
        <v>0</v>
      </c>
      <c r="DL65" s="18"/>
    </row>
    <row r="66" spans="1:121" x14ac:dyDescent="0.3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9"/>
        <v>23.703703703703702</v>
      </c>
      <c r="G66" s="7">
        <f t="shared" si="32"/>
        <v>6.1300000000000008</v>
      </c>
      <c r="H66" s="16">
        <f t="shared" si="33"/>
        <v>6.67</v>
      </c>
      <c r="I66" s="11">
        <f t="shared" si="34"/>
        <v>0.23315395335818478</v>
      </c>
      <c r="J66" s="39">
        <f t="shared" si="35"/>
        <v>9.8361824072984213E-3</v>
      </c>
      <c r="K66" s="39">
        <f t="shared" si="36"/>
        <v>101.66545907668433</v>
      </c>
      <c r="L66" s="39">
        <f t="shared" si="37"/>
        <v>0.22331777095088637</v>
      </c>
      <c r="M66" s="39">
        <f t="shared" si="38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31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18">
        <v>1</v>
      </c>
      <c r="CR66">
        <v>0</v>
      </c>
      <c r="CS66">
        <v>0</v>
      </c>
      <c r="CT66">
        <v>1</v>
      </c>
      <c r="CU66" s="18">
        <v>0</v>
      </c>
      <c r="CV66">
        <v>1</v>
      </c>
      <c r="CW66">
        <v>0</v>
      </c>
      <c r="CX66">
        <v>0</v>
      </c>
      <c r="CY66" s="18">
        <v>0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 s="18">
        <v>0</v>
      </c>
      <c r="DL66" s="18"/>
    </row>
    <row r="67" spans="1:121" x14ac:dyDescent="0.3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9"/>
        <v>34.136363636363633</v>
      </c>
      <c r="G67" s="7">
        <f t="shared" si="32"/>
        <v>7.29</v>
      </c>
      <c r="H67" s="16">
        <f t="shared" si="33"/>
        <v>7.7299999999999995</v>
      </c>
      <c r="I67" s="11">
        <f t="shared" si="34"/>
        <v>0.30012044195995219</v>
      </c>
      <c r="J67" s="39">
        <f t="shared" si="35"/>
        <v>8.7918105500918095E-3</v>
      </c>
      <c r="K67" s="39">
        <f t="shared" si="36"/>
        <v>113.74221433713188</v>
      </c>
      <c r="L67" s="39">
        <f t="shared" si="37"/>
        <v>0.29132863140986037</v>
      </c>
      <c r="M67" s="39">
        <f t="shared" si="38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31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18">
        <v>1</v>
      </c>
      <c r="CR67">
        <v>0</v>
      </c>
      <c r="CS67">
        <v>0</v>
      </c>
      <c r="CT67">
        <v>1</v>
      </c>
      <c r="CU67" s="18">
        <v>0</v>
      </c>
      <c r="CV67">
        <v>1</v>
      </c>
      <c r="CW67">
        <v>0</v>
      </c>
      <c r="CX67">
        <v>0</v>
      </c>
      <c r="CY67" s="18">
        <v>0</v>
      </c>
      <c r="CZ67">
        <v>0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 s="18">
        <v>0</v>
      </c>
      <c r="DL67" s="18"/>
    </row>
    <row r="68" spans="1:121" s="69" customFormat="1" x14ac:dyDescent="0.3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9"/>
        <v>20.645161290322584</v>
      </c>
      <c r="G68" s="73">
        <f t="shared" si="32"/>
        <v>6.0900000000000007</v>
      </c>
      <c r="H68" s="74">
        <f t="shared" si="33"/>
        <v>6.71</v>
      </c>
      <c r="I68" s="75">
        <f t="shared" si="34"/>
        <v>0.24231105060910629</v>
      </c>
      <c r="J68" s="76">
        <f t="shared" si="35"/>
        <v>1.1736941513878585E-2</v>
      </c>
      <c r="K68" s="76">
        <f t="shared" si="36"/>
        <v>85.201072086584887</v>
      </c>
      <c r="L68" s="76">
        <f t="shared" si="37"/>
        <v>0.23057410909522771</v>
      </c>
      <c r="M68" s="76">
        <f t="shared" si="38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31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85">
        <v>1</v>
      </c>
      <c r="CR68" s="69">
        <v>0</v>
      </c>
      <c r="CS68" s="69">
        <v>0</v>
      </c>
      <c r="CT68" s="69">
        <v>1</v>
      </c>
      <c r="CU68" s="85">
        <v>0</v>
      </c>
      <c r="CV68" s="69">
        <v>1</v>
      </c>
      <c r="CW68" s="69">
        <v>0</v>
      </c>
      <c r="CX68" s="69">
        <v>0</v>
      </c>
      <c r="CY68" s="85">
        <v>0</v>
      </c>
      <c r="CZ68" s="69">
        <v>0</v>
      </c>
      <c r="DA68" s="69">
        <v>0</v>
      </c>
      <c r="DB68" s="69">
        <v>1</v>
      </c>
      <c r="DC68" s="69">
        <v>1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85">
        <v>0</v>
      </c>
      <c r="DL68" s="85"/>
      <c r="DP68" s="70"/>
      <c r="DQ68" s="87"/>
    </row>
    <row r="69" spans="1:121" x14ac:dyDescent="0.3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9"/>
        <v>115.99999999999997</v>
      </c>
      <c r="G69" s="7">
        <f t="shared" si="32"/>
        <v>8.0499999999999989</v>
      </c>
      <c r="H69" s="16">
        <f t="shared" si="33"/>
        <v>8.19</v>
      </c>
      <c r="I69" s="11">
        <f t="shared" ref="I69:I72" si="40">IFERROR(F69/SQRT(F69^2+AJ69), "X")</f>
        <v>0.11732222220965668</v>
      </c>
      <c r="J69" s="39">
        <f t="shared" ref="J69:J72" si="41">IFERROR(SQRT((1-I69^2)/AJ69), "X")</f>
        <v>1.0113984673246269E-3</v>
      </c>
      <c r="K69" s="39">
        <f t="shared" ref="K69:K72" si="42">IFERROR(1/J69, "X")</f>
        <v>988.72999347647988</v>
      </c>
      <c r="L69" s="39">
        <f t="shared" ref="L69:L72" si="43">IFERROR(I69-J69, "X")</f>
        <v>0.11631082374233206</v>
      </c>
      <c r="M69" s="39">
        <f t="shared" ref="M69:M72" si="44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0</v>
      </c>
      <c r="AF69" s="9">
        <v>0</v>
      </c>
      <c r="AG69" s="9">
        <v>1</v>
      </c>
      <c r="AH69" s="8">
        <v>964279</v>
      </c>
      <c r="AI69" s="9">
        <f>8+23+92+16+5+1+1+1+0</f>
        <v>147</v>
      </c>
      <c r="AJ69" s="9">
        <f t="shared" si="31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0</v>
      </c>
      <c r="AU69" s="9">
        <v>1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8">
        <v>0</v>
      </c>
      <c r="CR69">
        <v>0</v>
      </c>
      <c r="CS69">
        <v>0</v>
      </c>
      <c r="CT69">
        <v>1</v>
      </c>
      <c r="CU69" s="18">
        <v>0</v>
      </c>
      <c r="CV69">
        <v>0</v>
      </c>
      <c r="CW69">
        <v>0</v>
      </c>
      <c r="CX69">
        <v>0</v>
      </c>
      <c r="CY69" s="18">
        <v>0</v>
      </c>
      <c r="CZ69">
        <v>0</v>
      </c>
      <c r="DA69">
        <v>0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1</v>
      </c>
      <c r="DI69">
        <v>0</v>
      </c>
      <c r="DJ69" s="18">
        <v>1</v>
      </c>
      <c r="DL69" s="18"/>
    </row>
    <row r="70" spans="1:121" x14ac:dyDescent="0.3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9"/>
        <v>71.900000000000006</v>
      </c>
      <c r="G70" s="7">
        <f t="shared" si="32"/>
        <v>7.0900000000000007</v>
      </c>
      <c r="H70" s="16">
        <f t="shared" si="33"/>
        <v>7.29</v>
      </c>
      <c r="I70" s="11">
        <f t="shared" si="40"/>
        <v>7.3029759659608812E-2</v>
      </c>
      <c r="J70" s="39">
        <f t="shared" si="41"/>
        <v>1.0157129298972018E-3</v>
      </c>
      <c r="K70" s="39">
        <f t="shared" si="42"/>
        <v>984.53014682131493</v>
      </c>
      <c r="L70" s="39">
        <f t="shared" si="43"/>
        <v>7.2014046729711609E-2</v>
      </c>
      <c r="M70" s="39">
        <f t="shared" si="44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0</v>
      </c>
      <c r="AF70" s="9">
        <v>0</v>
      </c>
      <c r="AG70" s="9">
        <v>1</v>
      </c>
      <c r="AH70" s="8">
        <v>964279</v>
      </c>
      <c r="AI70" s="9">
        <f>8+23+92+16+5+1+1+1+1</f>
        <v>148</v>
      </c>
      <c r="AJ70" s="9">
        <f t="shared" si="31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0</v>
      </c>
      <c r="AU70" s="9">
        <v>1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5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 s="18">
        <v>0</v>
      </c>
      <c r="CR70">
        <v>0</v>
      </c>
      <c r="CS70">
        <v>0</v>
      </c>
      <c r="CT70">
        <v>1</v>
      </c>
      <c r="CU70" s="18">
        <v>0</v>
      </c>
      <c r="CV70">
        <v>0</v>
      </c>
      <c r="CW70">
        <v>0</v>
      </c>
      <c r="CX70">
        <v>0</v>
      </c>
      <c r="CY70" s="18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1</v>
      </c>
      <c r="DG70">
        <v>1</v>
      </c>
      <c r="DH70">
        <v>1</v>
      </c>
      <c r="DI70">
        <v>0</v>
      </c>
      <c r="DJ70" s="18">
        <v>1</v>
      </c>
      <c r="DL70" s="18"/>
    </row>
    <row r="71" spans="1:121" x14ac:dyDescent="0.3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9"/>
        <v>105.71428571428571</v>
      </c>
      <c r="G71" s="7">
        <f t="shared" si="32"/>
        <v>7.33</v>
      </c>
      <c r="H71" s="16">
        <f t="shared" si="33"/>
        <v>7.4700000000000006</v>
      </c>
      <c r="I71" s="11">
        <f t="shared" si="40"/>
        <v>0.1070442492936699</v>
      </c>
      <c r="J71" s="39">
        <f t="shared" si="41"/>
        <v>1.0125807365617423E-3</v>
      </c>
      <c r="K71" s="39">
        <f t="shared" si="42"/>
        <v>987.57557189517479</v>
      </c>
      <c r="L71" s="39">
        <f t="shared" si="43"/>
        <v>0.10603166855710816</v>
      </c>
      <c r="M71" s="39">
        <f t="shared" si="44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0</v>
      </c>
      <c r="AF71" s="9">
        <v>0</v>
      </c>
      <c r="AG71" s="9">
        <v>1</v>
      </c>
      <c r="AH71" s="8">
        <v>964279</v>
      </c>
      <c r="AI71" s="9">
        <f>9+23+92+16+5+1+1+1+0</f>
        <v>148</v>
      </c>
      <c r="AJ71" s="9">
        <f t="shared" si="31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0</v>
      </c>
      <c r="AU71" s="9">
        <v>1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5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 s="18">
        <v>0</v>
      </c>
      <c r="CR71">
        <v>0</v>
      </c>
      <c r="CS71">
        <v>0</v>
      </c>
      <c r="CT71">
        <v>1</v>
      </c>
      <c r="CU71" s="18">
        <v>0</v>
      </c>
      <c r="CV71">
        <v>0</v>
      </c>
      <c r="CW71">
        <v>0</v>
      </c>
      <c r="CX71">
        <v>0</v>
      </c>
      <c r="CY71" s="18">
        <v>0</v>
      </c>
      <c r="CZ71">
        <v>0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  <c r="DJ71" s="18">
        <v>0</v>
      </c>
      <c r="DL71" s="18"/>
    </row>
    <row r="72" spans="1:121" x14ac:dyDescent="0.3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9"/>
        <v>64.5</v>
      </c>
      <c r="G72" s="7">
        <f t="shared" si="32"/>
        <v>6.3500000000000005</v>
      </c>
      <c r="H72" s="16">
        <f t="shared" si="33"/>
        <v>6.55</v>
      </c>
      <c r="I72" s="11">
        <f t="shared" si="40"/>
        <v>6.554765504121858E-2</v>
      </c>
      <c r="J72" s="39">
        <f t="shared" si="41"/>
        <v>1.0162427138173424E-3</v>
      </c>
      <c r="K72" s="39">
        <f t="shared" si="42"/>
        <v>984.01689518015894</v>
      </c>
      <c r="L72" s="39">
        <f t="shared" si="43"/>
        <v>6.4531412327401241E-2</v>
      </c>
      <c r="M72" s="39">
        <f t="shared" si="44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0</v>
      </c>
      <c r="AF72" s="9">
        <v>0</v>
      </c>
      <c r="AG72" s="9">
        <v>1</v>
      </c>
      <c r="AH72" s="8">
        <v>964279</v>
      </c>
      <c r="AI72" s="9">
        <f>9+23+92+16+5+1+1+1+1</f>
        <v>149</v>
      </c>
      <c r="AJ72" s="9">
        <f t="shared" si="31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0</v>
      </c>
      <c r="AU72" s="9">
        <v>1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5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 s="18">
        <v>0</v>
      </c>
      <c r="CR72">
        <v>0</v>
      </c>
      <c r="CS72">
        <v>0</v>
      </c>
      <c r="CT72">
        <v>1</v>
      </c>
      <c r="CU72" s="18">
        <v>0</v>
      </c>
      <c r="CV72">
        <v>0</v>
      </c>
      <c r="CW72">
        <v>0</v>
      </c>
      <c r="CX72">
        <v>0</v>
      </c>
      <c r="CY72" s="18">
        <v>0</v>
      </c>
      <c r="CZ72">
        <v>0</v>
      </c>
      <c r="DA72">
        <v>0</v>
      </c>
      <c r="DB72">
        <v>1</v>
      </c>
      <c r="DC72">
        <v>1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  <c r="DJ72" s="18">
        <v>0</v>
      </c>
      <c r="DL72" s="18"/>
    </row>
    <row r="73" spans="1:121" x14ac:dyDescent="0.3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46">D73/E73</f>
        <v>6.8461538461538467</v>
      </c>
      <c r="G73" s="7">
        <f t="shared" ref="G73:G76" si="47">D73-E73</f>
        <v>6.84</v>
      </c>
      <c r="H73" s="16">
        <f t="shared" ref="H73:H76" si="48">D73+E73</f>
        <v>9.18</v>
      </c>
      <c r="I73" s="11">
        <f t="shared" ref="I73:I76" si="49">IFERROR(F73/SQRT(F73^2+AJ73), "X")</f>
        <v>6.9447151564347356E-3</v>
      </c>
      <c r="J73" s="39">
        <f t="shared" ref="J73:J76" si="50">IFERROR(SQRT((1-I73^2)/AJ73), "X")</f>
        <v>1.0143965958837253E-3</v>
      </c>
      <c r="K73" s="39">
        <f t="shared" ref="K73:K76" si="51">IFERROR(1/J73, "X")</f>
        <v>985.8077245703065</v>
      </c>
      <c r="L73" s="39">
        <f t="shared" ref="L73:L76" si="52">IFERROR(I73-J73, "X")</f>
        <v>5.9303185605510105E-3</v>
      </c>
      <c r="M73" s="39">
        <f t="shared" ref="M73:M76" si="53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0</v>
      </c>
      <c r="AF73" s="9">
        <v>0</v>
      </c>
      <c r="AG73" s="9">
        <v>1</v>
      </c>
      <c r="AH73" s="8">
        <v>971893</v>
      </c>
      <c r="AI73" s="9">
        <f>6+23+92+0+0+1+0+0</f>
        <v>122</v>
      </c>
      <c r="AJ73" s="9">
        <f t="shared" si="31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0</v>
      </c>
      <c r="AU73" s="9">
        <v>1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5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 s="18">
        <v>0</v>
      </c>
      <c r="CR73">
        <v>0</v>
      </c>
      <c r="CS73">
        <v>0</v>
      </c>
      <c r="CT73">
        <v>1</v>
      </c>
      <c r="CU73" s="18">
        <v>0</v>
      </c>
      <c r="CV73">
        <v>0</v>
      </c>
      <c r="CW73">
        <v>0</v>
      </c>
      <c r="CX73">
        <v>0</v>
      </c>
      <c r="CY73" s="18">
        <v>0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 s="18">
        <v>0</v>
      </c>
      <c r="DL73" s="18"/>
    </row>
    <row r="74" spans="1:121" x14ac:dyDescent="0.3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46"/>
        <v>8.3411764705882359</v>
      </c>
      <c r="G74" s="7">
        <f t="shared" si="47"/>
        <v>6.24</v>
      </c>
      <c r="H74" s="16">
        <f t="shared" si="48"/>
        <v>7.9399999999999995</v>
      </c>
      <c r="I74" s="11">
        <f t="shared" si="49"/>
        <v>8.4946221700158073E-3</v>
      </c>
      <c r="J74" s="39">
        <f t="shared" si="50"/>
        <v>1.01839616988906E-3</v>
      </c>
      <c r="K74" s="39">
        <f t="shared" si="51"/>
        <v>981.93613602154062</v>
      </c>
      <c r="L74" s="39">
        <f t="shared" si="52"/>
        <v>7.4762260001267474E-3</v>
      </c>
      <c r="M74" s="39">
        <f t="shared" si="53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0</v>
      </c>
      <c r="AF74" s="9">
        <v>0</v>
      </c>
      <c r="AG74" s="9">
        <v>1</v>
      </c>
      <c r="AH74" s="8">
        <v>964279</v>
      </c>
      <c r="AI74" s="9">
        <f>10+23+92+16+5+1+1+1</f>
        <v>149</v>
      </c>
      <c r="AJ74" s="9">
        <f t="shared" si="31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0</v>
      </c>
      <c r="AU74" s="9">
        <v>1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5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 s="18">
        <v>0</v>
      </c>
      <c r="CR74">
        <v>0</v>
      </c>
      <c r="CS74">
        <v>0</v>
      </c>
      <c r="CT74">
        <v>1</v>
      </c>
      <c r="CU74" s="18">
        <v>0</v>
      </c>
      <c r="CV74">
        <v>0</v>
      </c>
      <c r="CW74">
        <v>0</v>
      </c>
      <c r="CX74">
        <v>0</v>
      </c>
      <c r="CY74" s="18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0</v>
      </c>
      <c r="DJ74" s="18">
        <v>0</v>
      </c>
      <c r="DL74" s="18"/>
    </row>
    <row r="75" spans="1:121" x14ac:dyDescent="0.3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46"/>
        <v>8.329411764705883</v>
      </c>
      <c r="G75" s="7">
        <f t="shared" si="47"/>
        <v>6.23</v>
      </c>
      <c r="H75" s="16">
        <f t="shared" si="48"/>
        <v>7.93</v>
      </c>
      <c r="I75" s="11">
        <f t="shared" si="49"/>
        <v>8.4826463001277368E-3</v>
      </c>
      <c r="J75" s="39">
        <f t="shared" si="50"/>
        <v>1.018396801569008E-3</v>
      </c>
      <c r="K75" s="39">
        <f t="shared" si="51"/>
        <v>981.9355269570126</v>
      </c>
      <c r="L75" s="39">
        <f t="shared" si="52"/>
        <v>7.4642494985587291E-3</v>
      </c>
      <c r="M75" s="39">
        <f t="shared" si="53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0</v>
      </c>
      <c r="AF75" s="9">
        <v>0</v>
      </c>
      <c r="AG75" s="9">
        <v>1</v>
      </c>
      <c r="AH75" s="8">
        <v>964279</v>
      </c>
      <c r="AI75" s="9">
        <f>11+23+92+16+5+1+1+1</f>
        <v>150</v>
      </c>
      <c r="AJ75" s="9">
        <f t="shared" si="31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0</v>
      </c>
      <c r="AU75" s="9">
        <v>1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5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 s="18">
        <v>0</v>
      </c>
      <c r="CR75">
        <v>0</v>
      </c>
      <c r="CS75">
        <v>0</v>
      </c>
      <c r="CT75">
        <v>1</v>
      </c>
      <c r="CU75" s="18">
        <v>0</v>
      </c>
      <c r="CV75">
        <v>0</v>
      </c>
      <c r="CW75">
        <v>0</v>
      </c>
      <c r="CX75">
        <v>0</v>
      </c>
      <c r="CY75" s="18">
        <v>0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0</v>
      </c>
      <c r="DF75">
        <v>1</v>
      </c>
      <c r="DG75">
        <v>1</v>
      </c>
      <c r="DH75">
        <v>1</v>
      </c>
      <c r="DI75">
        <v>0</v>
      </c>
      <c r="DJ75" s="18">
        <v>0</v>
      </c>
      <c r="DL75" s="18"/>
    </row>
    <row r="76" spans="1:121" s="69" customFormat="1" x14ac:dyDescent="0.3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46"/>
        <v>6.9111111111111105</v>
      </c>
      <c r="G76" s="73">
        <f t="shared" si="47"/>
        <v>5.3199999999999994</v>
      </c>
      <c r="H76" s="74">
        <f t="shared" si="48"/>
        <v>7.12</v>
      </c>
      <c r="I76" s="75">
        <f t="shared" si="49"/>
        <v>7.0383359948511404E-3</v>
      </c>
      <c r="J76" s="76">
        <f t="shared" si="50"/>
        <v>1.0184087452356956E-3</v>
      </c>
      <c r="K76" s="76">
        <f t="shared" si="51"/>
        <v>981.92401103995314</v>
      </c>
      <c r="L76" s="76">
        <f t="shared" si="52"/>
        <v>6.0199272496154451E-3</v>
      </c>
      <c r="M76" s="76">
        <f t="shared" si="53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0</v>
      </c>
      <c r="AF76" s="79">
        <v>0</v>
      </c>
      <c r="AG76" s="79">
        <v>1</v>
      </c>
      <c r="AH76" s="78">
        <v>964279</v>
      </c>
      <c r="AI76" s="79">
        <f>12+23+92+16+5+1+1+1</f>
        <v>151</v>
      </c>
      <c r="AJ76" s="79">
        <f t="shared" si="31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0</v>
      </c>
      <c r="AU76" s="79">
        <v>1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5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85">
        <v>0</v>
      </c>
      <c r="CR76" s="69">
        <v>0</v>
      </c>
      <c r="CS76" s="69">
        <v>0</v>
      </c>
      <c r="CT76" s="69">
        <v>1</v>
      </c>
      <c r="CU76" s="85">
        <v>0</v>
      </c>
      <c r="CV76" s="69">
        <v>0</v>
      </c>
      <c r="CW76" s="69">
        <v>0</v>
      </c>
      <c r="CX76" s="69">
        <v>0</v>
      </c>
      <c r="CY76" s="85">
        <v>0</v>
      </c>
      <c r="CZ76" s="69">
        <v>0</v>
      </c>
      <c r="DA76" s="69">
        <v>0</v>
      </c>
      <c r="DB76" s="69">
        <v>1</v>
      </c>
      <c r="DC76" s="69">
        <v>1</v>
      </c>
      <c r="DD76" s="69">
        <v>0</v>
      </c>
      <c r="DE76" s="69">
        <v>0</v>
      </c>
      <c r="DF76" s="69">
        <v>1</v>
      </c>
      <c r="DG76" s="69">
        <v>1</v>
      </c>
      <c r="DH76" s="69">
        <v>1</v>
      </c>
      <c r="DI76" s="69">
        <v>0</v>
      </c>
      <c r="DJ76" s="85">
        <v>1</v>
      </c>
      <c r="DL76" s="85"/>
      <c r="DP76" s="70"/>
      <c r="DQ76" s="87"/>
    </row>
    <row r="77" spans="1:121" x14ac:dyDescent="0.3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54">D77-E77</f>
        <v>-0.93300826393946101</v>
      </c>
      <c r="H77" s="16">
        <f t="shared" ref="H77:H80" si="55">D77+E77</f>
        <v>4.1330082639394607</v>
      </c>
      <c r="I77" s="11">
        <f t="shared" ref="I77:I80" si="56">IFERROR(F77/SQRT(F77^2+AJ77), "X")</f>
        <v>2.1204298527480476E-2</v>
      </c>
      <c r="J77" s="39">
        <f t="shared" ref="J77:J80" si="57">IFERROR(SQRT((1-I77^2)/AJ77), "X")</f>
        <v>3.3569164625717123E-2</v>
      </c>
      <c r="K77" s="39">
        <f t="shared" ref="K77:K80" si="58">IFERROR(1/J77, "X")</f>
        <v>29.789242930218954</v>
      </c>
      <c r="L77" s="39">
        <f t="shared" ref="L77:L80" si="59">IFERROR(I77-J77, "X")</f>
        <v>-1.2364866098236647E-2</v>
      </c>
      <c r="M77" s="39">
        <f t="shared" ref="M77:M80" si="60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1</v>
      </c>
      <c r="AD77" s="9">
        <v>0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31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 s="18">
        <v>0</v>
      </c>
      <c r="CR77">
        <v>0</v>
      </c>
      <c r="CS77">
        <v>0</v>
      </c>
      <c r="CT77">
        <v>0</v>
      </c>
      <c r="CU77" s="18">
        <v>1</v>
      </c>
      <c r="CV77">
        <v>0</v>
      </c>
      <c r="CW77">
        <v>0</v>
      </c>
      <c r="CX77">
        <v>0</v>
      </c>
      <c r="CY77" s="18">
        <v>0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 s="18">
        <v>0</v>
      </c>
      <c r="DL77" s="18"/>
    </row>
    <row r="78" spans="1:121" x14ac:dyDescent="0.3">
      <c r="A78">
        <v>77</v>
      </c>
      <c r="B78">
        <v>6</v>
      </c>
      <c r="C78" s="25" t="s">
        <v>474</v>
      </c>
      <c r="D78" s="12">
        <v>12.7</v>
      </c>
      <c r="E78" s="14">
        <f t="shared" ref="E78:E80" si="61">D78/F78</f>
        <v>2.2898561177022105</v>
      </c>
      <c r="F78" s="7">
        <v>5.5461999999999998</v>
      </c>
      <c r="G78" s="7">
        <f t="shared" si="54"/>
        <v>10.410143882297788</v>
      </c>
      <c r="H78" s="16">
        <f t="shared" si="55"/>
        <v>14.98985611770221</v>
      </c>
      <c r="I78" s="11">
        <f t="shared" si="56"/>
        <v>0.18307577644744008</v>
      </c>
      <c r="J78" s="39">
        <f t="shared" si="57"/>
        <v>3.3009227299311251E-2</v>
      </c>
      <c r="K78" s="39">
        <f t="shared" si="58"/>
        <v>30.294559485821875</v>
      </c>
      <c r="L78" s="39">
        <f t="shared" si="59"/>
        <v>0.15006654914812884</v>
      </c>
      <c r="M78" s="39">
        <f t="shared" si="60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1</v>
      </c>
      <c r="AD78" s="9">
        <v>0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31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 s="18">
        <v>0</v>
      </c>
      <c r="CR78">
        <v>0</v>
      </c>
      <c r="CS78">
        <v>0</v>
      </c>
      <c r="CT78">
        <v>0</v>
      </c>
      <c r="CU78" s="18">
        <v>1</v>
      </c>
      <c r="CV78">
        <v>0</v>
      </c>
      <c r="CW78">
        <v>0</v>
      </c>
      <c r="CX78">
        <v>0</v>
      </c>
      <c r="CY78" s="1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 s="18">
        <v>0</v>
      </c>
      <c r="DL78" s="18"/>
    </row>
    <row r="79" spans="1:121" x14ac:dyDescent="0.3">
      <c r="A79">
        <v>78</v>
      </c>
      <c r="B79">
        <v>6</v>
      </c>
      <c r="C79" s="25" t="s">
        <v>474</v>
      </c>
      <c r="D79" s="12">
        <v>10.7</v>
      </c>
      <c r="E79" s="14">
        <f t="shared" si="61"/>
        <v>0.82090468299269626</v>
      </c>
      <c r="F79" s="7">
        <v>13.0344</v>
      </c>
      <c r="G79" s="7">
        <f t="shared" si="54"/>
        <v>9.8790953170073035</v>
      </c>
      <c r="H79" s="16">
        <f t="shared" si="55"/>
        <v>11.520904682992695</v>
      </c>
      <c r="I79" s="11">
        <f t="shared" si="56"/>
        <v>0.40093595358979528</v>
      </c>
      <c r="J79" s="39">
        <f t="shared" si="57"/>
        <v>3.0759831951589284E-2</v>
      </c>
      <c r="K79" s="39">
        <f t="shared" si="58"/>
        <v>32.509930534530518</v>
      </c>
      <c r="L79" s="39">
        <f t="shared" si="59"/>
        <v>0.37017612163820601</v>
      </c>
      <c r="M79" s="39">
        <f t="shared" si="60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1</v>
      </c>
      <c r="AD79" s="9">
        <v>0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31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62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63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 s="18">
        <v>0</v>
      </c>
      <c r="CR79">
        <v>0</v>
      </c>
      <c r="CS79">
        <v>0</v>
      </c>
      <c r="CT79">
        <v>0</v>
      </c>
      <c r="CU79" s="18">
        <v>1</v>
      </c>
      <c r="CV79">
        <v>0</v>
      </c>
      <c r="CW79">
        <v>0</v>
      </c>
      <c r="CX79">
        <v>0</v>
      </c>
      <c r="CY79" s="18">
        <v>0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 s="18">
        <v>0</v>
      </c>
      <c r="DL79" s="18"/>
    </row>
    <row r="80" spans="1:121" s="69" customFormat="1" x14ac:dyDescent="0.3">
      <c r="A80" s="69">
        <v>79</v>
      </c>
      <c r="B80" s="69">
        <v>6</v>
      </c>
      <c r="C80" s="70" t="s">
        <v>474</v>
      </c>
      <c r="D80" s="71">
        <v>16.7</v>
      </c>
      <c r="E80" s="72">
        <f t="shared" si="61"/>
        <v>0.82927798192471935</v>
      </c>
      <c r="F80" s="73">
        <v>20.138000000000002</v>
      </c>
      <c r="G80" s="73">
        <f t="shared" si="54"/>
        <v>15.870722018075281</v>
      </c>
      <c r="H80" s="74">
        <f t="shared" si="55"/>
        <v>17.529277981924718</v>
      </c>
      <c r="I80" s="75">
        <f t="shared" si="56"/>
        <v>0.56013730963505137</v>
      </c>
      <c r="J80" s="76">
        <f t="shared" si="57"/>
        <v>2.7814942379335152E-2</v>
      </c>
      <c r="K80" s="76">
        <f t="shared" si="58"/>
        <v>35.951899031900943</v>
      </c>
      <c r="L80" s="76">
        <f t="shared" si="59"/>
        <v>0.53232236725571624</v>
      </c>
      <c r="M80" s="76">
        <f t="shared" si="60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1</v>
      </c>
      <c r="AD80" s="79">
        <v>0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31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62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63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85">
        <v>0</v>
      </c>
      <c r="CR80" s="69">
        <v>0</v>
      </c>
      <c r="CS80" s="69">
        <v>0</v>
      </c>
      <c r="CT80" s="69">
        <v>0</v>
      </c>
      <c r="CU80" s="85">
        <v>1</v>
      </c>
      <c r="CV80" s="69">
        <v>0</v>
      </c>
      <c r="CW80" s="69">
        <v>0</v>
      </c>
      <c r="CX80" s="69">
        <v>0</v>
      </c>
      <c r="CY80" s="85">
        <v>0</v>
      </c>
      <c r="CZ80" s="69">
        <v>0</v>
      </c>
      <c r="DA80" s="69">
        <v>0</v>
      </c>
      <c r="DB80" s="69">
        <v>1</v>
      </c>
      <c r="DC80" s="69">
        <v>1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85">
        <v>0</v>
      </c>
      <c r="DL80" s="85"/>
      <c r="DP80" s="70"/>
      <c r="DQ80" s="87"/>
    </row>
    <row r="81" spans="1:121" x14ac:dyDescent="0.3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ref="I81" si="64">IFERROR(F81/SQRT(F81^2+AJ81), "X")</f>
        <v>0.30269848814334432</v>
      </c>
      <c r="J81" s="39">
        <f t="shared" ref="J81" si="65">IFERROR(SQRT((1-I81^2)/AJ81), "X")</f>
        <v>3.783429501129591E-3</v>
      </c>
      <c r="K81" s="39">
        <f t="shared" ref="K81" si="66">IFERROR(1/J81, "X")</f>
        <v>264.3104621617602</v>
      </c>
      <c r="L81" s="39">
        <f t="shared" ref="L81" si="67">IFERROR(I81-J81, "X")</f>
        <v>0.29891505864221474</v>
      </c>
      <c r="M81" s="39">
        <f t="shared" ref="M81" si="68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1</v>
      </c>
      <c r="AF81" s="9">
        <v>0</v>
      </c>
      <c r="AG81" s="9">
        <v>0</v>
      </c>
      <c r="AH81" s="8">
        <v>63471</v>
      </c>
      <c r="AI81" s="9">
        <v>11</v>
      </c>
      <c r="AJ81" s="9">
        <f t="shared" si="31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8">
        <v>0</v>
      </c>
      <c r="CR81">
        <v>0</v>
      </c>
      <c r="CS81">
        <v>0</v>
      </c>
      <c r="CT81">
        <v>1</v>
      </c>
      <c r="CU81" s="18">
        <v>0</v>
      </c>
      <c r="CV81">
        <v>0</v>
      </c>
      <c r="CW81">
        <v>0</v>
      </c>
      <c r="CX81">
        <v>0</v>
      </c>
      <c r="CY81" s="18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 s="18">
        <v>0</v>
      </c>
      <c r="DL81" s="18"/>
    </row>
    <row r="82" spans="1:121" x14ac:dyDescent="0.3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69">D82/F82</f>
        <v>0.12184549320891738</v>
      </c>
      <c r="F82" s="7">
        <f>SQRT((-0.203/0.01)^2 + (0.592/0.01)^2)</f>
        <v>62.583783842142367</v>
      </c>
      <c r="G82" s="7">
        <f t="shared" ref="G82:G83" si="70">D82-E82</f>
        <v>7.5037065159171936</v>
      </c>
      <c r="H82" s="16">
        <f t="shared" ref="H82:H83" si="71">D82+E82</f>
        <v>7.747397502335029</v>
      </c>
      <c r="I82" s="11">
        <f t="shared" ref="I82:I83" si="72">IFERROR(F82/SQRT(F82^2+AJ82), "X")</f>
        <v>0.29593259931080851</v>
      </c>
      <c r="J82" s="39">
        <f t="shared" ref="J82:J83" si="73">IFERROR(SQRT((1-I82^2)/AJ82), "X")</f>
        <v>4.7285827277118849E-3</v>
      </c>
      <c r="K82" s="39">
        <f t="shared" ref="K82:K83" si="74">IFERROR(1/J82, "X")</f>
        <v>211.47985719684982</v>
      </c>
      <c r="L82" s="39">
        <f t="shared" ref="L82:L83" si="75">IFERROR(I82-J82, "X")</f>
        <v>0.29120401658309664</v>
      </c>
      <c r="M82" s="39">
        <f t="shared" ref="M82:M83" si="76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1</v>
      </c>
      <c r="AF82" s="9">
        <v>0</v>
      </c>
      <c r="AG82" s="9">
        <v>0</v>
      </c>
      <c r="AH82" s="8">
        <v>40819</v>
      </c>
      <c r="AI82" s="9">
        <v>11</v>
      </c>
      <c r="AJ82" s="9">
        <f t="shared" si="31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 s="18">
        <v>0</v>
      </c>
      <c r="CR82">
        <v>0</v>
      </c>
      <c r="CS82">
        <v>0</v>
      </c>
      <c r="CT82">
        <v>1</v>
      </c>
      <c r="CU82" s="18">
        <v>0</v>
      </c>
      <c r="CV82">
        <v>0</v>
      </c>
      <c r="CW82">
        <v>0</v>
      </c>
      <c r="CX82">
        <v>0</v>
      </c>
      <c r="CY82" s="18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 s="18">
        <v>0</v>
      </c>
      <c r="DL82" s="18"/>
    </row>
    <row r="83" spans="1:121" s="69" customFormat="1" x14ac:dyDescent="0.3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69"/>
        <v>0.14488486386832816</v>
      </c>
      <c r="F83" s="73">
        <f>SQRT((-0.196/0.011)^2 + (0.599/0.012)^2)</f>
        <v>53.001520868904279</v>
      </c>
      <c r="G83" s="73">
        <f t="shared" si="70"/>
        <v>7.5342332720372225</v>
      </c>
      <c r="H83" s="74">
        <f t="shared" si="71"/>
        <v>7.8240029997738789</v>
      </c>
      <c r="I83" s="75">
        <f t="shared" si="72"/>
        <v>0.33223975308266634</v>
      </c>
      <c r="J83" s="76">
        <f t="shared" si="73"/>
        <v>6.2684947079997798E-3</v>
      </c>
      <c r="K83" s="76">
        <f t="shared" si="74"/>
        <v>159.52793239560555</v>
      </c>
      <c r="L83" s="76">
        <f t="shared" si="75"/>
        <v>0.32597125837466656</v>
      </c>
      <c r="M83" s="76">
        <f t="shared" si="76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1</v>
      </c>
      <c r="AF83" s="79">
        <v>0</v>
      </c>
      <c r="AG83" s="79">
        <v>0</v>
      </c>
      <c r="AH83" s="78">
        <v>22652</v>
      </c>
      <c r="AI83" s="79">
        <v>11</v>
      </c>
      <c r="AJ83" s="79">
        <f t="shared" si="31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85">
        <v>0</v>
      </c>
      <c r="CR83" s="69">
        <v>0</v>
      </c>
      <c r="CS83" s="69">
        <v>0</v>
      </c>
      <c r="CT83" s="69">
        <v>1</v>
      </c>
      <c r="CU83" s="85">
        <v>0</v>
      </c>
      <c r="CV83" s="69">
        <v>0</v>
      </c>
      <c r="CW83" s="69">
        <v>0</v>
      </c>
      <c r="CX83" s="69">
        <v>0</v>
      </c>
      <c r="CY83" s="85">
        <v>0</v>
      </c>
      <c r="CZ83" s="69">
        <v>1</v>
      </c>
      <c r="DA83" s="69">
        <v>1</v>
      </c>
      <c r="DB83" s="69">
        <v>1</v>
      </c>
      <c r="DC83" s="69">
        <v>1</v>
      </c>
      <c r="DD83" s="69">
        <v>0</v>
      </c>
      <c r="DE83" s="69">
        <v>0</v>
      </c>
      <c r="DF83" s="69">
        <v>1</v>
      </c>
      <c r="DG83" s="69">
        <v>0</v>
      </c>
      <c r="DH83" s="69">
        <v>0</v>
      </c>
      <c r="DI83" s="69">
        <v>0</v>
      </c>
      <c r="DJ83" s="85">
        <v>0</v>
      </c>
      <c r="DL83" s="85"/>
      <c r="DP83" s="70"/>
      <c r="DQ83" s="87"/>
    </row>
    <row r="84" spans="1:121" x14ac:dyDescent="0.3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77">D84-E84</f>
        <v>12</v>
      </c>
      <c r="H84" s="16">
        <f t="shared" ref="H84:H100" si="78">D84+E84</f>
        <v>12.2</v>
      </c>
      <c r="I84" s="11">
        <f t="shared" ref="I84:I87" si="79">IFERROR(F84/SQRT(F84^2+AJ84), "X")</f>
        <v>0.53580225874082865</v>
      </c>
      <c r="J84" s="39">
        <f t="shared" ref="J84:J87" si="80">IFERROR(SQRT((1-I84^2)/AJ84), "X")</f>
        <v>4.428117840833295E-3</v>
      </c>
      <c r="K84" s="39">
        <f t="shared" ref="K84:K87" si="81">IFERROR(1/J84, "X")</f>
        <v>225.82958176465723</v>
      </c>
      <c r="L84" s="39">
        <f t="shared" ref="L84:L87" si="82">IFERROR(I84-J84, "X")</f>
        <v>0.53137414089999535</v>
      </c>
      <c r="M84" s="39">
        <f t="shared" ref="M84:M87" si="83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31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84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 s="18">
        <v>0</v>
      </c>
      <c r="CR84">
        <v>0</v>
      </c>
      <c r="CS84">
        <v>0</v>
      </c>
      <c r="CT84">
        <v>1</v>
      </c>
      <c r="CU84" s="18">
        <v>0</v>
      </c>
      <c r="CV84">
        <v>0</v>
      </c>
      <c r="CW84">
        <v>0</v>
      </c>
      <c r="CX84">
        <v>0</v>
      </c>
      <c r="CY84" s="18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 s="18">
        <v>1</v>
      </c>
      <c r="DL84" s="18"/>
    </row>
    <row r="85" spans="1:121" x14ac:dyDescent="0.3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85">D85/E85</f>
        <v>72.5</v>
      </c>
      <c r="G85" s="7">
        <f t="shared" si="77"/>
        <v>14.3</v>
      </c>
      <c r="H85" s="16">
        <f t="shared" si="78"/>
        <v>14.7</v>
      </c>
      <c r="I85" s="11">
        <f t="shared" si="79"/>
        <v>0.46997485226817143</v>
      </c>
      <c r="J85" s="39">
        <f t="shared" si="80"/>
        <v>6.4824117554230553E-3</v>
      </c>
      <c r="K85" s="39">
        <f t="shared" si="81"/>
        <v>154.26357314674127</v>
      </c>
      <c r="L85" s="39">
        <f t="shared" si="82"/>
        <v>0.46349244051274835</v>
      </c>
      <c r="M85" s="39">
        <f t="shared" si="83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31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84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 s="18">
        <v>0</v>
      </c>
      <c r="CR85">
        <v>0</v>
      </c>
      <c r="CS85">
        <v>0</v>
      </c>
      <c r="CT85">
        <v>1</v>
      </c>
      <c r="CU85" s="18">
        <v>0</v>
      </c>
      <c r="CV85">
        <v>0</v>
      </c>
      <c r="CW85">
        <v>0</v>
      </c>
      <c r="CX85">
        <v>0</v>
      </c>
      <c r="CY85" s="18">
        <v>0</v>
      </c>
      <c r="CZ85">
        <v>0</v>
      </c>
      <c r="DA85">
        <v>0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 s="18">
        <v>1</v>
      </c>
      <c r="DL85" s="18"/>
    </row>
    <row r="86" spans="1:121" x14ac:dyDescent="0.3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85"/>
        <v>77</v>
      </c>
      <c r="G86" s="7">
        <f t="shared" si="77"/>
        <v>15.200000000000001</v>
      </c>
      <c r="H86" s="16">
        <f t="shared" si="78"/>
        <v>15.6</v>
      </c>
      <c r="I86" s="11">
        <f t="shared" si="79"/>
        <v>0.49224647486232498</v>
      </c>
      <c r="J86" s="39">
        <f t="shared" si="80"/>
        <v>6.3928113618483759E-3</v>
      </c>
      <c r="K86" s="39">
        <f t="shared" si="81"/>
        <v>156.42570121306795</v>
      </c>
      <c r="L86" s="39">
        <f t="shared" si="82"/>
        <v>0.4858536635004766</v>
      </c>
      <c r="M86" s="39">
        <f t="shared" si="83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31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86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84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 s="18">
        <v>0</v>
      </c>
      <c r="CR86">
        <v>0</v>
      </c>
      <c r="CS86">
        <v>0</v>
      </c>
      <c r="CT86">
        <v>1</v>
      </c>
      <c r="CU86" s="18">
        <v>0</v>
      </c>
      <c r="CV86">
        <v>0</v>
      </c>
      <c r="CW86">
        <v>0</v>
      </c>
      <c r="CX86">
        <v>0</v>
      </c>
      <c r="CY86" s="18">
        <v>0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0</v>
      </c>
      <c r="DJ86" s="18">
        <v>1</v>
      </c>
      <c r="DL86" s="18"/>
    </row>
    <row r="87" spans="1:121" s="69" customFormat="1" x14ac:dyDescent="0.3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85"/>
        <v>17.749999999999996</v>
      </c>
      <c r="G87" s="73">
        <f t="shared" si="77"/>
        <v>6.6999999999999993</v>
      </c>
      <c r="H87" s="74">
        <f t="shared" si="78"/>
        <v>7.5</v>
      </c>
      <c r="I87" s="75">
        <f t="shared" si="79"/>
        <v>0.12250395627520262</v>
      </c>
      <c r="J87" s="76">
        <f t="shared" si="80"/>
        <v>6.9016313394480366E-3</v>
      </c>
      <c r="K87" s="76">
        <f t="shared" si="81"/>
        <v>144.89327969233079</v>
      </c>
      <c r="L87" s="76">
        <f t="shared" si="82"/>
        <v>0.11560232493575459</v>
      </c>
      <c r="M87" s="76">
        <f t="shared" si="83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31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86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84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1</v>
      </c>
      <c r="CQ87" s="85">
        <v>0</v>
      </c>
      <c r="CR87" s="69">
        <v>0</v>
      </c>
      <c r="CS87" s="69">
        <v>0</v>
      </c>
      <c r="CT87" s="69">
        <v>1</v>
      </c>
      <c r="CU87" s="85">
        <v>0</v>
      </c>
      <c r="CV87" s="69">
        <v>0</v>
      </c>
      <c r="CW87" s="69">
        <v>0</v>
      </c>
      <c r="CX87" s="69">
        <v>0</v>
      </c>
      <c r="CY87" s="85">
        <v>0</v>
      </c>
      <c r="CZ87" s="69">
        <v>0</v>
      </c>
      <c r="DA87" s="69">
        <v>0</v>
      </c>
      <c r="DB87" s="69">
        <v>1</v>
      </c>
      <c r="DC87" s="69">
        <v>1</v>
      </c>
      <c r="DD87" s="69">
        <v>1</v>
      </c>
      <c r="DE87" s="69">
        <v>0</v>
      </c>
      <c r="DF87" s="69">
        <v>1</v>
      </c>
      <c r="DG87" s="69">
        <v>0</v>
      </c>
      <c r="DH87" s="69">
        <v>0</v>
      </c>
      <c r="DI87" s="69">
        <v>0</v>
      </c>
      <c r="DJ87" s="85">
        <v>1</v>
      </c>
      <c r="DL87" s="85"/>
      <c r="DP87" s="70"/>
      <c r="DQ87" s="87"/>
    </row>
    <row r="88" spans="1:121" x14ac:dyDescent="0.3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85"/>
        <v>35.499999999999993</v>
      </c>
      <c r="G88" s="7">
        <f t="shared" si="77"/>
        <v>6.8999999999999995</v>
      </c>
      <c r="H88" s="16">
        <f t="shared" si="78"/>
        <v>7.3</v>
      </c>
      <c r="I88" s="11">
        <f t="shared" ref="I88:I100" si="87">IFERROR(F88/SQRT(F88^2+AJ88), "X")</f>
        <v>0.42671320708183785</v>
      </c>
      <c r="J88" s="39">
        <f t="shared" ref="J88:J100" si="88">IFERROR(SQRT((1-I88^2)/AJ88), "X")</f>
        <v>1.2020090340333465E-2</v>
      </c>
      <c r="K88" s="39">
        <f t="shared" ref="K88:K100" si="89">IFERROR(1/J88, "X")</f>
        <v>83.194050268032981</v>
      </c>
      <c r="L88" s="39">
        <f t="shared" ref="L88:L100" si="90">IFERROR(I88-J88, "X")</f>
        <v>0.41469311674150439</v>
      </c>
      <c r="M88" s="39">
        <f t="shared" ref="M88:M100" si="91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31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84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 s="18">
        <v>0</v>
      </c>
      <c r="CR88">
        <v>0</v>
      </c>
      <c r="CS88">
        <v>0</v>
      </c>
      <c r="CT88">
        <v>0</v>
      </c>
      <c r="CU88" s="18">
        <v>1</v>
      </c>
      <c r="CV88">
        <v>0</v>
      </c>
      <c r="CW88">
        <v>0</v>
      </c>
      <c r="CX88">
        <v>0</v>
      </c>
      <c r="CY88" s="1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0</v>
      </c>
      <c r="DH88">
        <v>0</v>
      </c>
      <c r="DI88">
        <v>1</v>
      </c>
      <c r="DJ88" s="18">
        <v>0</v>
      </c>
      <c r="DL88" s="18"/>
    </row>
    <row r="89" spans="1:121" x14ac:dyDescent="0.3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85"/>
        <v>35.499999999999993</v>
      </c>
      <c r="G89" s="7">
        <f t="shared" si="77"/>
        <v>6.8999999999999995</v>
      </c>
      <c r="H89" s="16">
        <f t="shared" si="78"/>
        <v>7.3</v>
      </c>
      <c r="I89" s="11">
        <f t="shared" si="87"/>
        <v>0.42674403673342659</v>
      </c>
      <c r="J89" s="39">
        <f t="shared" si="88"/>
        <v>1.2020958781223286E-2</v>
      </c>
      <c r="K89" s="39">
        <f t="shared" si="89"/>
        <v>83.188040005760442</v>
      </c>
      <c r="L89" s="39">
        <f t="shared" si="90"/>
        <v>0.41472307795220331</v>
      </c>
      <c r="M89" s="39">
        <f t="shared" si="91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31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92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84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1</v>
      </c>
      <c r="CP89">
        <v>0</v>
      </c>
      <c r="CQ89" s="18">
        <v>0</v>
      </c>
      <c r="CR89">
        <v>0</v>
      </c>
      <c r="CS89">
        <v>0</v>
      </c>
      <c r="CT89">
        <v>0</v>
      </c>
      <c r="CU89" s="18">
        <v>1</v>
      </c>
      <c r="CV89">
        <v>0</v>
      </c>
      <c r="CW89">
        <v>0</v>
      </c>
      <c r="CX89">
        <v>0</v>
      </c>
      <c r="CY89" s="18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1</v>
      </c>
      <c r="DJ89" s="18">
        <v>0</v>
      </c>
      <c r="DL89" s="18"/>
    </row>
    <row r="90" spans="1:121" x14ac:dyDescent="0.3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85"/>
        <v>-2.3333333333333335</v>
      </c>
      <c r="G90" s="7">
        <f t="shared" si="77"/>
        <v>-1</v>
      </c>
      <c r="H90" s="16">
        <f t="shared" si="78"/>
        <v>-0.39999999999999997</v>
      </c>
      <c r="I90" s="11">
        <f t="shared" si="87"/>
        <v>-1.625929627638574E-2</v>
      </c>
      <c r="J90" s="39">
        <f t="shared" si="88"/>
        <v>6.9682698327367442E-3</v>
      </c>
      <c r="K90" s="39">
        <f t="shared" si="89"/>
        <v>143.50764594419505</v>
      </c>
      <c r="L90" s="39">
        <f t="shared" si="90"/>
        <v>-2.3227566109122483E-2</v>
      </c>
      <c r="M90" s="39">
        <f t="shared" si="91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31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93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92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94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1</v>
      </c>
      <c r="CQ90" s="18">
        <v>0</v>
      </c>
      <c r="CR90">
        <v>0</v>
      </c>
      <c r="CS90">
        <v>0</v>
      </c>
      <c r="CT90">
        <v>0</v>
      </c>
      <c r="CU90" s="18">
        <v>1</v>
      </c>
      <c r="CV90">
        <v>0</v>
      </c>
      <c r="CW90">
        <v>0</v>
      </c>
      <c r="CX90">
        <v>0</v>
      </c>
      <c r="CY90" s="18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1</v>
      </c>
      <c r="DJ90" s="18">
        <v>1</v>
      </c>
      <c r="DL90" s="18"/>
    </row>
    <row r="91" spans="1:121" x14ac:dyDescent="0.3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85"/>
        <v>27</v>
      </c>
      <c r="G91" s="7">
        <f t="shared" si="77"/>
        <v>7.8</v>
      </c>
      <c r="H91" s="16">
        <f t="shared" si="78"/>
        <v>8.4</v>
      </c>
      <c r="I91" s="11">
        <f t="shared" si="87"/>
        <v>0.48769524889134491</v>
      </c>
      <c r="J91" s="39">
        <f t="shared" si="88"/>
        <v>1.8062786995975737E-2</v>
      </c>
      <c r="K91" s="39">
        <f t="shared" si="89"/>
        <v>55.362442142665635</v>
      </c>
      <c r="L91" s="39">
        <f t="shared" si="90"/>
        <v>0.46963246189536917</v>
      </c>
      <c r="M91" s="39">
        <f t="shared" si="91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31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93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95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94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 s="18">
        <v>0</v>
      </c>
      <c r="CR91">
        <v>0</v>
      </c>
      <c r="CS91">
        <v>0</v>
      </c>
      <c r="CT91">
        <v>0</v>
      </c>
      <c r="CU91" s="18">
        <v>1</v>
      </c>
      <c r="CV91">
        <v>0</v>
      </c>
      <c r="CW91">
        <v>0</v>
      </c>
      <c r="CX91">
        <v>0</v>
      </c>
      <c r="CY91" s="18">
        <v>0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1</v>
      </c>
      <c r="DJ91" s="18">
        <v>0</v>
      </c>
      <c r="DL91" s="18"/>
    </row>
    <row r="92" spans="1:121" x14ac:dyDescent="0.3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85"/>
        <v>27</v>
      </c>
      <c r="G92" s="7">
        <f t="shared" si="77"/>
        <v>7.8</v>
      </c>
      <c r="H92" s="16">
        <f t="shared" si="78"/>
        <v>8.4</v>
      </c>
      <c r="I92" s="11">
        <f t="shared" si="87"/>
        <v>0.48777482713269882</v>
      </c>
      <c r="J92" s="39">
        <f t="shared" si="88"/>
        <v>1.8065734338248103E-2</v>
      </c>
      <c r="K92" s="39">
        <f t="shared" si="89"/>
        <v>55.353410012392196</v>
      </c>
      <c r="L92" s="39">
        <f t="shared" si="90"/>
        <v>0.46970909279445072</v>
      </c>
      <c r="M92" s="39">
        <f t="shared" si="91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31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96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95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94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 s="18">
        <v>0</v>
      </c>
      <c r="CR92">
        <v>0</v>
      </c>
      <c r="CS92">
        <v>0</v>
      </c>
      <c r="CT92">
        <v>0</v>
      </c>
      <c r="CU92" s="18">
        <v>1</v>
      </c>
      <c r="CV92">
        <v>0</v>
      </c>
      <c r="CW92">
        <v>0</v>
      </c>
      <c r="CX92">
        <v>0</v>
      </c>
      <c r="CY92" s="18">
        <v>0</v>
      </c>
      <c r="CZ92">
        <v>0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1</v>
      </c>
      <c r="DJ92" s="18">
        <v>0</v>
      </c>
      <c r="DL92" s="18"/>
    </row>
    <row r="93" spans="1:121" x14ac:dyDescent="0.3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85"/>
        <v>-2.2000000000000002</v>
      </c>
      <c r="G93" s="7">
        <f t="shared" si="77"/>
        <v>-1.6</v>
      </c>
      <c r="H93" s="16">
        <f t="shared" si="78"/>
        <v>-0.60000000000000009</v>
      </c>
      <c r="I93" s="11">
        <f t="shared" si="87"/>
        <v>-2.7244002328770587E-2</v>
      </c>
      <c r="J93" s="39">
        <f t="shared" si="88"/>
        <v>1.2383637422168447E-2</v>
      </c>
      <c r="K93" s="39">
        <f t="shared" si="89"/>
        <v>80.751718247972903</v>
      </c>
      <c r="L93" s="39">
        <f t="shared" si="90"/>
        <v>-3.9627639750939032E-2</v>
      </c>
      <c r="M93" s="39">
        <f t="shared" si="91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31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96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95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94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 s="18">
        <v>0</v>
      </c>
      <c r="CR93">
        <v>0</v>
      </c>
      <c r="CS93">
        <v>0</v>
      </c>
      <c r="CT93">
        <v>0</v>
      </c>
      <c r="CU93" s="18">
        <v>1</v>
      </c>
      <c r="CV93">
        <v>0</v>
      </c>
      <c r="CW93">
        <v>0</v>
      </c>
      <c r="CX93">
        <v>0</v>
      </c>
      <c r="CY93" s="18">
        <v>0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1</v>
      </c>
      <c r="DJ93" s="18">
        <v>1</v>
      </c>
      <c r="DL93" s="18"/>
    </row>
    <row r="94" spans="1:121" x14ac:dyDescent="0.3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85"/>
        <v>14.25</v>
      </c>
      <c r="G94" s="7">
        <f t="shared" si="77"/>
        <v>5.3</v>
      </c>
      <c r="H94" s="16">
        <f t="shared" si="78"/>
        <v>6.1000000000000005</v>
      </c>
      <c r="I94" s="11">
        <f t="shared" si="87"/>
        <v>0.24014745989109584</v>
      </c>
      <c r="J94" s="39">
        <f t="shared" si="88"/>
        <v>1.6852453325690936E-2</v>
      </c>
      <c r="K94" s="39">
        <f t="shared" si="89"/>
        <v>59.338541438090637</v>
      </c>
      <c r="L94" s="39">
        <f t="shared" si="90"/>
        <v>0.22329500656540491</v>
      </c>
      <c r="M94" s="39">
        <f t="shared" si="91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31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96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95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94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 s="18">
        <v>0</v>
      </c>
      <c r="CR94">
        <v>0</v>
      </c>
      <c r="CS94">
        <v>0</v>
      </c>
      <c r="CT94">
        <v>0</v>
      </c>
      <c r="CU94" s="18">
        <v>1</v>
      </c>
      <c r="CV94">
        <v>0</v>
      </c>
      <c r="CW94">
        <v>0</v>
      </c>
      <c r="CX94">
        <v>0</v>
      </c>
      <c r="CY94" s="18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1</v>
      </c>
      <c r="DJ94" s="18">
        <v>0</v>
      </c>
      <c r="DL94" s="18"/>
    </row>
    <row r="95" spans="1:121" x14ac:dyDescent="0.3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85"/>
        <v>19</v>
      </c>
      <c r="G95" s="7">
        <f t="shared" si="77"/>
        <v>5.4</v>
      </c>
      <c r="H95" s="16">
        <f t="shared" si="78"/>
        <v>6</v>
      </c>
      <c r="I95" s="11">
        <f t="shared" si="87"/>
        <v>0.31329086982171811</v>
      </c>
      <c r="J95" s="39">
        <f t="shared" si="88"/>
        <v>1.6488993148511478E-2</v>
      </c>
      <c r="K95" s="39">
        <f t="shared" si="89"/>
        <v>60.646516800225228</v>
      </c>
      <c r="L95" s="39">
        <f t="shared" si="90"/>
        <v>0.29680187667320662</v>
      </c>
      <c r="M95" s="39">
        <f t="shared" si="91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31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96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95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94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 s="18">
        <v>0</v>
      </c>
      <c r="CR95">
        <v>0</v>
      </c>
      <c r="CS95">
        <v>0</v>
      </c>
      <c r="CT95">
        <v>0</v>
      </c>
      <c r="CU95" s="18">
        <v>1</v>
      </c>
      <c r="CV95">
        <v>0</v>
      </c>
      <c r="CW95">
        <v>0</v>
      </c>
      <c r="CX95">
        <v>0</v>
      </c>
      <c r="CY95" s="18">
        <v>0</v>
      </c>
      <c r="CZ95">
        <v>0</v>
      </c>
      <c r="DA95">
        <v>0</v>
      </c>
      <c r="DB95">
        <v>1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 s="18">
        <v>0</v>
      </c>
      <c r="DL95" s="18"/>
    </row>
    <row r="96" spans="1:121" x14ac:dyDescent="0.3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85"/>
        <v>-2.75</v>
      </c>
      <c r="G96" s="7">
        <f t="shared" si="77"/>
        <v>-1.5</v>
      </c>
      <c r="H96" s="16">
        <f t="shared" si="78"/>
        <v>-0.70000000000000007</v>
      </c>
      <c r="I96" s="11">
        <f t="shared" si="87"/>
        <v>-2.3185863094754445E-2</v>
      </c>
      <c r="J96" s="39">
        <f t="shared" si="88"/>
        <v>8.4312229435470724E-3</v>
      </c>
      <c r="K96" s="39">
        <f t="shared" si="89"/>
        <v>118.60675570978239</v>
      </c>
      <c r="L96" s="39">
        <f t="shared" si="90"/>
        <v>-3.1617086038301517E-2</v>
      </c>
      <c r="M96" s="39">
        <f t="shared" si="91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31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96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95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94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 s="18">
        <v>0</v>
      </c>
      <c r="CR96">
        <v>0</v>
      </c>
      <c r="CS96">
        <v>0</v>
      </c>
      <c r="CT96">
        <v>0</v>
      </c>
      <c r="CU96" s="18">
        <v>1</v>
      </c>
      <c r="CV96">
        <v>0</v>
      </c>
      <c r="CW96">
        <v>0</v>
      </c>
      <c r="CX96">
        <v>0</v>
      </c>
      <c r="CY96" s="18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1</v>
      </c>
      <c r="DJ96" s="18">
        <v>1</v>
      </c>
      <c r="DL96" s="18"/>
    </row>
    <row r="97" spans="1:121" x14ac:dyDescent="0.3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85"/>
        <v>31</v>
      </c>
      <c r="G97" s="7">
        <f t="shared" si="77"/>
        <v>6</v>
      </c>
      <c r="H97" s="16">
        <f t="shared" si="78"/>
        <v>6.4</v>
      </c>
      <c r="I97" s="11">
        <f t="shared" si="87"/>
        <v>0.40655956227172746</v>
      </c>
      <c r="J97" s="39">
        <f t="shared" si="88"/>
        <v>1.3114824589410561E-2</v>
      </c>
      <c r="K97" s="39">
        <f t="shared" si="89"/>
        <v>76.249590162833016</v>
      </c>
      <c r="L97" s="39">
        <f t="shared" si="90"/>
        <v>0.39344473768231691</v>
      </c>
      <c r="M97" s="39">
        <f t="shared" si="91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31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93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94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1</v>
      </c>
      <c r="CQ97" s="18">
        <v>0</v>
      </c>
      <c r="CR97">
        <v>0</v>
      </c>
      <c r="CS97">
        <v>0</v>
      </c>
      <c r="CT97">
        <v>0</v>
      </c>
      <c r="CU97" s="18">
        <v>1</v>
      </c>
      <c r="CV97">
        <v>0</v>
      </c>
      <c r="CW97">
        <v>0</v>
      </c>
      <c r="CX97">
        <v>0</v>
      </c>
      <c r="CY97" s="18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1</v>
      </c>
      <c r="DJ97" s="18">
        <v>0</v>
      </c>
      <c r="DL97" s="18"/>
    </row>
    <row r="98" spans="1:121" x14ac:dyDescent="0.3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85"/>
        <v>16.499999999999996</v>
      </c>
      <c r="G98" s="7">
        <f t="shared" si="77"/>
        <v>12.399999999999999</v>
      </c>
      <c r="H98" s="16">
        <f t="shared" si="78"/>
        <v>14</v>
      </c>
      <c r="I98" s="11">
        <f t="shared" si="87"/>
        <v>0.50318677540878542</v>
      </c>
      <c r="J98" s="39">
        <f t="shared" si="88"/>
        <v>3.0496168206593063E-2</v>
      </c>
      <c r="K98" s="39">
        <f t="shared" si="89"/>
        <v>32.79100486413919</v>
      </c>
      <c r="L98" s="39">
        <f t="shared" si="90"/>
        <v>0.47269060720219236</v>
      </c>
      <c r="M98" s="39">
        <f t="shared" si="91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31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93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94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1</v>
      </c>
      <c r="CQ98" s="18">
        <v>0</v>
      </c>
      <c r="CR98">
        <v>0</v>
      </c>
      <c r="CS98">
        <v>0</v>
      </c>
      <c r="CT98">
        <v>0</v>
      </c>
      <c r="CU98" s="18">
        <v>1</v>
      </c>
      <c r="CV98">
        <v>0</v>
      </c>
      <c r="CW98">
        <v>0</v>
      </c>
      <c r="CX98">
        <v>0</v>
      </c>
      <c r="CY98" s="1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1</v>
      </c>
      <c r="DJ98" s="18">
        <v>0</v>
      </c>
      <c r="DL98" s="18"/>
    </row>
    <row r="99" spans="1:121" s="69" customFormat="1" x14ac:dyDescent="0.3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85"/>
        <v>19</v>
      </c>
      <c r="G99" s="73">
        <f t="shared" si="77"/>
        <v>5.4</v>
      </c>
      <c r="H99" s="74">
        <f t="shared" si="78"/>
        <v>6</v>
      </c>
      <c r="I99" s="75">
        <f t="shared" si="87"/>
        <v>0.25526937707771807</v>
      </c>
      <c r="J99" s="76">
        <f t="shared" si="88"/>
        <v>1.3435230372511476E-2</v>
      </c>
      <c r="K99" s="76">
        <f t="shared" si="89"/>
        <v>74.431176263713581</v>
      </c>
      <c r="L99" s="76">
        <f t="shared" si="90"/>
        <v>0.24183414670520659</v>
      </c>
      <c r="M99" s="76">
        <f t="shared" si="91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31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93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97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94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1</v>
      </c>
      <c r="CQ99" s="85">
        <v>0</v>
      </c>
      <c r="CR99" s="69">
        <v>0</v>
      </c>
      <c r="CS99" s="69">
        <v>0</v>
      </c>
      <c r="CT99" s="69">
        <v>0</v>
      </c>
      <c r="CU99" s="85">
        <v>1</v>
      </c>
      <c r="CV99" s="69">
        <v>0</v>
      </c>
      <c r="CW99" s="69">
        <v>0</v>
      </c>
      <c r="CX99" s="69">
        <v>0</v>
      </c>
      <c r="CY99" s="85">
        <v>0</v>
      </c>
      <c r="CZ99" s="69">
        <v>0</v>
      </c>
      <c r="DA99" s="69">
        <v>0</v>
      </c>
      <c r="DB99" s="69">
        <v>1</v>
      </c>
      <c r="DC99" s="69">
        <v>1</v>
      </c>
      <c r="DD99" s="69">
        <v>1</v>
      </c>
      <c r="DE99" s="69">
        <v>0</v>
      </c>
      <c r="DF99" s="69">
        <v>1</v>
      </c>
      <c r="DG99" s="69">
        <v>0</v>
      </c>
      <c r="DH99" s="69">
        <v>0</v>
      </c>
      <c r="DI99" s="69">
        <v>1</v>
      </c>
      <c r="DJ99" s="85">
        <v>0</v>
      </c>
      <c r="DL99" s="85"/>
      <c r="DP99" s="70"/>
      <c r="DQ99" s="87"/>
    </row>
    <row r="100" spans="1:121" x14ac:dyDescent="0.3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77"/>
        <v>6.1611544461778465</v>
      </c>
      <c r="H100" s="16">
        <f t="shared" si="78"/>
        <v>8.4388455538221532</v>
      </c>
      <c r="I100" s="11">
        <f t="shared" si="87"/>
        <v>0.38030453864855263</v>
      </c>
      <c r="J100" s="39">
        <f t="shared" si="88"/>
        <v>5.9329881224423182E-2</v>
      </c>
      <c r="K100" s="39">
        <f t="shared" si="89"/>
        <v>16.854913230272057</v>
      </c>
      <c r="L100" s="39">
        <f t="shared" si="90"/>
        <v>0.32097465742412945</v>
      </c>
      <c r="M100" s="39">
        <f t="shared" si="91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0</v>
      </c>
      <c r="AF100" s="9">
        <v>0</v>
      </c>
      <c r="AG100" s="9">
        <v>1</v>
      </c>
      <c r="AH100" s="8">
        <v>250</v>
      </c>
      <c r="AI100" s="9">
        <v>6</v>
      </c>
      <c r="AJ100" s="9">
        <f t="shared" si="31"/>
        <v>243</v>
      </c>
      <c r="AL100" s="7">
        <v>8.9</v>
      </c>
      <c r="AM100" s="7" t="s">
        <v>433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 s="18">
        <v>0</v>
      </c>
      <c r="CR100">
        <v>0</v>
      </c>
      <c r="CS100">
        <v>0</v>
      </c>
      <c r="CT100">
        <v>1</v>
      </c>
      <c r="CU100" s="18">
        <v>0</v>
      </c>
      <c r="CV100">
        <v>0</v>
      </c>
      <c r="CW100">
        <v>0</v>
      </c>
      <c r="CX100">
        <v>0</v>
      </c>
      <c r="CY100" s="18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1</v>
      </c>
      <c r="DJ100" s="18">
        <v>0</v>
      </c>
      <c r="DL100" s="18"/>
    </row>
    <row r="101" spans="1:121" x14ac:dyDescent="0.3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98">D101/F101</f>
        <v>4.0530726256983236</v>
      </c>
      <c r="F101" s="7">
        <v>3.58</v>
      </c>
      <c r="G101" s="7">
        <f t="shared" ref="G101:G111" si="99">D101-E101</f>
        <v>10.456927374301676</v>
      </c>
      <c r="H101" s="16">
        <f t="shared" ref="H101:H111" si="100">D101+E101</f>
        <v>18.563072625698325</v>
      </c>
      <c r="I101" s="11">
        <f t="shared" ref="I101:I104" si="101">IFERROR(F101/SQRT(F101^2+AJ101), "X")</f>
        <v>0.22383027853521564</v>
      </c>
      <c r="J101" s="39">
        <f t="shared" ref="J101:J104" si="102">IFERROR(SQRT((1-I101^2)/AJ101), "X")</f>
        <v>6.2522424171847946E-2</v>
      </c>
      <c r="K101" s="39">
        <f t="shared" ref="K101:K104" si="103">IFERROR(1/J101, "X")</f>
        <v>15.994261470915124</v>
      </c>
      <c r="L101" s="39">
        <f t="shared" ref="L101:L104" si="104">IFERROR(I101-J101, "X")</f>
        <v>0.1613078543633677</v>
      </c>
      <c r="M101" s="39">
        <f t="shared" ref="M101:M104" si="105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0</v>
      </c>
      <c r="AF101" s="9">
        <v>0</v>
      </c>
      <c r="AG101" s="9">
        <v>1</v>
      </c>
      <c r="AH101" s="8">
        <v>250</v>
      </c>
      <c r="AI101" s="9">
        <v>6</v>
      </c>
      <c r="AJ101" s="9">
        <f t="shared" si="31"/>
        <v>243</v>
      </c>
      <c r="AL101" s="7">
        <v>8.9</v>
      </c>
      <c r="AM101" s="7" t="s">
        <v>433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106">(1-$BB$100-$BE$100)/2</f>
        <v>0.16000000000000003</v>
      </c>
      <c r="BD101" s="39">
        <f t="shared" si="106"/>
        <v>0.16000000000000003</v>
      </c>
      <c r="BE101" s="59">
        <v>0.252</v>
      </c>
      <c r="BF101" s="39">
        <f t="shared" ref="BF101:BF114" si="107">1-BG101</f>
        <v>0.36</v>
      </c>
      <c r="BG101" s="59">
        <f t="shared" ref="BG101:BG114" si="108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 s="18">
        <v>0</v>
      </c>
      <c r="CR101">
        <v>0</v>
      </c>
      <c r="CS101">
        <v>0</v>
      </c>
      <c r="CT101">
        <v>1</v>
      </c>
      <c r="CU101" s="18">
        <v>0</v>
      </c>
      <c r="CV101">
        <v>1</v>
      </c>
      <c r="CW101">
        <v>1</v>
      </c>
      <c r="CX101">
        <v>0</v>
      </c>
      <c r="CY101" s="18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1</v>
      </c>
      <c r="DJ101" s="18">
        <v>0</v>
      </c>
      <c r="DL101" s="18"/>
    </row>
    <row r="102" spans="1:121" x14ac:dyDescent="0.3">
      <c r="A102">
        <v>101</v>
      </c>
      <c r="B102">
        <v>10</v>
      </c>
      <c r="C102" s="25" t="s">
        <v>231</v>
      </c>
      <c r="D102" s="12">
        <v>12.53</v>
      </c>
      <c r="E102" s="14">
        <f t="shared" si="98"/>
        <v>2.4377431906614788</v>
      </c>
      <c r="F102" s="7">
        <v>5.14</v>
      </c>
      <c r="G102" s="7">
        <f t="shared" si="99"/>
        <v>10.092256809338521</v>
      </c>
      <c r="H102" s="16">
        <f t="shared" si="100"/>
        <v>14.967743190661478</v>
      </c>
      <c r="I102" s="11">
        <f t="shared" si="101"/>
        <v>0.31314719471419267</v>
      </c>
      <c r="J102" s="39">
        <f t="shared" si="102"/>
        <v>6.0923578738169781E-2</v>
      </c>
      <c r="K102" s="39">
        <f t="shared" si="103"/>
        <v>16.414006214206207</v>
      </c>
      <c r="L102" s="39">
        <f t="shared" si="104"/>
        <v>0.25222361597602289</v>
      </c>
      <c r="M102" s="39">
        <f t="shared" si="105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0</v>
      </c>
      <c r="AF102" s="9">
        <v>0</v>
      </c>
      <c r="AG102" s="9">
        <v>1</v>
      </c>
      <c r="AH102" s="8">
        <v>250</v>
      </c>
      <c r="AI102" s="9">
        <v>6</v>
      </c>
      <c r="AJ102" s="9">
        <f t="shared" si="31"/>
        <v>243</v>
      </c>
      <c r="AL102" s="7">
        <v>8.9</v>
      </c>
      <c r="AM102" s="7" t="s">
        <v>433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106"/>
        <v>0.16000000000000003</v>
      </c>
      <c r="BD102" s="39">
        <f t="shared" si="106"/>
        <v>0.16000000000000003</v>
      </c>
      <c r="BE102" s="59">
        <v>0.252</v>
      </c>
      <c r="BF102" s="39">
        <f t="shared" si="107"/>
        <v>0.36</v>
      </c>
      <c r="BG102" s="59">
        <f t="shared" si="108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 s="18">
        <v>0</v>
      </c>
      <c r="CR102">
        <v>0</v>
      </c>
      <c r="CS102">
        <v>0</v>
      </c>
      <c r="CT102">
        <v>1</v>
      </c>
      <c r="CU102" s="18">
        <v>0</v>
      </c>
      <c r="CV102">
        <v>1</v>
      </c>
      <c r="CW102">
        <v>1</v>
      </c>
      <c r="CX102">
        <v>0</v>
      </c>
      <c r="CY102" s="18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1</v>
      </c>
      <c r="DJ102" s="18">
        <v>0</v>
      </c>
      <c r="DL102" s="18"/>
    </row>
    <row r="103" spans="1:121" x14ac:dyDescent="0.3">
      <c r="A103">
        <v>102</v>
      </c>
      <c r="B103">
        <v>10</v>
      </c>
      <c r="C103" s="25" t="s">
        <v>231</v>
      </c>
      <c r="D103" s="12">
        <v>12.33</v>
      </c>
      <c r="E103" s="14">
        <f t="shared" si="98"/>
        <v>2.1113013698630136</v>
      </c>
      <c r="F103" s="7">
        <v>5.84</v>
      </c>
      <c r="G103" s="7">
        <f t="shared" si="99"/>
        <v>10.218698630136986</v>
      </c>
      <c r="H103" s="16">
        <f t="shared" si="100"/>
        <v>14.441301369863014</v>
      </c>
      <c r="I103" s="11">
        <f t="shared" si="101"/>
        <v>0.35082472695207928</v>
      </c>
      <c r="J103" s="39">
        <f t="shared" si="102"/>
        <v>6.0072727217821795E-2</v>
      </c>
      <c r="K103" s="39">
        <f t="shared" si="103"/>
        <v>16.646489119330838</v>
      </c>
      <c r="L103" s="39">
        <f t="shared" si="104"/>
        <v>0.29075199973425747</v>
      </c>
      <c r="M103" s="39">
        <f t="shared" si="105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0</v>
      </c>
      <c r="AF103" s="9">
        <v>0</v>
      </c>
      <c r="AG103" s="9">
        <v>1</v>
      </c>
      <c r="AH103" s="8">
        <v>250</v>
      </c>
      <c r="AI103" s="9">
        <v>6</v>
      </c>
      <c r="AJ103" s="9">
        <f t="shared" si="31"/>
        <v>243</v>
      </c>
      <c r="AL103" s="7">
        <v>8.9</v>
      </c>
      <c r="AM103" s="7" t="s">
        <v>433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106"/>
        <v>0.16000000000000003</v>
      </c>
      <c r="BD103" s="39">
        <f t="shared" si="106"/>
        <v>0.16000000000000003</v>
      </c>
      <c r="BE103" s="59">
        <v>0.252</v>
      </c>
      <c r="BF103" s="39">
        <f t="shared" si="107"/>
        <v>0.36</v>
      </c>
      <c r="BG103" s="59">
        <f t="shared" si="108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 s="18">
        <v>0</v>
      </c>
      <c r="CR103">
        <v>0</v>
      </c>
      <c r="CS103">
        <v>0</v>
      </c>
      <c r="CT103">
        <v>1</v>
      </c>
      <c r="CU103" s="18">
        <v>0</v>
      </c>
      <c r="CV103">
        <v>1</v>
      </c>
      <c r="CW103">
        <v>1</v>
      </c>
      <c r="CX103">
        <v>0</v>
      </c>
      <c r="CY103" s="18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 s="18">
        <v>0</v>
      </c>
      <c r="DL103" s="18"/>
    </row>
    <row r="104" spans="1:121" x14ac:dyDescent="0.3">
      <c r="A104">
        <v>103</v>
      </c>
      <c r="B104">
        <v>10</v>
      </c>
      <c r="C104" s="25" t="s">
        <v>231</v>
      </c>
      <c r="D104" s="12">
        <v>6.54</v>
      </c>
      <c r="E104" s="14">
        <f t="shared" si="98"/>
        <v>0.55897435897435899</v>
      </c>
      <c r="F104" s="7">
        <v>11.7</v>
      </c>
      <c r="G104" s="7">
        <f t="shared" si="99"/>
        <v>5.9810256410256413</v>
      </c>
      <c r="H104" s="16">
        <f t="shared" si="100"/>
        <v>7.0989743589743588</v>
      </c>
      <c r="I104" s="11">
        <f t="shared" si="101"/>
        <v>0.60107586511526123</v>
      </c>
      <c r="J104" s="39">
        <f t="shared" si="102"/>
        <v>5.1374005565406944E-2</v>
      </c>
      <c r="K104" s="39">
        <f t="shared" si="103"/>
        <v>19.465096968677038</v>
      </c>
      <c r="L104" s="39">
        <f t="shared" si="104"/>
        <v>0.54970185954985429</v>
      </c>
      <c r="M104" s="39">
        <f t="shared" si="105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0</v>
      </c>
      <c r="AF104" s="9">
        <v>0</v>
      </c>
      <c r="AG104" s="9">
        <v>1</v>
      </c>
      <c r="AH104" s="8">
        <v>250</v>
      </c>
      <c r="AI104" s="9">
        <v>7</v>
      </c>
      <c r="AJ104" s="9">
        <f t="shared" si="31"/>
        <v>242</v>
      </c>
      <c r="AL104" s="7">
        <v>8.9</v>
      </c>
      <c r="AM104" s="7" t="s">
        <v>433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106"/>
        <v>0.16000000000000003</v>
      </c>
      <c r="BD104" s="39">
        <f t="shared" si="106"/>
        <v>0.16000000000000003</v>
      </c>
      <c r="BE104" s="59">
        <v>0.252</v>
      </c>
      <c r="BF104" s="39">
        <f t="shared" si="107"/>
        <v>0.36</v>
      </c>
      <c r="BG104" s="59">
        <f t="shared" si="108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0</v>
      </c>
      <c r="CQ104" s="18">
        <v>0</v>
      </c>
      <c r="CR104">
        <v>0</v>
      </c>
      <c r="CS104">
        <v>0</v>
      </c>
      <c r="CT104">
        <v>1</v>
      </c>
      <c r="CU104" s="18">
        <v>0</v>
      </c>
      <c r="CV104">
        <v>0</v>
      </c>
      <c r="CW104">
        <v>0</v>
      </c>
      <c r="CX104">
        <v>0</v>
      </c>
      <c r="CY104" s="18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1</v>
      </c>
      <c r="DJ104" s="18">
        <v>1</v>
      </c>
      <c r="DL104" s="18"/>
    </row>
    <row r="105" spans="1:121" x14ac:dyDescent="0.3">
      <c r="A105">
        <v>104</v>
      </c>
      <c r="B105">
        <v>10</v>
      </c>
      <c r="C105" s="25" t="s">
        <v>231</v>
      </c>
      <c r="D105" s="12">
        <v>12.58</v>
      </c>
      <c r="E105" s="14">
        <f t="shared" si="98"/>
        <v>3.981012658227848</v>
      </c>
      <c r="F105" s="7">
        <v>3.16</v>
      </c>
      <c r="G105" s="7">
        <f t="shared" si="99"/>
        <v>8.5989873417721512</v>
      </c>
      <c r="H105" s="16">
        <f t="shared" si="100"/>
        <v>16.561012658227849</v>
      </c>
      <c r="I105" s="11">
        <f t="shared" ref="I105:I111" si="109">IFERROR(F105/SQRT(F105^2+AJ105), "X")</f>
        <v>0.19906697682735652</v>
      </c>
      <c r="J105" s="39">
        <f t="shared" ref="J105:J111" si="110">IFERROR(SQRT((1-I105^2)/AJ105), "X")</f>
        <v>6.2995878742834341E-2</v>
      </c>
      <c r="K105" s="39">
        <f t="shared" ref="K105:K111" si="111">IFERROR(1/J105, "X")</f>
        <v>15.874054302540356</v>
      </c>
      <c r="L105" s="39">
        <f t="shared" ref="L105:L111" si="112">IFERROR(I105-J105, "X")</f>
        <v>0.13607109808452217</v>
      </c>
      <c r="M105" s="39">
        <f t="shared" ref="M105:M111" si="113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0</v>
      </c>
      <c r="AF105" s="9">
        <v>0</v>
      </c>
      <c r="AG105" s="9">
        <v>1</v>
      </c>
      <c r="AH105" s="8">
        <v>250</v>
      </c>
      <c r="AI105" s="9">
        <v>7</v>
      </c>
      <c r="AJ105" s="9">
        <f t="shared" si="31"/>
        <v>242</v>
      </c>
      <c r="AL105" s="7">
        <v>8.9</v>
      </c>
      <c r="AM105" s="7" t="s">
        <v>433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106"/>
        <v>0.16000000000000003</v>
      </c>
      <c r="BD105" s="39">
        <f t="shared" si="106"/>
        <v>0.16000000000000003</v>
      </c>
      <c r="BE105" s="59">
        <v>0.252</v>
      </c>
      <c r="BF105" s="39">
        <f t="shared" si="107"/>
        <v>0.36</v>
      </c>
      <c r="BG105" s="59">
        <f t="shared" si="108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 s="18">
        <v>0</v>
      </c>
      <c r="CR105">
        <v>0</v>
      </c>
      <c r="CS105">
        <v>0</v>
      </c>
      <c r="CT105">
        <v>1</v>
      </c>
      <c r="CU105" s="18">
        <v>0</v>
      </c>
      <c r="CV105">
        <v>1</v>
      </c>
      <c r="CW105">
        <v>1</v>
      </c>
      <c r="CX105">
        <v>0</v>
      </c>
      <c r="CY105" s="18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1</v>
      </c>
      <c r="DJ105" s="18">
        <v>1</v>
      </c>
      <c r="DL105" s="18"/>
    </row>
    <row r="106" spans="1:121" x14ac:dyDescent="0.3">
      <c r="A106">
        <v>105</v>
      </c>
      <c r="B106">
        <v>10</v>
      </c>
      <c r="C106" s="25" t="s">
        <v>231</v>
      </c>
      <c r="D106" s="12">
        <v>10</v>
      </c>
      <c r="E106" s="14">
        <f t="shared" si="98"/>
        <v>2.9325513196480939</v>
      </c>
      <c r="F106" s="7">
        <v>3.41</v>
      </c>
      <c r="G106" s="7">
        <f t="shared" si="99"/>
        <v>7.0674486803519061</v>
      </c>
      <c r="H106" s="16">
        <f t="shared" si="100"/>
        <v>12.932551319648095</v>
      </c>
      <c r="I106" s="11">
        <f t="shared" si="109"/>
        <v>0.21411924080287578</v>
      </c>
      <c r="J106" s="39">
        <f t="shared" si="110"/>
        <v>6.2791566217852132E-2</v>
      </c>
      <c r="K106" s="39">
        <f t="shared" si="111"/>
        <v>15.925705635858025</v>
      </c>
      <c r="L106" s="39">
        <f t="shared" si="112"/>
        <v>0.15132767458502366</v>
      </c>
      <c r="M106" s="39">
        <f t="shared" si="113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0</v>
      </c>
      <c r="AF106" s="9">
        <v>0</v>
      </c>
      <c r="AG106" s="9">
        <v>1</v>
      </c>
      <c r="AH106" s="8">
        <v>250</v>
      </c>
      <c r="AI106" s="9">
        <v>7</v>
      </c>
      <c r="AJ106" s="9">
        <f t="shared" si="31"/>
        <v>242</v>
      </c>
      <c r="AL106" s="7">
        <v>8.9</v>
      </c>
      <c r="AM106" s="7" t="s">
        <v>433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106"/>
        <v>0.16000000000000003</v>
      </c>
      <c r="BD106" s="39">
        <f t="shared" si="106"/>
        <v>0.16000000000000003</v>
      </c>
      <c r="BE106" s="59">
        <v>0.252</v>
      </c>
      <c r="BF106" s="39">
        <f t="shared" si="107"/>
        <v>0.36</v>
      </c>
      <c r="BG106" s="59">
        <f t="shared" si="108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 s="18">
        <v>0</v>
      </c>
      <c r="CR106">
        <v>0</v>
      </c>
      <c r="CS106">
        <v>0</v>
      </c>
      <c r="CT106">
        <v>1</v>
      </c>
      <c r="CU106" s="18">
        <v>0</v>
      </c>
      <c r="CV106">
        <v>1</v>
      </c>
      <c r="CW106">
        <v>1</v>
      </c>
      <c r="CX106">
        <v>0</v>
      </c>
      <c r="CY106" s="18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1</v>
      </c>
      <c r="DJ106" s="18">
        <v>1</v>
      </c>
      <c r="DL106" s="18"/>
    </row>
    <row r="107" spans="1:121" x14ac:dyDescent="0.3">
      <c r="A107">
        <v>106</v>
      </c>
      <c r="B107">
        <v>10</v>
      </c>
      <c r="C107" s="25" t="s">
        <v>231</v>
      </c>
      <c r="D107" s="12">
        <v>11.13</v>
      </c>
      <c r="E107" s="14">
        <f t="shared" si="98"/>
        <v>1.6153846153846156</v>
      </c>
      <c r="F107" s="7">
        <v>6.89</v>
      </c>
      <c r="G107" s="7">
        <f t="shared" si="99"/>
        <v>9.5146153846153858</v>
      </c>
      <c r="H107" s="16">
        <f t="shared" si="100"/>
        <v>12.745384615384616</v>
      </c>
      <c r="I107" s="11">
        <f t="shared" si="109"/>
        <v>0.40496348573045571</v>
      </c>
      <c r="J107" s="39">
        <f t="shared" si="110"/>
        <v>5.8775542196002291E-2</v>
      </c>
      <c r="K107" s="39">
        <f t="shared" si="111"/>
        <v>17.013879628115394</v>
      </c>
      <c r="L107" s="39">
        <f t="shared" si="112"/>
        <v>0.34618794353445342</v>
      </c>
      <c r="M107" s="39">
        <f t="shared" si="113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0</v>
      </c>
      <c r="AF107" s="9">
        <v>0</v>
      </c>
      <c r="AG107" s="9">
        <v>1</v>
      </c>
      <c r="AH107" s="8">
        <v>250</v>
      </c>
      <c r="AI107" s="9">
        <v>7</v>
      </c>
      <c r="AJ107" s="9">
        <f t="shared" si="31"/>
        <v>242</v>
      </c>
      <c r="AL107" s="7">
        <v>8.9</v>
      </c>
      <c r="AM107" s="7" t="s">
        <v>433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106"/>
        <v>0.16000000000000003</v>
      </c>
      <c r="BD107" s="39">
        <f t="shared" si="106"/>
        <v>0.16000000000000003</v>
      </c>
      <c r="BE107" s="59">
        <v>0.252</v>
      </c>
      <c r="BF107" s="39">
        <f t="shared" si="107"/>
        <v>0.36</v>
      </c>
      <c r="BG107" s="59">
        <f t="shared" si="108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 s="18">
        <v>0</v>
      </c>
      <c r="CR107">
        <v>0</v>
      </c>
      <c r="CS107">
        <v>0</v>
      </c>
      <c r="CT107">
        <v>1</v>
      </c>
      <c r="CU107" s="18">
        <v>0</v>
      </c>
      <c r="CV107">
        <v>1</v>
      </c>
      <c r="CW107">
        <v>1</v>
      </c>
      <c r="CX107">
        <v>0</v>
      </c>
      <c r="CY107" s="18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 s="18">
        <v>1</v>
      </c>
      <c r="DL107" s="18"/>
    </row>
    <row r="108" spans="1:121" x14ac:dyDescent="0.3">
      <c r="A108">
        <v>107</v>
      </c>
      <c r="B108">
        <v>10</v>
      </c>
      <c r="C108" s="25" t="s">
        <v>231</v>
      </c>
      <c r="D108" s="12">
        <v>6.03</v>
      </c>
      <c r="E108" s="14">
        <f t="shared" si="98"/>
        <v>1.7179487179487181</v>
      </c>
      <c r="F108" s="7">
        <v>3.51</v>
      </c>
      <c r="G108" s="7">
        <f t="shared" si="99"/>
        <v>4.3120512820512822</v>
      </c>
      <c r="H108" s="16">
        <f t="shared" si="100"/>
        <v>7.7479487179487183</v>
      </c>
      <c r="I108" s="11">
        <f t="shared" si="109"/>
        <v>0.29631059031872276</v>
      </c>
      <c r="J108" s="39">
        <f t="shared" si="110"/>
        <v>8.441897160077573E-2</v>
      </c>
      <c r="K108" s="39">
        <f t="shared" si="111"/>
        <v>11.845678536918008</v>
      </c>
      <c r="L108" s="39">
        <f t="shared" si="112"/>
        <v>0.21189161871794704</v>
      </c>
      <c r="M108" s="39">
        <f t="shared" si="113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0</v>
      </c>
      <c r="AF108" s="9">
        <v>0</v>
      </c>
      <c r="AG108" s="9">
        <v>1</v>
      </c>
      <c r="AH108" s="8">
        <v>135</v>
      </c>
      <c r="AI108" s="9">
        <v>6</v>
      </c>
      <c r="AJ108" s="9">
        <f t="shared" si="31"/>
        <v>128</v>
      </c>
      <c r="AL108" s="7">
        <v>8.9</v>
      </c>
      <c r="AM108" s="7" t="s">
        <v>433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106"/>
        <v>0.16000000000000003</v>
      </c>
      <c r="BD108" s="39">
        <f t="shared" si="106"/>
        <v>0.16000000000000003</v>
      </c>
      <c r="BE108" s="59">
        <v>0.252</v>
      </c>
      <c r="BF108" s="39">
        <f t="shared" si="107"/>
        <v>0.36</v>
      </c>
      <c r="BG108" s="59">
        <f t="shared" si="108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 s="18">
        <v>0</v>
      </c>
      <c r="CR108">
        <v>0</v>
      </c>
      <c r="CS108">
        <v>0</v>
      </c>
      <c r="CT108">
        <v>1</v>
      </c>
      <c r="CU108" s="18">
        <v>0</v>
      </c>
      <c r="CV108">
        <v>0</v>
      </c>
      <c r="CW108">
        <v>0</v>
      </c>
      <c r="CX108">
        <v>0</v>
      </c>
      <c r="CY108" s="1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1</v>
      </c>
      <c r="DJ108" s="18">
        <v>0</v>
      </c>
      <c r="DL108" s="18"/>
    </row>
    <row r="109" spans="1:121" x14ac:dyDescent="0.3">
      <c r="A109">
        <v>108</v>
      </c>
      <c r="B109">
        <v>10</v>
      </c>
      <c r="C109" s="25" t="s">
        <v>231</v>
      </c>
      <c r="D109" s="12">
        <v>6.26</v>
      </c>
      <c r="E109" s="14">
        <f t="shared" si="98"/>
        <v>1.68733153638814</v>
      </c>
      <c r="F109" s="7">
        <v>3.71</v>
      </c>
      <c r="G109" s="7">
        <f t="shared" si="99"/>
        <v>4.5726684636118602</v>
      </c>
      <c r="H109" s="16">
        <f t="shared" si="100"/>
        <v>7.9473315363881394</v>
      </c>
      <c r="I109" s="11">
        <f t="shared" si="109"/>
        <v>0.31270005357381991</v>
      </c>
      <c r="J109" s="39">
        <f t="shared" si="110"/>
        <v>8.4285728726097006E-2</v>
      </c>
      <c r="K109" s="39">
        <f t="shared" si="111"/>
        <v>11.864404746973191</v>
      </c>
      <c r="L109" s="39">
        <f t="shared" si="112"/>
        <v>0.22841432484772289</v>
      </c>
      <c r="M109" s="39">
        <f t="shared" si="113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0</v>
      </c>
      <c r="AF109" s="9">
        <v>0</v>
      </c>
      <c r="AG109" s="9">
        <v>1</v>
      </c>
      <c r="AH109" s="8">
        <v>135</v>
      </c>
      <c r="AI109" s="9">
        <v>7</v>
      </c>
      <c r="AJ109" s="9">
        <f t="shared" si="31"/>
        <v>127</v>
      </c>
      <c r="AL109" s="7">
        <v>8.9</v>
      </c>
      <c r="AM109" s="7" t="s">
        <v>433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106"/>
        <v>0.16000000000000003</v>
      </c>
      <c r="BD109" s="39">
        <f t="shared" si="106"/>
        <v>0.16000000000000003</v>
      </c>
      <c r="BE109" s="59">
        <v>0.252</v>
      </c>
      <c r="BF109" s="39">
        <f t="shared" si="107"/>
        <v>0.36</v>
      </c>
      <c r="BG109" s="59">
        <f t="shared" si="108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 s="18">
        <v>0</v>
      </c>
      <c r="CR109">
        <v>0</v>
      </c>
      <c r="CS109">
        <v>0</v>
      </c>
      <c r="CT109">
        <v>1</v>
      </c>
      <c r="CU109" s="18">
        <v>0</v>
      </c>
      <c r="CV109">
        <v>0</v>
      </c>
      <c r="CW109">
        <v>0</v>
      </c>
      <c r="CX109">
        <v>0</v>
      </c>
      <c r="CY109" s="18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1</v>
      </c>
      <c r="DJ109" s="18">
        <v>0</v>
      </c>
      <c r="DL109" s="18"/>
    </row>
    <row r="110" spans="1:121" x14ac:dyDescent="0.3">
      <c r="A110">
        <v>109</v>
      </c>
      <c r="B110">
        <v>10</v>
      </c>
      <c r="C110" s="25" t="s">
        <v>231</v>
      </c>
      <c r="D110" s="12">
        <v>13.07</v>
      </c>
      <c r="E110" s="14">
        <f t="shared" si="98"/>
        <v>3.2675000000000001</v>
      </c>
      <c r="F110" s="7">
        <v>4</v>
      </c>
      <c r="G110" s="7">
        <f t="shared" si="99"/>
        <v>9.8025000000000002</v>
      </c>
      <c r="H110" s="16">
        <f t="shared" si="100"/>
        <v>16.337499999999999</v>
      </c>
      <c r="I110" s="11">
        <f t="shared" si="109"/>
        <v>0.33333333333333331</v>
      </c>
      <c r="J110" s="39">
        <f t="shared" si="110"/>
        <v>8.3333333333333329E-2</v>
      </c>
      <c r="K110" s="39">
        <f t="shared" si="111"/>
        <v>12</v>
      </c>
      <c r="L110" s="39">
        <f t="shared" si="112"/>
        <v>0.25</v>
      </c>
      <c r="M110" s="39">
        <f t="shared" si="113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0</v>
      </c>
      <c r="AF110" s="9">
        <v>0</v>
      </c>
      <c r="AG110" s="9">
        <v>1</v>
      </c>
      <c r="AH110" s="8">
        <v>135</v>
      </c>
      <c r="AI110" s="9">
        <v>6</v>
      </c>
      <c r="AJ110" s="9">
        <f t="shared" si="31"/>
        <v>128</v>
      </c>
      <c r="AL110" s="7">
        <v>8.9</v>
      </c>
      <c r="AM110" s="7" t="s">
        <v>433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106"/>
        <v>0.16000000000000003</v>
      </c>
      <c r="BD110" s="39">
        <f t="shared" si="106"/>
        <v>0.16000000000000003</v>
      </c>
      <c r="BE110" s="59">
        <v>0.252</v>
      </c>
      <c r="BF110" s="39">
        <f t="shared" si="107"/>
        <v>0.36</v>
      </c>
      <c r="BG110" s="59">
        <f t="shared" si="108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8">
        <v>0</v>
      </c>
      <c r="CR110">
        <v>0</v>
      </c>
      <c r="CS110">
        <v>0</v>
      </c>
      <c r="CT110">
        <v>1</v>
      </c>
      <c r="CU110" s="18">
        <v>0</v>
      </c>
      <c r="CV110">
        <v>1</v>
      </c>
      <c r="CW110">
        <v>1</v>
      </c>
      <c r="CX110">
        <v>0</v>
      </c>
      <c r="CY110" s="18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1</v>
      </c>
      <c r="DJ110" s="18">
        <v>0</v>
      </c>
      <c r="DL110" s="18"/>
    </row>
    <row r="111" spans="1:121" x14ac:dyDescent="0.3">
      <c r="A111">
        <v>110</v>
      </c>
      <c r="B111">
        <v>10</v>
      </c>
      <c r="C111" s="25" t="s">
        <v>231</v>
      </c>
      <c r="D111" s="12">
        <v>14.34</v>
      </c>
      <c r="E111" s="14">
        <f t="shared" si="98"/>
        <v>1.2256410256410257</v>
      </c>
      <c r="F111" s="7">
        <v>11.7</v>
      </c>
      <c r="G111" s="7">
        <f t="shared" si="99"/>
        <v>13.114358974358975</v>
      </c>
      <c r="H111" s="16">
        <f t="shared" si="100"/>
        <v>15.565641025641025</v>
      </c>
      <c r="I111" s="11">
        <f t="shared" si="109"/>
        <v>0.72023528688055971</v>
      </c>
      <c r="J111" s="39">
        <f t="shared" si="110"/>
        <v>6.1558571528252976E-2</v>
      </c>
      <c r="K111" s="39">
        <f t="shared" si="111"/>
        <v>16.244691440590675</v>
      </c>
      <c r="L111" s="39">
        <f t="shared" si="112"/>
        <v>0.65867671535230676</v>
      </c>
      <c r="M111" s="39">
        <f t="shared" si="113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0</v>
      </c>
      <c r="AF111" s="9">
        <v>0</v>
      </c>
      <c r="AG111" s="9">
        <v>1</v>
      </c>
      <c r="AH111" s="8">
        <v>135</v>
      </c>
      <c r="AI111" s="9">
        <v>7</v>
      </c>
      <c r="AJ111" s="9">
        <f t="shared" si="31"/>
        <v>127</v>
      </c>
      <c r="AL111" s="7">
        <v>8.9</v>
      </c>
      <c r="AM111" s="7" t="s">
        <v>433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106"/>
        <v>0.16000000000000003</v>
      </c>
      <c r="BD111" s="39">
        <f t="shared" si="106"/>
        <v>0.16000000000000003</v>
      </c>
      <c r="BE111" s="59">
        <v>0.252</v>
      </c>
      <c r="BF111" s="39">
        <f t="shared" si="107"/>
        <v>0.36</v>
      </c>
      <c r="BG111" s="59">
        <f t="shared" si="108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 s="18">
        <v>0</v>
      </c>
      <c r="CR111">
        <v>0</v>
      </c>
      <c r="CS111">
        <v>0</v>
      </c>
      <c r="CT111">
        <v>1</v>
      </c>
      <c r="CU111" s="18">
        <v>0</v>
      </c>
      <c r="CV111">
        <v>1</v>
      </c>
      <c r="CW111">
        <v>1</v>
      </c>
      <c r="CX111">
        <v>0</v>
      </c>
      <c r="CY111" s="18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0</v>
      </c>
      <c r="DI111">
        <v>1</v>
      </c>
      <c r="DJ111" s="18">
        <v>0</v>
      </c>
      <c r="DL111" s="18"/>
    </row>
    <row r="112" spans="1:121" x14ac:dyDescent="0.3">
      <c r="A112">
        <v>111</v>
      </c>
      <c r="B112">
        <v>10</v>
      </c>
      <c r="C112" s="25" t="s">
        <v>231</v>
      </c>
      <c r="D112" s="12">
        <v>12.13</v>
      </c>
      <c r="E112" s="14">
        <f t="shared" si="98"/>
        <v>3.9770491803278691</v>
      </c>
      <c r="F112" s="7">
        <v>3.05</v>
      </c>
      <c r="G112" s="7">
        <f t="shared" ref="G112:G114" si="114">D112-E112</f>
        <v>8.1529508196721316</v>
      </c>
      <c r="H112" s="16">
        <f t="shared" ref="H112:H114" si="115">D112+E112</f>
        <v>16.10704918032787</v>
      </c>
      <c r="I112" s="11">
        <f t="shared" ref="I112:I114" si="116">IFERROR(F112/SQRT(F112^2+AJ112), "X")</f>
        <v>0.19239839057790684</v>
      </c>
      <c r="J112" s="39">
        <f t="shared" ref="J112:J114" si="117">IFERROR(SQRT((1-I112^2)/AJ112), "X")</f>
        <v>6.3081439533739944E-2</v>
      </c>
      <c r="K112" s="39">
        <f t="shared" ref="K112:K114" si="118">IFERROR(1/J112, "X")</f>
        <v>15.852523458427685</v>
      </c>
      <c r="L112" s="39">
        <f t="shared" ref="L112:L114" si="119">IFERROR(I112-J112, "X")</f>
        <v>0.12931695104416691</v>
      </c>
      <c r="M112" s="39">
        <f t="shared" ref="M112:M114" si="120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0</v>
      </c>
      <c r="AF112" s="9">
        <v>0</v>
      </c>
      <c r="AG112" s="9">
        <v>1</v>
      </c>
      <c r="AH112" s="8">
        <v>250</v>
      </c>
      <c r="AI112" s="9">
        <v>7</v>
      </c>
      <c r="AJ112" s="9">
        <f t="shared" ref="AJ112:AJ168" si="121">AH112-AI112-1</f>
        <v>242</v>
      </c>
      <c r="AL112" s="7">
        <v>8.9</v>
      </c>
      <c r="AM112" s="7" t="s">
        <v>433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106"/>
        <v>0.16000000000000003</v>
      </c>
      <c r="BD112" s="39">
        <f t="shared" si="106"/>
        <v>0.16000000000000003</v>
      </c>
      <c r="BE112" s="59">
        <v>0.252</v>
      </c>
      <c r="BF112" s="39">
        <f t="shared" si="107"/>
        <v>0.36</v>
      </c>
      <c r="BG112" s="59">
        <f t="shared" si="108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 s="18">
        <v>0</v>
      </c>
      <c r="CR112">
        <v>0</v>
      </c>
      <c r="CS112">
        <v>0</v>
      </c>
      <c r="CT112">
        <v>1</v>
      </c>
      <c r="CU112" s="18">
        <v>0</v>
      </c>
      <c r="CV112">
        <v>1</v>
      </c>
      <c r="CW112">
        <v>1</v>
      </c>
      <c r="CX112">
        <v>0</v>
      </c>
      <c r="CY112" s="18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1</v>
      </c>
      <c r="DJ112" s="18">
        <v>1</v>
      </c>
      <c r="DL112" s="18"/>
    </row>
    <row r="113" spans="1:121" x14ac:dyDescent="0.3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98"/>
        <v>2.9323076923076923</v>
      </c>
      <c r="F113" s="7">
        <v>3.25</v>
      </c>
      <c r="G113" s="7">
        <f t="shared" si="114"/>
        <v>6.5976923076923075</v>
      </c>
      <c r="H113" s="16">
        <f t="shared" si="115"/>
        <v>12.462307692307691</v>
      </c>
      <c r="I113" s="11">
        <f t="shared" si="116"/>
        <v>0.20450264387930378</v>
      </c>
      <c r="J113" s="39">
        <f t="shared" si="117"/>
        <v>6.2923890424401163E-2</v>
      </c>
      <c r="K113" s="39">
        <f t="shared" si="118"/>
        <v>15.892215075312818</v>
      </c>
      <c r="L113" s="39">
        <f t="shared" si="119"/>
        <v>0.14157875345490262</v>
      </c>
      <c r="M113" s="39">
        <f t="shared" si="120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0</v>
      </c>
      <c r="AF113" s="9">
        <v>0</v>
      </c>
      <c r="AG113" s="9">
        <v>1</v>
      </c>
      <c r="AH113" s="8">
        <v>250</v>
      </c>
      <c r="AI113" s="9">
        <v>7</v>
      </c>
      <c r="AJ113" s="9">
        <f t="shared" si="121"/>
        <v>242</v>
      </c>
      <c r="AL113" s="7">
        <v>8.9</v>
      </c>
      <c r="AM113" s="7" t="s">
        <v>433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106"/>
        <v>0.16000000000000003</v>
      </c>
      <c r="BD113" s="39">
        <f t="shared" si="106"/>
        <v>0.16000000000000003</v>
      </c>
      <c r="BE113" s="59">
        <v>0.252</v>
      </c>
      <c r="BF113" s="39">
        <f t="shared" si="107"/>
        <v>0.36</v>
      </c>
      <c r="BG113" s="59">
        <f t="shared" si="108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 s="18">
        <v>0</v>
      </c>
      <c r="CR113">
        <v>0</v>
      </c>
      <c r="CS113">
        <v>0</v>
      </c>
      <c r="CT113">
        <v>1</v>
      </c>
      <c r="CU113" s="18">
        <v>0</v>
      </c>
      <c r="CV113">
        <v>1</v>
      </c>
      <c r="CW113">
        <v>1</v>
      </c>
      <c r="CX113">
        <v>0</v>
      </c>
      <c r="CY113" s="18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  <c r="DJ113" s="18">
        <v>1</v>
      </c>
      <c r="DL113" s="18"/>
    </row>
    <row r="114" spans="1:121" s="69" customFormat="1" x14ac:dyDescent="0.3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98"/>
        <v>1.6138032305433188</v>
      </c>
      <c r="F114" s="73">
        <v>6.81</v>
      </c>
      <c r="G114" s="73">
        <f t="shared" si="114"/>
        <v>9.3761967694566817</v>
      </c>
      <c r="H114" s="74">
        <f t="shared" si="115"/>
        <v>12.603803230543319</v>
      </c>
      <c r="I114" s="75">
        <f t="shared" si="116"/>
        <v>0.40102133631589526</v>
      </c>
      <c r="J114" s="76">
        <f t="shared" si="117"/>
        <v>5.8887127212319423E-2</v>
      </c>
      <c r="K114" s="76">
        <f t="shared" si="118"/>
        <v>16.981640085692547</v>
      </c>
      <c r="L114" s="76">
        <f t="shared" si="119"/>
        <v>0.34213420910357584</v>
      </c>
      <c r="M114" s="76">
        <f t="shared" si="120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0</v>
      </c>
      <c r="AF114" s="79">
        <v>0</v>
      </c>
      <c r="AG114" s="79">
        <v>1</v>
      </c>
      <c r="AH114" s="78">
        <v>250</v>
      </c>
      <c r="AI114" s="79">
        <v>7</v>
      </c>
      <c r="AJ114" s="79">
        <f t="shared" si="121"/>
        <v>242</v>
      </c>
      <c r="AK114" s="79"/>
      <c r="AL114" s="73">
        <v>8.9</v>
      </c>
      <c r="AM114" s="73" t="s">
        <v>433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106"/>
        <v>0.16000000000000003</v>
      </c>
      <c r="BD114" s="76">
        <f t="shared" si="106"/>
        <v>0.16000000000000003</v>
      </c>
      <c r="BE114" s="83">
        <v>0.252</v>
      </c>
      <c r="BF114" s="76">
        <f t="shared" si="107"/>
        <v>0.36</v>
      </c>
      <c r="BG114" s="83">
        <f t="shared" si="108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85">
        <v>0</v>
      </c>
      <c r="CR114" s="69">
        <v>0</v>
      </c>
      <c r="CS114" s="69">
        <v>0</v>
      </c>
      <c r="CT114" s="69">
        <v>1</v>
      </c>
      <c r="CU114" s="85">
        <v>0</v>
      </c>
      <c r="CV114" s="69">
        <v>1</v>
      </c>
      <c r="CW114" s="69">
        <v>1</v>
      </c>
      <c r="CX114" s="69">
        <v>0</v>
      </c>
      <c r="CY114" s="85">
        <v>1</v>
      </c>
      <c r="CZ114" s="69">
        <v>1</v>
      </c>
      <c r="DA114" s="69">
        <v>1</v>
      </c>
      <c r="DB114" s="69">
        <v>0</v>
      </c>
      <c r="DC114" s="69">
        <v>0</v>
      </c>
      <c r="DD114" s="69">
        <v>0</v>
      </c>
      <c r="DE114" s="69">
        <v>0</v>
      </c>
      <c r="DF114" s="69">
        <v>1</v>
      </c>
      <c r="DG114" s="69">
        <v>0</v>
      </c>
      <c r="DH114" s="69">
        <v>0</v>
      </c>
      <c r="DI114" s="69">
        <v>1</v>
      </c>
      <c r="DJ114" s="85">
        <v>1</v>
      </c>
      <c r="DL114" s="85"/>
      <c r="DP114" s="70"/>
      <c r="DQ114" s="87"/>
    </row>
    <row r="115" spans="1:121" x14ac:dyDescent="0.3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122">D115-E115</f>
        <v>10.8</v>
      </c>
      <c r="H115" s="16">
        <f t="shared" ref="H115:H116" si="123">D115+E115</f>
        <v>11.8</v>
      </c>
      <c r="I115" s="11">
        <f t="shared" ref="I115:I116" si="124">IFERROR(F115/SQRT(F115^2+AJ115), "X")</f>
        <v>0.32038983361101409</v>
      </c>
      <c r="J115" s="39">
        <f t="shared" ref="J115:J116" si="125">IFERROR(SQRT((1-I115^2)/AJ115), "X")</f>
        <v>1.4176541310221863E-2</v>
      </c>
      <c r="K115" s="39">
        <f t="shared" ref="K115:K116" si="126">IFERROR(1/J115, "X")</f>
        <v>70.539067189749545</v>
      </c>
      <c r="L115" s="39">
        <f t="shared" ref="L115:L116" si="127">IFERROR(I115-J115, "X")</f>
        <v>0.30621329230079219</v>
      </c>
      <c r="M115" s="39">
        <f t="shared" ref="M115:M116" si="128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1</v>
      </c>
      <c r="AD115" s="9">
        <v>0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121"/>
        <v>4465</v>
      </c>
      <c r="AL115" s="7">
        <v>9.15</v>
      </c>
      <c r="AM115" s="7" t="s">
        <v>433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1</v>
      </c>
      <c r="AV115" s="31">
        <v>0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29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 s="18">
        <v>0</v>
      </c>
      <c r="CR115">
        <v>0</v>
      </c>
      <c r="CS115">
        <v>0</v>
      </c>
      <c r="CT115">
        <v>0</v>
      </c>
      <c r="CU115" s="18">
        <v>0</v>
      </c>
      <c r="CV115">
        <v>1</v>
      </c>
      <c r="CW115">
        <v>0</v>
      </c>
      <c r="CX115">
        <v>0</v>
      </c>
      <c r="CY115" s="18">
        <v>0</v>
      </c>
      <c r="CZ115">
        <v>1</v>
      </c>
      <c r="DA115">
        <v>1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1</v>
      </c>
      <c r="DJ115" s="18">
        <v>1</v>
      </c>
      <c r="DL115" s="18"/>
    </row>
    <row r="116" spans="1:121" x14ac:dyDescent="0.3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122"/>
        <v>16.600000000000001</v>
      </c>
      <c r="H116" s="16">
        <f t="shared" si="123"/>
        <v>19.399999999999999</v>
      </c>
      <c r="I116" s="11">
        <f t="shared" si="124"/>
        <v>0.18894683311768237</v>
      </c>
      <c r="J116" s="39">
        <f t="shared" si="125"/>
        <v>1.4695864798041962E-2</v>
      </c>
      <c r="K116" s="39">
        <f t="shared" si="126"/>
        <v>68.04635274905614</v>
      </c>
      <c r="L116" s="39">
        <f t="shared" si="127"/>
        <v>0.1742509683196404</v>
      </c>
      <c r="M116" s="39">
        <f t="shared" si="128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1</v>
      </c>
      <c r="AD116" s="9">
        <v>0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121"/>
        <v>4465</v>
      </c>
      <c r="AL116" s="7">
        <v>9.15</v>
      </c>
      <c r="AM116" s="7" t="s">
        <v>433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1</v>
      </c>
      <c r="AV116" s="31">
        <v>0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29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18">
        <v>1</v>
      </c>
      <c r="CR116">
        <v>0</v>
      </c>
      <c r="CS116">
        <v>1</v>
      </c>
      <c r="CT116">
        <v>0</v>
      </c>
      <c r="CU116" s="18">
        <v>0</v>
      </c>
      <c r="CV116">
        <v>1</v>
      </c>
      <c r="CW116">
        <v>0</v>
      </c>
      <c r="CX116">
        <v>0</v>
      </c>
      <c r="CY116" s="18">
        <v>0</v>
      </c>
      <c r="CZ116">
        <v>1</v>
      </c>
      <c r="DA116">
        <v>1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0</v>
      </c>
      <c r="DI116">
        <v>1</v>
      </c>
      <c r="DJ116" s="18">
        <v>1</v>
      </c>
      <c r="DL116" s="18"/>
    </row>
    <row r="117" spans="1:121" x14ac:dyDescent="0.3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30">D117/E117</f>
        <v>12.470588235294118</v>
      </c>
      <c r="G117" s="7">
        <f t="shared" ref="G117:G136" si="131">D117-E117</f>
        <v>19.5</v>
      </c>
      <c r="H117" s="16">
        <f t="shared" ref="H117:H136" si="132">D117+E117</f>
        <v>22.9</v>
      </c>
      <c r="I117" s="11">
        <f t="shared" ref="I117:I136" si="133">IFERROR(F117/SQRT(F117^2+AJ117), "X")</f>
        <v>0.25336910128038576</v>
      </c>
      <c r="J117" s="39">
        <f t="shared" ref="J117:J136" si="134">IFERROR(SQRT((1-I117^2)/AJ117), "X")</f>
        <v>2.0317333593238476E-2</v>
      </c>
      <c r="K117" s="39">
        <f t="shared" ref="K117:K136" si="135">IFERROR(1/J117, "X")</f>
        <v>49.219056989485857</v>
      </c>
      <c r="L117" s="39">
        <f t="shared" ref="L117:L136" si="136">IFERROR(I117-J117, "X")</f>
        <v>0.23305176768714728</v>
      </c>
      <c r="M117" s="39">
        <f t="shared" ref="M117:M136" si="137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1</v>
      </c>
      <c r="AD117" s="9">
        <v>0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121"/>
        <v>2267</v>
      </c>
      <c r="AL117" s="7">
        <v>9.15</v>
      </c>
      <c r="AM117" s="7" t="s">
        <v>433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1</v>
      </c>
      <c r="AV117" s="31">
        <v>0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29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18">
        <v>1</v>
      </c>
      <c r="CR117">
        <v>0</v>
      </c>
      <c r="CS117">
        <v>1</v>
      </c>
      <c r="CT117">
        <v>0</v>
      </c>
      <c r="CU117" s="18">
        <v>0</v>
      </c>
      <c r="CV117">
        <v>1</v>
      </c>
      <c r="CW117">
        <v>0</v>
      </c>
      <c r="CX117">
        <v>0</v>
      </c>
      <c r="CY117" s="18">
        <v>0</v>
      </c>
      <c r="CZ117">
        <v>1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1</v>
      </c>
      <c r="DJ117" s="18">
        <v>1</v>
      </c>
      <c r="DL117" s="18"/>
    </row>
    <row r="118" spans="1:121" x14ac:dyDescent="0.3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30"/>
        <v>6.5217391304347831</v>
      </c>
      <c r="G118" s="7">
        <f t="shared" si="131"/>
        <v>12.7</v>
      </c>
      <c r="H118" s="16">
        <f t="shared" si="132"/>
        <v>17.3</v>
      </c>
      <c r="I118" s="11">
        <f t="shared" si="133"/>
        <v>0.13821298512211169</v>
      </c>
      <c r="J118" s="39">
        <f t="shared" si="134"/>
        <v>2.1192657718723789E-2</v>
      </c>
      <c r="K118" s="39">
        <f t="shared" si="135"/>
        <v>47.186153491097834</v>
      </c>
      <c r="L118" s="39">
        <f t="shared" si="136"/>
        <v>0.1170203274033879</v>
      </c>
      <c r="M118" s="39">
        <f t="shared" si="137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1</v>
      </c>
      <c r="AD118" s="9">
        <v>0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121"/>
        <v>2184</v>
      </c>
      <c r="AL118" s="7">
        <v>9.15</v>
      </c>
      <c r="AM118" s="7" t="s">
        <v>433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1</v>
      </c>
      <c r="AV118" s="31">
        <v>0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29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18">
        <v>1</v>
      </c>
      <c r="CR118">
        <v>0</v>
      </c>
      <c r="CS118">
        <v>1</v>
      </c>
      <c r="CT118">
        <v>0</v>
      </c>
      <c r="CU118" s="18">
        <v>0</v>
      </c>
      <c r="CV118">
        <v>1</v>
      </c>
      <c r="CW118">
        <v>0</v>
      </c>
      <c r="CX118">
        <v>0</v>
      </c>
      <c r="CY118" s="18">
        <v>0</v>
      </c>
      <c r="CZ118">
        <v>1</v>
      </c>
      <c r="DA118">
        <v>1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0</v>
      </c>
      <c r="DI118">
        <v>1</v>
      </c>
      <c r="DJ118" s="18">
        <v>1</v>
      </c>
      <c r="DL118" s="18"/>
    </row>
    <row r="119" spans="1:121" x14ac:dyDescent="0.3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30"/>
        <v>11.888888888888888</v>
      </c>
      <c r="G119" s="7">
        <f t="shared" si="131"/>
        <v>19.599999999999998</v>
      </c>
      <c r="H119" s="16">
        <f t="shared" si="132"/>
        <v>23.2</v>
      </c>
      <c r="I119" s="11">
        <f t="shared" si="133"/>
        <v>0.22661558764273609</v>
      </c>
      <c r="J119" s="39">
        <f t="shared" si="134"/>
        <v>1.9061124194248831E-2</v>
      </c>
      <c r="K119" s="39">
        <f t="shared" si="135"/>
        <v>52.46280281315844</v>
      </c>
      <c r="L119" s="39">
        <f t="shared" si="136"/>
        <v>0.20755446344848727</v>
      </c>
      <c r="M119" s="39">
        <f t="shared" si="137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1</v>
      </c>
      <c r="AD119" s="9">
        <v>0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121"/>
        <v>2611</v>
      </c>
      <c r="AL119" s="7">
        <v>9.15</v>
      </c>
      <c r="AM119" s="7" t="s">
        <v>433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1</v>
      </c>
      <c r="AV119" s="31">
        <v>0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29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18">
        <v>1</v>
      </c>
      <c r="CR119">
        <v>0</v>
      </c>
      <c r="CS119">
        <v>1</v>
      </c>
      <c r="CT119">
        <v>0</v>
      </c>
      <c r="CU119" s="18">
        <v>0</v>
      </c>
      <c r="CV119">
        <v>1</v>
      </c>
      <c r="CW119">
        <v>0</v>
      </c>
      <c r="CX119">
        <v>0</v>
      </c>
      <c r="CY119" s="18">
        <v>0</v>
      </c>
      <c r="CZ119">
        <v>1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 s="18">
        <v>1</v>
      </c>
      <c r="DL119" s="18"/>
    </row>
    <row r="120" spans="1:121" s="69" customFormat="1" x14ac:dyDescent="0.3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30"/>
        <v>6.5714285714285712</v>
      </c>
      <c r="G120" s="73">
        <f t="shared" si="131"/>
        <v>11.700000000000001</v>
      </c>
      <c r="H120" s="74">
        <f t="shared" si="132"/>
        <v>15.9</v>
      </c>
      <c r="I120" s="75">
        <f t="shared" si="133"/>
        <v>0.15143053318554164</v>
      </c>
      <c r="J120" s="76">
        <f t="shared" si="134"/>
        <v>2.3043776789104162E-2</v>
      </c>
      <c r="K120" s="76">
        <f t="shared" si="135"/>
        <v>43.395664224313791</v>
      </c>
      <c r="L120" s="76">
        <f t="shared" si="136"/>
        <v>0.12838675639643748</v>
      </c>
      <c r="M120" s="76">
        <f t="shared" si="137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1</v>
      </c>
      <c r="AD120" s="79">
        <v>0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121"/>
        <v>1840</v>
      </c>
      <c r="AK120" s="79"/>
      <c r="AL120" s="73">
        <v>9.15</v>
      </c>
      <c r="AM120" s="73" t="s">
        <v>433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1</v>
      </c>
      <c r="AV120" s="80">
        <v>0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29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85">
        <v>1</v>
      </c>
      <c r="CR120" s="69">
        <v>0</v>
      </c>
      <c r="CS120" s="69">
        <v>1</v>
      </c>
      <c r="CT120" s="69">
        <v>0</v>
      </c>
      <c r="CU120" s="85">
        <v>0</v>
      </c>
      <c r="CV120" s="69">
        <v>1</v>
      </c>
      <c r="CW120" s="69">
        <v>0</v>
      </c>
      <c r="CX120" s="69">
        <v>0</v>
      </c>
      <c r="CY120" s="85">
        <v>0</v>
      </c>
      <c r="CZ120" s="69">
        <v>1</v>
      </c>
      <c r="DA120" s="69">
        <v>1</v>
      </c>
      <c r="DB120" s="69">
        <v>0</v>
      </c>
      <c r="DC120" s="69">
        <v>0</v>
      </c>
      <c r="DD120" s="69">
        <v>1</v>
      </c>
      <c r="DE120" s="69">
        <v>0</v>
      </c>
      <c r="DF120" s="69">
        <v>1</v>
      </c>
      <c r="DG120" s="69">
        <v>0</v>
      </c>
      <c r="DH120" s="69">
        <v>0</v>
      </c>
      <c r="DI120" s="69">
        <v>1</v>
      </c>
      <c r="DJ120" s="85">
        <v>1</v>
      </c>
      <c r="DL120" s="85"/>
      <c r="DP120" s="70"/>
      <c r="DQ120" s="87"/>
    </row>
    <row r="121" spans="1:121" x14ac:dyDescent="0.3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30"/>
        <v>47</v>
      </c>
      <c r="G121" s="7">
        <f t="shared" si="131"/>
        <v>4.6000000000000005</v>
      </c>
      <c r="H121" s="16">
        <f t="shared" si="132"/>
        <v>4.8</v>
      </c>
      <c r="I121" s="11">
        <f t="shared" si="133"/>
        <v>0.57012642774554001</v>
      </c>
      <c r="J121" s="39">
        <f t="shared" si="134"/>
        <v>1.2130349526500854E-2</v>
      </c>
      <c r="K121" s="39">
        <f t="shared" si="135"/>
        <v>82.437855382099784</v>
      </c>
      <c r="L121" s="39">
        <f t="shared" si="136"/>
        <v>0.55799607821903918</v>
      </c>
      <c r="M121" s="39">
        <f t="shared" si="137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0</v>
      </c>
      <c r="AF121" s="9">
        <v>0</v>
      </c>
      <c r="AG121" s="9">
        <v>1</v>
      </c>
      <c r="AH121" s="8">
        <v>4596</v>
      </c>
      <c r="AI121" s="9">
        <v>8</v>
      </c>
      <c r="AJ121" s="9">
        <f t="shared" si="121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 s="18">
        <v>0</v>
      </c>
      <c r="CR121">
        <v>0</v>
      </c>
      <c r="CS121">
        <v>0</v>
      </c>
      <c r="CT121">
        <v>1</v>
      </c>
      <c r="CU121" s="18">
        <v>0</v>
      </c>
      <c r="CV121">
        <v>0</v>
      </c>
      <c r="CW121">
        <v>0</v>
      </c>
      <c r="CX121">
        <v>0</v>
      </c>
      <c r="CY121" s="18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1</v>
      </c>
      <c r="DJ121" s="18">
        <v>0</v>
      </c>
      <c r="DL121" s="18"/>
    </row>
    <row r="122" spans="1:121" x14ac:dyDescent="0.3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30"/>
        <v>22</v>
      </c>
      <c r="G122" s="7">
        <f t="shared" si="131"/>
        <v>4.2</v>
      </c>
      <c r="H122" s="16">
        <f t="shared" si="132"/>
        <v>4.6000000000000005</v>
      </c>
      <c r="I122" s="11">
        <f t="shared" si="133"/>
        <v>0.36970873993771308</v>
      </c>
      <c r="J122" s="39">
        <f t="shared" si="134"/>
        <v>1.6804942724441503E-2</v>
      </c>
      <c r="K122" s="39">
        <f t="shared" si="135"/>
        <v>59.506302187247357</v>
      </c>
      <c r="L122" s="39">
        <f t="shared" si="136"/>
        <v>0.35290379721327159</v>
      </c>
      <c r="M122" s="39">
        <f t="shared" si="137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0</v>
      </c>
      <c r="AF122" s="9">
        <v>0</v>
      </c>
      <c r="AG122" s="9">
        <v>1</v>
      </c>
      <c r="AH122" s="8">
        <v>3065</v>
      </c>
      <c r="AI122" s="9">
        <v>7</v>
      </c>
      <c r="AJ122" s="9">
        <f t="shared" si="121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38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 s="18">
        <v>0</v>
      </c>
      <c r="CR122">
        <v>0</v>
      </c>
      <c r="CS122">
        <v>0</v>
      </c>
      <c r="CT122">
        <v>1</v>
      </c>
      <c r="CU122" s="18">
        <v>0</v>
      </c>
      <c r="CV122">
        <v>0</v>
      </c>
      <c r="CW122">
        <v>0</v>
      </c>
      <c r="CX122">
        <v>0</v>
      </c>
      <c r="CY122" s="18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1</v>
      </c>
      <c r="DJ122" s="18">
        <v>0</v>
      </c>
      <c r="DL122" s="18"/>
    </row>
    <row r="123" spans="1:121" x14ac:dyDescent="0.3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30"/>
        <v>17.666666666666668</v>
      </c>
      <c r="G123" s="7">
        <f t="shared" si="131"/>
        <v>5</v>
      </c>
      <c r="H123" s="16">
        <f t="shared" si="132"/>
        <v>5.6</v>
      </c>
      <c r="I123" s="11">
        <f t="shared" si="133"/>
        <v>0.41240453514173858</v>
      </c>
      <c r="J123" s="39">
        <f t="shared" si="134"/>
        <v>2.3343652932551237E-2</v>
      </c>
      <c r="K123" s="39">
        <f t="shared" si="135"/>
        <v>42.838196870446261</v>
      </c>
      <c r="L123" s="39">
        <f t="shared" si="136"/>
        <v>0.38906088220918733</v>
      </c>
      <c r="M123" s="39">
        <f t="shared" si="137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0</v>
      </c>
      <c r="AF123" s="9">
        <v>0</v>
      </c>
      <c r="AG123" s="9">
        <v>1</v>
      </c>
      <c r="AH123" s="8">
        <v>1531</v>
      </c>
      <c r="AI123" s="9">
        <v>7</v>
      </c>
      <c r="AJ123" s="9">
        <f t="shared" si="121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38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 s="18">
        <v>0</v>
      </c>
      <c r="CR123">
        <v>0</v>
      </c>
      <c r="CS123">
        <v>0</v>
      </c>
      <c r="CT123">
        <v>1</v>
      </c>
      <c r="CU123" s="18">
        <v>0</v>
      </c>
      <c r="CV123">
        <v>0</v>
      </c>
      <c r="CW123">
        <v>0</v>
      </c>
      <c r="CX123">
        <v>0</v>
      </c>
      <c r="CY123" s="18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1</v>
      </c>
      <c r="DJ123" s="18">
        <v>0</v>
      </c>
      <c r="DL123" s="18"/>
    </row>
    <row r="124" spans="1:121" x14ac:dyDescent="0.3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30"/>
        <v>-1.1944444444444444</v>
      </c>
      <c r="G124" s="7">
        <f t="shared" si="131"/>
        <v>-7.9</v>
      </c>
      <c r="H124" s="16">
        <f t="shared" si="132"/>
        <v>-0.69999999999999973</v>
      </c>
      <c r="I124" s="11">
        <f t="shared" si="133"/>
        <v>-1.7633318655114288E-2</v>
      </c>
      <c r="J124" s="39">
        <f t="shared" si="134"/>
        <v>1.476277840893289E-2</v>
      </c>
      <c r="K124" s="39">
        <f t="shared" si="135"/>
        <v>67.737926581279893</v>
      </c>
      <c r="L124" s="39">
        <f t="shared" si="136"/>
        <v>-3.2396097064047176E-2</v>
      </c>
      <c r="M124" s="39">
        <f t="shared" si="137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0</v>
      </c>
      <c r="AF124" s="9">
        <v>0</v>
      </c>
      <c r="AG124" s="9">
        <v>1</v>
      </c>
      <c r="AH124" s="8">
        <v>4596</v>
      </c>
      <c r="AI124" s="9">
        <v>8</v>
      </c>
      <c r="AJ124" s="9">
        <f t="shared" si="121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38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18">
        <v>1</v>
      </c>
      <c r="CR124">
        <v>0</v>
      </c>
      <c r="CS124">
        <v>1</v>
      </c>
      <c r="CT124">
        <v>0</v>
      </c>
      <c r="CU124" s="18">
        <v>0</v>
      </c>
      <c r="CV124">
        <v>0</v>
      </c>
      <c r="CW124">
        <v>0</v>
      </c>
      <c r="CX124">
        <v>0</v>
      </c>
      <c r="CY124" s="18">
        <v>1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1</v>
      </c>
      <c r="DJ124" s="18">
        <v>0</v>
      </c>
      <c r="DL124" s="18"/>
    </row>
    <row r="125" spans="1:121" x14ac:dyDescent="0.3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30"/>
        <v>-1.5476190476190477</v>
      </c>
      <c r="G125" s="7">
        <f t="shared" si="131"/>
        <v>-32.1</v>
      </c>
      <c r="H125" s="16">
        <f t="shared" si="132"/>
        <v>-6.9</v>
      </c>
      <c r="I125" s="11">
        <f t="shared" si="133"/>
        <v>-2.7979907931522052E-2</v>
      </c>
      <c r="J125" s="39">
        <f t="shared" si="134"/>
        <v>1.8079325124983479E-2</v>
      </c>
      <c r="K125" s="39">
        <f t="shared" si="135"/>
        <v>55.311799145539943</v>
      </c>
      <c r="L125" s="39">
        <f t="shared" si="136"/>
        <v>-4.6059233056505527E-2</v>
      </c>
      <c r="M125" s="39">
        <f t="shared" si="137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0</v>
      </c>
      <c r="AF125" s="9">
        <v>0</v>
      </c>
      <c r="AG125" s="9">
        <v>1</v>
      </c>
      <c r="AH125" s="8">
        <v>3065</v>
      </c>
      <c r="AI125" s="9">
        <v>7</v>
      </c>
      <c r="AJ125" s="9">
        <f t="shared" si="121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38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18">
        <v>1</v>
      </c>
      <c r="CR125">
        <v>0</v>
      </c>
      <c r="CS125">
        <v>1</v>
      </c>
      <c r="CT125">
        <v>0</v>
      </c>
      <c r="CU125" s="18">
        <v>0</v>
      </c>
      <c r="CV125">
        <v>0</v>
      </c>
      <c r="CW125">
        <v>0</v>
      </c>
      <c r="CX125">
        <v>0</v>
      </c>
      <c r="CY125" s="18">
        <v>1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1</v>
      </c>
      <c r="DJ125" s="18">
        <v>0</v>
      </c>
      <c r="DL125" s="18"/>
    </row>
    <row r="126" spans="1:121" x14ac:dyDescent="0.3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30"/>
        <v>2.4615384615384617</v>
      </c>
      <c r="G126" s="7">
        <f t="shared" si="131"/>
        <v>3.8000000000000003</v>
      </c>
      <c r="H126" s="16">
        <f t="shared" si="132"/>
        <v>9</v>
      </c>
      <c r="I126" s="11">
        <f t="shared" si="133"/>
        <v>6.2949818167269231E-2</v>
      </c>
      <c r="J126" s="39">
        <f t="shared" si="134"/>
        <v>2.5573363630453125E-2</v>
      </c>
      <c r="K126" s="39">
        <f t="shared" si="135"/>
        <v>39.103186207745694</v>
      </c>
      <c r="L126" s="39">
        <f t="shared" si="136"/>
        <v>3.7376454536816109E-2</v>
      </c>
      <c r="M126" s="39">
        <f t="shared" si="137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0</v>
      </c>
      <c r="AF126" s="9">
        <v>0</v>
      </c>
      <c r="AG126" s="9">
        <v>1</v>
      </c>
      <c r="AH126" s="8">
        <v>1531</v>
      </c>
      <c r="AI126" s="9">
        <v>7</v>
      </c>
      <c r="AJ126" s="9">
        <f t="shared" si="121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38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18">
        <v>1</v>
      </c>
      <c r="CR126">
        <v>0</v>
      </c>
      <c r="CS126">
        <v>1</v>
      </c>
      <c r="CT126">
        <v>0</v>
      </c>
      <c r="CU126" s="18">
        <v>0</v>
      </c>
      <c r="CV126">
        <v>0</v>
      </c>
      <c r="CW126">
        <v>0</v>
      </c>
      <c r="CX126">
        <v>0</v>
      </c>
      <c r="CY126" s="18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1</v>
      </c>
      <c r="DJ126" s="18">
        <v>0</v>
      </c>
      <c r="DL126" s="18"/>
    </row>
    <row r="127" spans="1:121" x14ac:dyDescent="0.3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30"/>
        <v>1.24</v>
      </c>
      <c r="G127" s="7">
        <f t="shared" si="131"/>
        <v>1.2000000000000002</v>
      </c>
      <c r="H127" s="16">
        <f t="shared" si="132"/>
        <v>11.2</v>
      </c>
      <c r="I127" s="11">
        <f t="shared" si="133"/>
        <v>1.8305624004556733E-2</v>
      </c>
      <c r="J127" s="39">
        <f t="shared" si="134"/>
        <v>1.4762600003674785E-2</v>
      </c>
      <c r="K127" s="39">
        <f t="shared" si="135"/>
        <v>67.738745190621884</v>
      </c>
      <c r="L127" s="39">
        <f t="shared" si="136"/>
        <v>3.5430240008819478E-3</v>
      </c>
      <c r="M127" s="39">
        <f t="shared" si="137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0</v>
      </c>
      <c r="AF127" s="9">
        <v>0</v>
      </c>
      <c r="AG127" s="9">
        <v>1</v>
      </c>
      <c r="AH127" s="8">
        <v>4596</v>
      </c>
      <c r="AI127" s="9">
        <v>8</v>
      </c>
      <c r="AJ127" s="9">
        <f t="shared" si="121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38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18">
        <v>1</v>
      </c>
      <c r="CR127">
        <v>0</v>
      </c>
      <c r="CS127">
        <v>1</v>
      </c>
      <c r="CT127">
        <v>0</v>
      </c>
      <c r="CU127" s="18">
        <v>0</v>
      </c>
      <c r="CV127">
        <v>0</v>
      </c>
      <c r="CW127">
        <v>0</v>
      </c>
      <c r="CX127">
        <v>0</v>
      </c>
      <c r="CY127" s="18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1</v>
      </c>
      <c r="DJ127" s="18">
        <v>1</v>
      </c>
      <c r="DL127" s="18"/>
    </row>
    <row r="128" spans="1:121" x14ac:dyDescent="0.3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30"/>
        <v>1.2485875706214691</v>
      </c>
      <c r="G128" s="7">
        <f t="shared" si="131"/>
        <v>4.4000000000000021</v>
      </c>
      <c r="H128" s="16">
        <f t="shared" si="132"/>
        <v>39.799999999999997</v>
      </c>
      <c r="I128" s="11">
        <f t="shared" si="133"/>
        <v>2.257670603186834E-2</v>
      </c>
      <c r="J128" s="39">
        <f t="shared" si="134"/>
        <v>1.8081796233668308E-2</v>
      </c>
      <c r="K128" s="39">
        <f t="shared" si="135"/>
        <v>55.304240080860986</v>
      </c>
      <c r="L128" s="39">
        <f t="shared" si="136"/>
        <v>4.4949097982000322E-3</v>
      </c>
      <c r="M128" s="39">
        <f t="shared" si="137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0</v>
      </c>
      <c r="AF128" s="9">
        <v>0</v>
      </c>
      <c r="AG128" s="9">
        <v>1</v>
      </c>
      <c r="AH128" s="8">
        <v>3065</v>
      </c>
      <c r="AI128" s="9">
        <v>7</v>
      </c>
      <c r="AJ128" s="9">
        <f t="shared" si="121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38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18">
        <v>1</v>
      </c>
      <c r="CR128">
        <v>0</v>
      </c>
      <c r="CS128">
        <v>1</v>
      </c>
      <c r="CT128">
        <v>0</v>
      </c>
      <c r="CU128" s="18">
        <v>0</v>
      </c>
      <c r="CV128">
        <v>0</v>
      </c>
      <c r="CW128">
        <v>0</v>
      </c>
      <c r="CX128">
        <v>0</v>
      </c>
      <c r="CY128" s="18">
        <v>1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1</v>
      </c>
      <c r="DJ128" s="18">
        <v>1</v>
      </c>
      <c r="DL128" s="18"/>
    </row>
    <row r="129" spans="1:121" x14ac:dyDescent="0.3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30"/>
        <v>-0.98461538461538467</v>
      </c>
      <c r="G129" s="7">
        <f t="shared" si="131"/>
        <v>-12.9</v>
      </c>
      <c r="H129" s="16">
        <f t="shared" si="132"/>
        <v>9.9999999999999645E-2</v>
      </c>
      <c r="I129" s="11">
        <f t="shared" si="133"/>
        <v>-2.5221939773177167E-2</v>
      </c>
      <c r="J129" s="39">
        <f t="shared" si="134"/>
        <v>2.5616032582133057E-2</v>
      </c>
      <c r="K129" s="39">
        <f t="shared" si="135"/>
        <v>39.038051532519155</v>
      </c>
      <c r="L129" s="39">
        <f t="shared" si="136"/>
        <v>-5.0837972355310221E-2</v>
      </c>
      <c r="M129" s="39">
        <f t="shared" si="137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0</v>
      </c>
      <c r="AF129" s="9">
        <v>0</v>
      </c>
      <c r="AG129" s="9">
        <v>1</v>
      </c>
      <c r="AH129" s="8">
        <v>1531</v>
      </c>
      <c r="AI129" s="9">
        <v>7</v>
      </c>
      <c r="AJ129" s="9">
        <f t="shared" si="121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38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18">
        <v>1</v>
      </c>
      <c r="CR129">
        <v>0</v>
      </c>
      <c r="CS129">
        <v>1</v>
      </c>
      <c r="CT129">
        <v>0</v>
      </c>
      <c r="CU129" s="18">
        <v>0</v>
      </c>
      <c r="CV129">
        <v>0</v>
      </c>
      <c r="CW129">
        <v>0</v>
      </c>
      <c r="CX129">
        <v>0</v>
      </c>
      <c r="CY129" s="18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1</v>
      </c>
      <c r="DJ129" s="18">
        <v>1</v>
      </c>
      <c r="DL129" s="18"/>
    </row>
    <row r="130" spans="1:121" x14ac:dyDescent="0.3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30"/>
        <v>17.25</v>
      </c>
      <c r="G130" s="7">
        <f t="shared" si="131"/>
        <v>6.5</v>
      </c>
      <c r="H130" s="16">
        <f t="shared" si="132"/>
        <v>7.3000000000000007</v>
      </c>
      <c r="I130" s="11">
        <f t="shared" si="133"/>
        <v>0.24681767895018253</v>
      </c>
      <c r="J130" s="39">
        <f t="shared" si="134"/>
        <v>1.4308271243488843E-2</v>
      </c>
      <c r="K130" s="39">
        <f t="shared" si="135"/>
        <v>69.889645155773977</v>
      </c>
      <c r="L130" s="39">
        <f t="shared" si="136"/>
        <v>0.23250940770669368</v>
      </c>
      <c r="M130" s="39">
        <f t="shared" si="137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0</v>
      </c>
      <c r="AF130" s="9">
        <v>0</v>
      </c>
      <c r="AG130" s="9">
        <v>1</v>
      </c>
      <c r="AH130" s="8">
        <v>4596</v>
      </c>
      <c r="AI130" s="9">
        <v>8</v>
      </c>
      <c r="AJ130" s="9">
        <f t="shared" si="121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38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18">
        <v>1</v>
      </c>
      <c r="CR130">
        <v>0</v>
      </c>
      <c r="CS130">
        <v>1</v>
      </c>
      <c r="CT130">
        <v>0</v>
      </c>
      <c r="CU130" s="18">
        <v>0</v>
      </c>
      <c r="CV130">
        <v>1</v>
      </c>
      <c r="CW130">
        <v>0</v>
      </c>
      <c r="CX130">
        <v>0</v>
      </c>
      <c r="CY130" s="18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1</v>
      </c>
      <c r="DJ130" s="18">
        <v>0</v>
      </c>
      <c r="DL130" s="18"/>
    </row>
    <row r="131" spans="1:121" x14ac:dyDescent="0.3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30"/>
        <v>13.2</v>
      </c>
      <c r="G131" s="7">
        <f t="shared" si="131"/>
        <v>6.1</v>
      </c>
      <c r="H131" s="16">
        <f t="shared" si="132"/>
        <v>7.1</v>
      </c>
      <c r="I131" s="11">
        <f t="shared" si="133"/>
        <v>0.23221449381289103</v>
      </c>
      <c r="J131" s="39">
        <f t="shared" si="134"/>
        <v>1.7592007107037198E-2</v>
      </c>
      <c r="K131" s="39">
        <f t="shared" si="135"/>
        <v>56.843997044542888</v>
      </c>
      <c r="L131" s="39">
        <f t="shared" si="136"/>
        <v>0.21462248670585382</v>
      </c>
      <c r="M131" s="39">
        <f t="shared" si="137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0</v>
      </c>
      <c r="AF131" s="9">
        <v>0</v>
      </c>
      <c r="AG131" s="9">
        <v>1</v>
      </c>
      <c r="AH131" s="8">
        <v>3065</v>
      </c>
      <c r="AI131" s="9">
        <v>7</v>
      </c>
      <c r="AJ131" s="9">
        <f t="shared" si="121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38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18">
        <v>1</v>
      </c>
      <c r="CR131">
        <v>0</v>
      </c>
      <c r="CS131">
        <v>1</v>
      </c>
      <c r="CT131">
        <v>0</v>
      </c>
      <c r="CU131" s="18">
        <v>0</v>
      </c>
      <c r="CV131">
        <v>1</v>
      </c>
      <c r="CW131">
        <v>0</v>
      </c>
      <c r="CX131">
        <v>0</v>
      </c>
      <c r="CY131" s="18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1</v>
      </c>
      <c r="DJ131" s="18">
        <v>0</v>
      </c>
      <c r="DL131" s="18"/>
    </row>
    <row r="132" spans="1:121" x14ac:dyDescent="0.3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30"/>
        <v>14.8</v>
      </c>
      <c r="G132" s="7">
        <f t="shared" si="131"/>
        <v>6.9</v>
      </c>
      <c r="H132" s="16">
        <f t="shared" si="132"/>
        <v>7.9</v>
      </c>
      <c r="I132" s="11">
        <f t="shared" si="133"/>
        <v>0.35459503793303371</v>
      </c>
      <c r="J132" s="39">
        <f t="shared" si="134"/>
        <v>2.3959124184664435E-2</v>
      </c>
      <c r="K132" s="39">
        <f t="shared" si="135"/>
        <v>41.737752694652841</v>
      </c>
      <c r="L132" s="39">
        <f t="shared" si="136"/>
        <v>0.33063591374836926</v>
      </c>
      <c r="M132" s="39">
        <f t="shared" si="137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0</v>
      </c>
      <c r="AF132" s="9">
        <v>0</v>
      </c>
      <c r="AG132" s="9">
        <v>1</v>
      </c>
      <c r="AH132" s="8">
        <v>1531</v>
      </c>
      <c r="AI132" s="9">
        <v>7</v>
      </c>
      <c r="AJ132" s="9">
        <f t="shared" si="121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38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18">
        <v>1</v>
      </c>
      <c r="CR132">
        <v>0</v>
      </c>
      <c r="CS132">
        <v>1</v>
      </c>
      <c r="CT132">
        <v>0</v>
      </c>
      <c r="CU132" s="18">
        <v>0</v>
      </c>
      <c r="CV132">
        <v>1</v>
      </c>
      <c r="CW132">
        <v>0</v>
      </c>
      <c r="CX132">
        <v>0</v>
      </c>
      <c r="CY132" s="18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1</v>
      </c>
      <c r="DJ132" s="18">
        <v>0</v>
      </c>
      <c r="DL132" s="18"/>
    </row>
    <row r="133" spans="1:121" x14ac:dyDescent="0.3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30"/>
        <v>10.333333333333334</v>
      </c>
      <c r="G133" s="7">
        <f t="shared" si="131"/>
        <v>5.6000000000000005</v>
      </c>
      <c r="H133" s="16">
        <f t="shared" si="132"/>
        <v>6.8</v>
      </c>
      <c r="I133" s="11">
        <f t="shared" si="133"/>
        <v>0.15082702916904969</v>
      </c>
      <c r="J133" s="39">
        <f t="shared" si="134"/>
        <v>1.4596164113133841E-2</v>
      </c>
      <c r="K133" s="39">
        <f t="shared" si="135"/>
        <v>68.511150755025113</v>
      </c>
      <c r="L133" s="39">
        <f t="shared" si="136"/>
        <v>0.13623086505591586</v>
      </c>
      <c r="M133" s="39">
        <f t="shared" si="137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0</v>
      </c>
      <c r="AF133" s="9">
        <v>0</v>
      </c>
      <c r="AG133" s="9">
        <v>1</v>
      </c>
      <c r="AH133" s="8">
        <v>4596</v>
      </c>
      <c r="AI133" s="9">
        <v>8</v>
      </c>
      <c r="AJ133" s="9">
        <f t="shared" si="121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38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18">
        <v>1</v>
      </c>
      <c r="CR133">
        <v>0</v>
      </c>
      <c r="CS133">
        <v>1</v>
      </c>
      <c r="CT133">
        <v>0</v>
      </c>
      <c r="CU133" s="18">
        <v>0</v>
      </c>
      <c r="CV133">
        <v>0</v>
      </c>
      <c r="CW133">
        <v>0</v>
      </c>
      <c r="CX133">
        <v>0</v>
      </c>
      <c r="CY133" s="18">
        <v>1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1</v>
      </c>
      <c r="DJ133" s="18">
        <v>0</v>
      </c>
      <c r="DL133" s="18"/>
    </row>
    <row r="134" spans="1:121" x14ac:dyDescent="0.3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30"/>
        <v>8.5714285714285712</v>
      </c>
      <c r="G134" s="7">
        <f t="shared" si="131"/>
        <v>5.3</v>
      </c>
      <c r="H134" s="16">
        <f t="shared" si="132"/>
        <v>6.7</v>
      </c>
      <c r="I134" s="11">
        <f t="shared" si="133"/>
        <v>0.15319637175030965</v>
      </c>
      <c r="J134" s="39">
        <f t="shared" si="134"/>
        <v>1.7872910037536129E-2</v>
      </c>
      <c r="K134" s="39">
        <f t="shared" si="135"/>
        <v>55.950597742607734</v>
      </c>
      <c r="L134" s="39">
        <f t="shared" si="136"/>
        <v>0.13532346171277351</v>
      </c>
      <c r="M134" s="39">
        <f t="shared" si="137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0</v>
      </c>
      <c r="AF134" s="9">
        <v>0</v>
      </c>
      <c r="AG134" s="9">
        <v>1</v>
      </c>
      <c r="AH134" s="8">
        <v>3065</v>
      </c>
      <c r="AI134" s="9">
        <v>7</v>
      </c>
      <c r="AJ134" s="9">
        <f t="shared" si="121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38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18">
        <v>1</v>
      </c>
      <c r="CR134">
        <v>0</v>
      </c>
      <c r="CS134">
        <v>1</v>
      </c>
      <c r="CT134">
        <v>0</v>
      </c>
      <c r="CU134" s="18">
        <v>0</v>
      </c>
      <c r="CV134">
        <v>0</v>
      </c>
      <c r="CW134">
        <v>0</v>
      </c>
      <c r="CX134">
        <v>0</v>
      </c>
      <c r="CY134" s="18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 s="18">
        <v>0</v>
      </c>
      <c r="DL134" s="18"/>
    </row>
    <row r="135" spans="1:121" s="69" customFormat="1" x14ac:dyDescent="0.3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30"/>
        <v>8.2499999999999982</v>
      </c>
      <c r="G135" s="73">
        <f t="shared" si="131"/>
        <v>5.8</v>
      </c>
      <c r="H135" s="74">
        <f t="shared" si="132"/>
        <v>7.3999999999999995</v>
      </c>
      <c r="I135" s="75">
        <f t="shared" si="133"/>
        <v>0.20682847442746988</v>
      </c>
      <c r="J135" s="76">
        <f t="shared" si="134"/>
        <v>2.5070118112420596E-2</v>
      </c>
      <c r="K135" s="76">
        <f t="shared" si="135"/>
        <v>39.888124799243194</v>
      </c>
      <c r="L135" s="76">
        <f t="shared" si="136"/>
        <v>0.18175835631504927</v>
      </c>
      <c r="M135" s="76">
        <f t="shared" si="137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0</v>
      </c>
      <c r="AF135" s="79">
        <v>0</v>
      </c>
      <c r="AG135" s="79">
        <v>1</v>
      </c>
      <c r="AH135" s="78">
        <v>1531</v>
      </c>
      <c r="AI135" s="79">
        <v>7</v>
      </c>
      <c r="AJ135" s="79">
        <f t="shared" si="121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38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85">
        <v>1</v>
      </c>
      <c r="CR135" s="69">
        <v>0</v>
      </c>
      <c r="CS135" s="69">
        <v>1</v>
      </c>
      <c r="CT135" s="69">
        <v>0</v>
      </c>
      <c r="CU135" s="85">
        <v>0</v>
      </c>
      <c r="CV135" s="69">
        <v>0</v>
      </c>
      <c r="CW135" s="69">
        <v>0</v>
      </c>
      <c r="CX135" s="69">
        <v>0</v>
      </c>
      <c r="CY135" s="85">
        <v>1</v>
      </c>
      <c r="CZ135" s="69">
        <v>1</v>
      </c>
      <c r="DA135" s="69">
        <v>1</v>
      </c>
      <c r="DB135" s="69">
        <v>1</v>
      </c>
      <c r="DC135" s="69">
        <v>1</v>
      </c>
      <c r="DD135" s="69">
        <v>0</v>
      </c>
      <c r="DE135" s="69">
        <v>0</v>
      </c>
      <c r="DF135" s="69">
        <v>1</v>
      </c>
      <c r="DG135" s="69">
        <v>0</v>
      </c>
      <c r="DH135" s="69">
        <v>0</v>
      </c>
      <c r="DI135" s="69">
        <v>1</v>
      </c>
      <c r="DJ135" s="85">
        <v>0</v>
      </c>
      <c r="DL135" s="85"/>
      <c r="DP135" s="70"/>
      <c r="DQ135" s="87"/>
    </row>
    <row r="136" spans="1:121" x14ac:dyDescent="0.3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30"/>
        <v>21.778656126482211</v>
      </c>
      <c r="G136" s="7">
        <f t="shared" si="131"/>
        <v>5.2569999999999997</v>
      </c>
      <c r="H136" s="16">
        <f t="shared" si="132"/>
        <v>5.7629999999999999</v>
      </c>
      <c r="I136" s="11">
        <f t="shared" si="133"/>
        <v>0.295080178546265</v>
      </c>
      <c r="J136" s="39">
        <f t="shared" si="134"/>
        <v>1.354905357027315E-2</v>
      </c>
      <c r="K136" s="39">
        <f t="shared" si="135"/>
        <v>73.805893143268449</v>
      </c>
      <c r="L136" s="39">
        <f t="shared" si="136"/>
        <v>0.28153112497599186</v>
      </c>
      <c r="M136" s="39">
        <f t="shared" si="137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0</v>
      </c>
      <c r="AF136" s="9">
        <v>0</v>
      </c>
      <c r="AG136" s="9">
        <v>1</v>
      </c>
      <c r="AH136" s="8">
        <v>4979</v>
      </c>
      <c r="AI136" s="9">
        <v>5</v>
      </c>
      <c r="AJ136" s="9">
        <f t="shared" si="121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 s="18">
        <v>0</v>
      </c>
      <c r="CR136">
        <v>0</v>
      </c>
      <c r="CS136">
        <v>0</v>
      </c>
      <c r="CT136">
        <v>1</v>
      </c>
      <c r="CU136" s="18">
        <v>0</v>
      </c>
      <c r="CV136">
        <v>0</v>
      </c>
      <c r="CW136">
        <v>0</v>
      </c>
      <c r="CX136">
        <v>0</v>
      </c>
      <c r="CY136" s="18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1</v>
      </c>
      <c r="DG136">
        <v>0</v>
      </c>
      <c r="DH136">
        <v>1</v>
      </c>
      <c r="DI136">
        <v>1</v>
      </c>
      <c r="DJ136" s="18">
        <v>0</v>
      </c>
      <c r="DL136" s="18"/>
    </row>
    <row r="137" spans="1:121" x14ac:dyDescent="0.3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39">D137-E137</f>
        <v>3.7358177290675032</v>
      </c>
      <c r="H137" s="16">
        <f t="shared" ref="H137:H139" si="140">D137+E137</f>
        <v>6.0323531629109537</v>
      </c>
      <c r="I137" s="11">
        <f t="shared" ref="I137:I142" si="141">IFERROR(F137/SQRT(F137^2+AJ137), "X")</f>
        <v>6.0224455523967213E-2</v>
      </c>
      <c r="J137" s="39">
        <f t="shared" ref="J137:J142" si="142">IFERROR(SQRT((1-I137^2)/AJ137), "X")</f>
        <v>1.4159006596444444E-2</v>
      </c>
      <c r="K137" s="39">
        <f t="shared" ref="K137:K142" si="143">IFERROR(1/J137, "X")</f>
        <v>70.626423766983493</v>
      </c>
      <c r="L137" s="39">
        <f t="shared" ref="L137:L142" si="144">IFERROR(I137-J137, "X")</f>
        <v>4.6065448927522769E-2</v>
      </c>
      <c r="M137" s="39">
        <f t="shared" ref="M137:M142" si="145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0</v>
      </c>
      <c r="AF137" s="9">
        <v>0</v>
      </c>
      <c r="AG137" s="9">
        <v>1</v>
      </c>
      <c r="AH137" s="8">
        <v>4979</v>
      </c>
      <c r="AI137" s="9">
        <v>8</v>
      </c>
      <c r="AJ137" s="9">
        <f t="shared" si="121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 s="18">
        <v>0</v>
      </c>
      <c r="CR137">
        <v>0</v>
      </c>
      <c r="CS137">
        <v>0</v>
      </c>
      <c r="CT137">
        <v>1</v>
      </c>
      <c r="CU137" s="18">
        <v>0</v>
      </c>
      <c r="CV137">
        <v>0</v>
      </c>
      <c r="CW137">
        <v>0</v>
      </c>
      <c r="CX137">
        <v>0</v>
      </c>
      <c r="CY137" s="18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1</v>
      </c>
      <c r="DJ137" s="18">
        <v>0</v>
      </c>
      <c r="DL137" s="18"/>
    </row>
    <row r="138" spans="1:121" x14ac:dyDescent="0.3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46">D138/F138</f>
        <v>0.89784986733651528</v>
      </c>
      <c r="F138" s="7">
        <v>6.2070786142153009</v>
      </c>
      <c r="G138" s="7">
        <f t="shared" si="139"/>
        <v>4.6751748429840134</v>
      </c>
      <c r="H138" s="16">
        <f t="shared" si="140"/>
        <v>6.4708745776570442</v>
      </c>
      <c r="I138" s="11">
        <f t="shared" si="141"/>
        <v>8.7706584814015456E-2</v>
      </c>
      <c r="J138" s="39">
        <f t="shared" si="142"/>
        <v>1.4130090863220576E-2</v>
      </c>
      <c r="K138" s="39">
        <f t="shared" si="143"/>
        <v>70.770953257131197</v>
      </c>
      <c r="L138" s="39">
        <f t="shared" si="144"/>
        <v>7.357649395079488E-2</v>
      </c>
      <c r="M138" s="39">
        <f t="shared" si="145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0</v>
      </c>
      <c r="AF138" s="9">
        <v>0</v>
      </c>
      <c r="AG138" s="9">
        <v>1</v>
      </c>
      <c r="AH138" s="8">
        <v>4979</v>
      </c>
      <c r="AI138" s="9">
        <v>8</v>
      </c>
      <c r="AJ138" s="9">
        <f t="shared" si="121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 s="18">
        <v>0</v>
      </c>
      <c r="CR138">
        <v>0</v>
      </c>
      <c r="CS138">
        <v>0</v>
      </c>
      <c r="CT138">
        <v>1</v>
      </c>
      <c r="CU138" s="18">
        <v>0</v>
      </c>
      <c r="CV138">
        <v>0</v>
      </c>
      <c r="CW138">
        <v>0</v>
      </c>
      <c r="CX138">
        <v>0</v>
      </c>
      <c r="CY138" s="1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 s="18">
        <v>0</v>
      </c>
      <c r="DL138" s="18"/>
    </row>
    <row r="139" spans="1:121" x14ac:dyDescent="0.3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46"/>
        <v>1.3975793543583501</v>
      </c>
      <c r="F139" s="7">
        <v>7.6597490679549312</v>
      </c>
      <c r="G139" s="7">
        <f t="shared" si="139"/>
        <v>9.3075278025810775</v>
      </c>
      <c r="H139" s="16">
        <f t="shared" si="140"/>
        <v>12.102686511297776</v>
      </c>
      <c r="I139" s="11">
        <f t="shared" si="141"/>
        <v>0.10801595217731309</v>
      </c>
      <c r="J139" s="39">
        <f t="shared" si="142"/>
        <v>1.4101761195964629E-2</v>
      </c>
      <c r="K139" s="39">
        <f t="shared" si="143"/>
        <v>70.913128232958641</v>
      </c>
      <c r="L139" s="39">
        <f t="shared" si="144"/>
        <v>9.3914190981348469E-2</v>
      </c>
      <c r="M139" s="39">
        <f t="shared" si="145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0</v>
      </c>
      <c r="AF139" s="9">
        <v>0</v>
      </c>
      <c r="AG139" s="9">
        <v>1</v>
      </c>
      <c r="AH139" s="8">
        <v>4979</v>
      </c>
      <c r="AI139" s="9">
        <v>8</v>
      </c>
      <c r="AJ139" s="9">
        <f t="shared" si="121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 s="18">
        <v>0</v>
      </c>
      <c r="CR139">
        <v>0</v>
      </c>
      <c r="CS139">
        <v>0</v>
      </c>
      <c r="CT139">
        <v>1</v>
      </c>
      <c r="CU139" s="18">
        <v>0</v>
      </c>
      <c r="CV139">
        <v>0</v>
      </c>
      <c r="CW139">
        <v>0</v>
      </c>
      <c r="CX139">
        <v>0</v>
      </c>
      <c r="CY139" s="18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1</v>
      </c>
      <c r="DJ139" s="18">
        <v>0</v>
      </c>
      <c r="DL139" s="18"/>
    </row>
    <row r="140" spans="1:121" x14ac:dyDescent="0.3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46"/>
        <v>0.98694243098033674</v>
      </c>
      <c r="F140" s="7">
        <v>8.7631027253668758</v>
      </c>
      <c r="G140" s="7">
        <f t="shared" ref="G140:G142" si="147">D140-E140</f>
        <v>7.6617354757236615</v>
      </c>
      <c r="H140" s="16">
        <f t="shared" ref="H140:H142" si="148">D140+E140</f>
        <v>9.635620337684335</v>
      </c>
      <c r="I140" s="11">
        <f t="shared" si="141"/>
        <v>0.12343877343338963</v>
      </c>
      <c r="J140" s="39">
        <f t="shared" si="142"/>
        <v>1.408619495878633E-2</v>
      </c>
      <c r="K140" s="39">
        <f t="shared" si="143"/>
        <v>70.99149223234663</v>
      </c>
      <c r="L140" s="39">
        <f t="shared" si="144"/>
        <v>0.10935257847460331</v>
      </c>
      <c r="M140" s="39">
        <f t="shared" si="145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0</v>
      </c>
      <c r="AF140" s="9">
        <v>0</v>
      </c>
      <c r="AG140" s="9">
        <v>1</v>
      </c>
      <c r="AH140" s="8">
        <v>4979</v>
      </c>
      <c r="AI140" s="9">
        <v>15</v>
      </c>
      <c r="AJ140" s="9">
        <f t="shared" si="121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 s="18">
        <v>0</v>
      </c>
      <c r="CR140">
        <v>0</v>
      </c>
      <c r="CS140">
        <v>0</v>
      </c>
      <c r="CT140">
        <v>1</v>
      </c>
      <c r="CU140" s="18">
        <v>0</v>
      </c>
      <c r="CV140">
        <v>0</v>
      </c>
      <c r="CW140">
        <v>0</v>
      </c>
      <c r="CX140">
        <v>0</v>
      </c>
      <c r="CY140" s="18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1</v>
      </c>
      <c r="DI140">
        <v>1</v>
      </c>
      <c r="DJ140" s="18">
        <v>0</v>
      </c>
      <c r="DL140" s="18"/>
    </row>
    <row r="141" spans="1:121" x14ac:dyDescent="0.3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46"/>
        <v>0.41588918524663998</v>
      </c>
      <c r="F141" s="7">
        <v>15.054678236185282</v>
      </c>
      <c r="G141" s="7">
        <f t="shared" si="147"/>
        <v>5.8451886805507796</v>
      </c>
      <c r="H141" s="16">
        <f t="shared" si="148"/>
        <v>6.67696705104406</v>
      </c>
      <c r="I141" s="11">
        <f t="shared" si="141"/>
        <v>0.2089790362375184</v>
      </c>
      <c r="J141" s="39">
        <f t="shared" si="142"/>
        <v>1.3881335287207825E-2</v>
      </c>
      <c r="K141" s="39">
        <f t="shared" si="143"/>
        <v>72.03917917907637</v>
      </c>
      <c r="L141" s="39">
        <f t="shared" si="144"/>
        <v>0.19509770095031057</v>
      </c>
      <c r="M141" s="39">
        <f t="shared" si="145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0</v>
      </c>
      <c r="AF141" s="9">
        <v>0</v>
      </c>
      <c r="AG141" s="9">
        <v>1</v>
      </c>
      <c r="AH141" s="8">
        <v>4979</v>
      </c>
      <c r="AI141" s="9">
        <v>15</v>
      </c>
      <c r="AJ141" s="9">
        <f t="shared" si="121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 s="18">
        <v>0</v>
      </c>
      <c r="CR141">
        <v>0</v>
      </c>
      <c r="CS141">
        <v>0</v>
      </c>
      <c r="CT141">
        <v>1</v>
      </c>
      <c r="CU141" s="18">
        <v>0</v>
      </c>
      <c r="CV141">
        <v>0</v>
      </c>
      <c r="CW141">
        <v>0</v>
      </c>
      <c r="CX141">
        <v>0</v>
      </c>
      <c r="CY141" s="18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1</v>
      </c>
      <c r="DI141">
        <v>1</v>
      </c>
      <c r="DJ141" s="18">
        <v>0</v>
      </c>
      <c r="DL141" s="18"/>
    </row>
    <row r="142" spans="1:121" s="69" customFormat="1" x14ac:dyDescent="0.3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46"/>
        <v>0.51814326001821853</v>
      </c>
      <c r="F142" s="73">
        <v>20.713380227424022</v>
      </c>
      <c r="G142" s="73">
        <f t="shared" si="147"/>
        <v>10.214355097016172</v>
      </c>
      <c r="H142" s="74">
        <f t="shared" si="148"/>
        <v>11.25064161705261</v>
      </c>
      <c r="I142" s="75">
        <f t="shared" si="141"/>
        <v>0.28208127557332185</v>
      </c>
      <c r="J142" s="76">
        <f t="shared" si="142"/>
        <v>1.3618312051253372E-2</v>
      </c>
      <c r="K142" s="76">
        <f t="shared" si="143"/>
        <v>73.430539426357484</v>
      </c>
      <c r="L142" s="76">
        <f t="shared" si="144"/>
        <v>0.2684629635220685</v>
      </c>
      <c r="M142" s="76">
        <f t="shared" si="145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0</v>
      </c>
      <c r="AF142" s="79">
        <v>0</v>
      </c>
      <c r="AG142" s="79">
        <v>1</v>
      </c>
      <c r="AH142" s="78">
        <v>4979</v>
      </c>
      <c r="AI142" s="79">
        <v>15</v>
      </c>
      <c r="AJ142" s="79">
        <f t="shared" si="121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85">
        <v>0</v>
      </c>
      <c r="CR142" s="69">
        <v>0</v>
      </c>
      <c r="CS142" s="69">
        <v>0</v>
      </c>
      <c r="CT142" s="69">
        <v>1</v>
      </c>
      <c r="CU142" s="85">
        <v>0</v>
      </c>
      <c r="CV142" s="69">
        <v>0</v>
      </c>
      <c r="CW142" s="69">
        <v>0</v>
      </c>
      <c r="CX142" s="69">
        <v>0</v>
      </c>
      <c r="CY142" s="85">
        <v>0</v>
      </c>
      <c r="CZ142" s="69">
        <v>0</v>
      </c>
      <c r="DA142" s="69">
        <v>0</v>
      </c>
      <c r="DB142" s="69">
        <v>0</v>
      </c>
      <c r="DC142" s="69">
        <v>1</v>
      </c>
      <c r="DD142" s="69">
        <v>0</v>
      </c>
      <c r="DE142" s="69">
        <v>0</v>
      </c>
      <c r="DF142" s="69">
        <v>1</v>
      </c>
      <c r="DG142" s="69">
        <v>0</v>
      </c>
      <c r="DH142" s="69">
        <v>1</v>
      </c>
      <c r="DI142" s="69">
        <v>1</v>
      </c>
      <c r="DJ142" s="85">
        <v>0</v>
      </c>
      <c r="DL142" s="85"/>
      <c r="DP142" s="70"/>
      <c r="DQ142" s="87"/>
    </row>
    <row r="143" spans="1:121" x14ac:dyDescent="0.3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49">D143-E143</f>
        <v>7.4</v>
      </c>
      <c r="H143" s="16">
        <f t="shared" ref="H143:H156" si="150">D143+E143</f>
        <v>8</v>
      </c>
      <c r="I143" s="11">
        <f t="shared" ref="I143:I154" si="151">IFERROR(F143/SQRT(F143^2+AJ143), "X")</f>
        <v>0.12746257641128633</v>
      </c>
      <c r="J143" s="39">
        <f t="shared" ref="J143:J154" si="152">IFERROR(SQRT((1-I143^2)/AJ143), "X")</f>
        <v>5.8702318605511773E-3</v>
      </c>
      <c r="K143" s="39">
        <f t="shared" ref="K143:K154" si="153">IFERROR(1/J143, "X")</f>
        <v>170.35102254140034</v>
      </c>
      <c r="L143" s="39">
        <f t="shared" ref="L143:L154" si="154">IFERROR(I143-J143, "X")</f>
        <v>0.12159234455073516</v>
      </c>
      <c r="M143" s="39">
        <f t="shared" ref="M143:M154" si="155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121"/>
        <v>28548</v>
      </c>
      <c r="AL143" s="7">
        <v>12.4</v>
      </c>
      <c r="AM143" s="7" t="s">
        <v>433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 s="18">
        <v>0</v>
      </c>
      <c r="CR143">
        <v>0</v>
      </c>
      <c r="CS143">
        <v>0</v>
      </c>
      <c r="CT143">
        <v>0</v>
      </c>
      <c r="CU143" s="18">
        <v>1</v>
      </c>
      <c r="CV143">
        <v>0</v>
      </c>
      <c r="CW143">
        <v>0</v>
      </c>
      <c r="CX143">
        <v>0</v>
      </c>
      <c r="CY143" s="18">
        <v>0</v>
      </c>
      <c r="CZ143">
        <v>0</v>
      </c>
      <c r="DA143">
        <v>0</v>
      </c>
      <c r="DB143">
        <v>1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 s="18">
        <v>0</v>
      </c>
      <c r="DL143" s="18"/>
    </row>
    <row r="144" spans="1:121" x14ac:dyDescent="0.3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49"/>
        <v>7.5</v>
      </c>
      <c r="H144" s="16">
        <f t="shared" si="150"/>
        <v>8.5</v>
      </c>
      <c r="I144" s="11">
        <f t="shared" si="151"/>
        <v>0.13316215592883443</v>
      </c>
      <c r="J144" s="39">
        <f t="shared" si="152"/>
        <v>5.8627185648068023E-3</v>
      </c>
      <c r="K144" s="39">
        <f t="shared" si="153"/>
        <v>170.56933382456396</v>
      </c>
      <c r="L144" s="39">
        <f t="shared" si="154"/>
        <v>0.12729943736402763</v>
      </c>
      <c r="M144" s="39">
        <f t="shared" si="155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121"/>
        <v>28578</v>
      </c>
      <c r="AL144" s="7">
        <v>12.4</v>
      </c>
      <c r="AM144" s="7" t="s">
        <v>433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 s="18">
        <v>0</v>
      </c>
      <c r="CR144">
        <v>0</v>
      </c>
      <c r="CS144">
        <v>0</v>
      </c>
      <c r="CT144">
        <v>0</v>
      </c>
      <c r="CU144" s="18">
        <v>1</v>
      </c>
      <c r="CV144">
        <v>0</v>
      </c>
      <c r="CW144">
        <v>0</v>
      </c>
      <c r="CX144">
        <v>0</v>
      </c>
      <c r="CY144" s="18">
        <v>0</v>
      </c>
      <c r="CZ144">
        <v>0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 s="18">
        <v>0</v>
      </c>
      <c r="DL144" s="18"/>
    </row>
    <row r="145" spans="1:121" x14ac:dyDescent="0.3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49"/>
        <v>8.8000000000000007</v>
      </c>
      <c r="H145" s="16">
        <f t="shared" si="150"/>
        <v>9.8000000000000007</v>
      </c>
      <c r="I145" s="11">
        <f t="shared" si="151"/>
        <v>0.13735334900738005</v>
      </c>
      <c r="J145" s="39">
        <f t="shared" si="152"/>
        <v>5.7922298588428973E-3</v>
      </c>
      <c r="K145" s="39">
        <f t="shared" si="153"/>
        <v>172.64508218252377</v>
      </c>
      <c r="L145" s="39">
        <f t="shared" si="154"/>
        <v>0.13156111914853716</v>
      </c>
      <c r="M145" s="39">
        <f t="shared" si="155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121"/>
        <v>29244</v>
      </c>
      <c r="AL145" s="7">
        <v>12.4</v>
      </c>
      <c r="AM145" s="7" t="s">
        <v>433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 s="18">
        <v>0</v>
      </c>
      <c r="CR145">
        <v>0</v>
      </c>
      <c r="CS145">
        <v>0</v>
      </c>
      <c r="CT145">
        <v>0</v>
      </c>
      <c r="CU145" s="18">
        <v>1</v>
      </c>
      <c r="CV145">
        <v>0</v>
      </c>
      <c r="CW145">
        <v>0</v>
      </c>
      <c r="CX145">
        <v>0</v>
      </c>
      <c r="CY145" s="18">
        <v>0</v>
      </c>
      <c r="CZ145">
        <v>0</v>
      </c>
      <c r="DA145">
        <v>0</v>
      </c>
      <c r="DB145">
        <v>1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 s="18">
        <v>0</v>
      </c>
      <c r="DL145" s="18"/>
    </row>
    <row r="146" spans="1:121" x14ac:dyDescent="0.3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49"/>
        <v>6.8</v>
      </c>
      <c r="H146" s="16">
        <f t="shared" si="150"/>
        <v>7.2</v>
      </c>
      <c r="I146" s="11">
        <f t="shared" si="151"/>
        <v>0.14675871989868494</v>
      </c>
      <c r="J146" s="39">
        <f t="shared" si="152"/>
        <v>5.9384316733746279E-3</v>
      </c>
      <c r="K146" s="39">
        <f t="shared" si="153"/>
        <v>168.39462925599864</v>
      </c>
      <c r="L146" s="39">
        <f t="shared" si="154"/>
        <v>0.14082028822531031</v>
      </c>
      <c r="M146" s="39">
        <f t="shared" si="155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121"/>
        <v>27746</v>
      </c>
      <c r="AL146" s="7">
        <v>12.6</v>
      </c>
      <c r="AM146" s="7" t="s">
        <v>433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 s="18">
        <v>0</v>
      </c>
      <c r="CR146">
        <v>0</v>
      </c>
      <c r="CS146">
        <v>0</v>
      </c>
      <c r="CT146">
        <v>0</v>
      </c>
      <c r="CU146" s="18">
        <v>1</v>
      </c>
      <c r="CV146">
        <v>0</v>
      </c>
      <c r="CW146">
        <v>0</v>
      </c>
      <c r="CX146">
        <v>0</v>
      </c>
      <c r="CY146" s="18">
        <v>0</v>
      </c>
      <c r="CZ146">
        <v>0</v>
      </c>
      <c r="DA146">
        <v>0</v>
      </c>
      <c r="DB146">
        <v>1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 s="18">
        <v>0</v>
      </c>
      <c r="DL146" s="18"/>
    </row>
    <row r="147" spans="1:121" x14ac:dyDescent="0.3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49"/>
        <v>10.299999999999999</v>
      </c>
      <c r="H147" s="16">
        <f t="shared" si="150"/>
        <v>11.1</v>
      </c>
      <c r="I147" s="11">
        <f t="shared" si="151"/>
        <v>0.15248911135300705</v>
      </c>
      <c r="J147" s="39">
        <f t="shared" si="152"/>
        <v>5.9303409355092639E-3</v>
      </c>
      <c r="K147" s="39">
        <f t="shared" si="153"/>
        <v>168.62436930266063</v>
      </c>
      <c r="L147" s="39">
        <f t="shared" si="154"/>
        <v>0.14655877041749779</v>
      </c>
      <c r="M147" s="39">
        <f t="shared" si="155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121"/>
        <v>27773</v>
      </c>
      <c r="AL147" s="7">
        <v>12.6</v>
      </c>
      <c r="AM147" s="7" t="s">
        <v>433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 s="18">
        <v>0</v>
      </c>
      <c r="CR147">
        <v>0</v>
      </c>
      <c r="CS147">
        <v>0</v>
      </c>
      <c r="CT147">
        <v>0</v>
      </c>
      <c r="CU147" s="18">
        <v>1</v>
      </c>
      <c r="CV147">
        <v>0</v>
      </c>
      <c r="CW147">
        <v>0</v>
      </c>
      <c r="CX147">
        <v>0</v>
      </c>
      <c r="CY147" s="18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 s="18">
        <v>0</v>
      </c>
      <c r="DL147" s="18"/>
    </row>
    <row r="148" spans="1:121" x14ac:dyDescent="0.3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49"/>
        <v>10.7</v>
      </c>
      <c r="H148" s="16">
        <f t="shared" si="150"/>
        <v>11.7</v>
      </c>
      <c r="I148" s="11">
        <f t="shared" si="151"/>
        <v>0.15809334365207181</v>
      </c>
      <c r="J148" s="39">
        <f t="shared" si="152"/>
        <v>5.9181332465658137E-3</v>
      </c>
      <c r="K148" s="39">
        <f t="shared" si="153"/>
        <v>168.97220091830172</v>
      </c>
      <c r="L148" s="39">
        <f t="shared" si="154"/>
        <v>0.152175210405506</v>
      </c>
      <c r="M148" s="39">
        <f t="shared" si="155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121"/>
        <v>27838</v>
      </c>
      <c r="AL148" s="7">
        <v>12.6</v>
      </c>
      <c r="AM148" s="7" t="s">
        <v>433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 s="18">
        <v>0</v>
      </c>
      <c r="CR148">
        <v>0</v>
      </c>
      <c r="CS148">
        <v>0</v>
      </c>
      <c r="CT148">
        <v>0</v>
      </c>
      <c r="CU148" s="18">
        <v>1</v>
      </c>
      <c r="CV148">
        <v>0</v>
      </c>
      <c r="CW148">
        <v>0</v>
      </c>
      <c r="CX148">
        <v>0</v>
      </c>
      <c r="CY148" s="18">
        <v>0</v>
      </c>
      <c r="CZ148">
        <v>0</v>
      </c>
      <c r="DA148">
        <v>0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 s="18">
        <v>0</v>
      </c>
      <c r="DL148" s="18"/>
    </row>
    <row r="149" spans="1:121" x14ac:dyDescent="0.3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49"/>
        <v>7.9</v>
      </c>
      <c r="H149" s="16">
        <f t="shared" si="150"/>
        <v>8.9</v>
      </c>
      <c r="I149" s="11">
        <f t="shared" si="151"/>
        <v>0.15628859800169251</v>
      </c>
      <c r="J149" s="39">
        <f t="shared" si="152"/>
        <v>5.6394635630566577E-3</v>
      </c>
      <c r="K149" s="39">
        <f t="shared" si="153"/>
        <v>177.32183013839492</v>
      </c>
      <c r="L149" s="39">
        <f t="shared" si="154"/>
        <v>0.15064913443863584</v>
      </c>
      <c r="M149" s="39">
        <f t="shared" si="155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121"/>
        <v>30675</v>
      </c>
      <c r="AL149" s="7">
        <v>12.4</v>
      </c>
      <c r="AM149" s="7" t="s">
        <v>433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 s="18">
        <v>0</v>
      </c>
      <c r="CR149">
        <v>0</v>
      </c>
      <c r="CS149">
        <v>0</v>
      </c>
      <c r="CT149">
        <v>0</v>
      </c>
      <c r="CU149" s="18">
        <v>1</v>
      </c>
      <c r="CV149">
        <v>0</v>
      </c>
      <c r="CW149">
        <v>0</v>
      </c>
      <c r="CX149">
        <v>0</v>
      </c>
      <c r="CY149" s="18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 s="18">
        <v>0</v>
      </c>
      <c r="DL149" s="18"/>
    </row>
    <row r="150" spans="1:121" x14ac:dyDescent="0.3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49"/>
        <v>8.1</v>
      </c>
      <c r="H150" s="16">
        <f t="shared" si="150"/>
        <v>9.2999999999999989</v>
      </c>
      <c r="I150" s="11">
        <f t="shared" si="151"/>
        <v>0.16170597526401623</v>
      </c>
      <c r="J150" s="39">
        <f t="shared" si="152"/>
        <v>5.6317289703694193E-3</v>
      </c>
      <c r="K150" s="39">
        <f t="shared" si="153"/>
        <v>177.56536318799516</v>
      </c>
      <c r="L150" s="39">
        <f t="shared" si="154"/>
        <v>0.1560742462936468</v>
      </c>
      <c r="M150" s="39">
        <f t="shared" si="155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121"/>
        <v>30705</v>
      </c>
      <c r="AL150" s="7">
        <v>12.4</v>
      </c>
      <c r="AM150" s="7" t="s">
        <v>433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 s="18">
        <v>0</v>
      </c>
      <c r="CR150">
        <v>0</v>
      </c>
      <c r="CS150">
        <v>0</v>
      </c>
      <c r="CT150">
        <v>0</v>
      </c>
      <c r="CU150" s="18">
        <v>1</v>
      </c>
      <c r="CV150">
        <v>0</v>
      </c>
      <c r="CW150">
        <v>0</v>
      </c>
      <c r="CX150">
        <v>0</v>
      </c>
      <c r="CY150" s="18">
        <v>0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8">
        <v>0</v>
      </c>
      <c r="DL150" s="18"/>
    </row>
    <row r="151" spans="1:121" x14ac:dyDescent="0.3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49"/>
        <v>9.2000000000000011</v>
      </c>
      <c r="H151" s="16">
        <f t="shared" si="150"/>
        <v>10.4</v>
      </c>
      <c r="I151" s="11">
        <f t="shared" si="151"/>
        <v>0.16541448611109594</v>
      </c>
      <c r="J151" s="39">
        <f t="shared" si="152"/>
        <v>5.5670033111354465E-3</v>
      </c>
      <c r="K151" s="39">
        <f t="shared" si="153"/>
        <v>179.62985543761783</v>
      </c>
      <c r="L151" s="39">
        <f t="shared" si="154"/>
        <v>0.1598474827999605</v>
      </c>
      <c r="M151" s="39">
        <f t="shared" si="155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121"/>
        <v>31384</v>
      </c>
      <c r="AL151" s="7">
        <v>12.4</v>
      </c>
      <c r="AM151" s="7" t="s">
        <v>433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 s="18">
        <v>0</v>
      </c>
      <c r="CR151">
        <v>0</v>
      </c>
      <c r="CS151">
        <v>0</v>
      </c>
      <c r="CT151">
        <v>0</v>
      </c>
      <c r="CU151" s="18">
        <v>1</v>
      </c>
      <c r="CV151">
        <v>0</v>
      </c>
      <c r="CW151">
        <v>0</v>
      </c>
      <c r="CX151">
        <v>0</v>
      </c>
      <c r="CY151" s="18">
        <v>0</v>
      </c>
      <c r="CZ151">
        <v>0</v>
      </c>
      <c r="DA151">
        <v>0</v>
      </c>
      <c r="DB151">
        <v>1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 s="18">
        <v>0</v>
      </c>
      <c r="DL151" s="18"/>
    </row>
    <row r="152" spans="1:121" x14ac:dyDescent="0.3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49"/>
        <v>7.2</v>
      </c>
      <c r="H152" s="16">
        <f t="shared" si="150"/>
        <v>7.8</v>
      </c>
      <c r="I152" s="11">
        <f t="shared" si="151"/>
        <v>0.17506737478084128</v>
      </c>
      <c r="J152" s="39">
        <f t="shared" si="152"/>
        <v>5.7000360586987268E-3</v>
      </c>
      <c r="K152" s="39">
        <f t="shared" si="153"/>
        <v>175.43748665833741</v>
      </c>
      <c r="L152" s="39">
        <f t="shared" si="154"/>
        <v>0.16936733872214255</v>
      </c>
      <c r="M152" s="39">
        <f t="shared" si="155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121"/>
        <v>29835</v>
      </c>
      <c r="AL152" s="7">
        <v>12.6</v>
      </c>
      <c r="AM152" s="7" t="s">
        <v>433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 s="18">
        <v>0</v>
      </c>
      <c r="CR152">
        <v>0</v>
      </c>
      <c r="CS152">
        <v>0</v>
      </c>
      <c r="CT152">
        <v>0</v>
      </c>
      <c r="CU152" s="18">
        <v>1</v>
      </c>
      <c r="CV152">
        <v>0</v>
      </c>
      <c r="CW152">
        <v>0</v>
      </c>
      <c r="CX152">
        <v>0</v>
      </c>
      <c r="CY152" s="18">
        <v>0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 s="18">
        <v>0</v>
      </c>
      <c r="DL152" s="18"/>
    </row>
    <row r="153" spans="1:121" x14ac:dyDescent="0.3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49"/>
        <v>10.1</v>
      </c>
      <c r="H153" s="16">
        <f t="shared" si="150"/>
        <v>11.1</v>
      </c>
      <c r="I153" s="11">
        <f t="shared" si="151"/>
        <v>0.18049659984710903</v>
      </c>
      <c r="J153" s="39">
        <f t="shared" si="152"/>
        <v>5.6914967295421072E-3</v>
      </c>
      <c r="K153" s="39">
        <f t="shared" si="153"/>
        <v>175.7007071284836</v>
      </c>
      <c r="L153" s="39">
        <f t="shared" si="154"/>
        <v>0.17480510311756692</v>
      </c>
      <c r="M153" s="39">
        <f t="shared" si="155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121"/>
        <v>29865</v>
      </c>
      <c r="AL153" s="7">
        <v>12.6</v>
      </c>
      <c r="AM153" s="7" t="s">
        <v>433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 s="18">
        <v>0</v>
      </c>
      <c r="CR153">
        <v>0</v>
      </c>
      <c r="CS153">
        <v>0</v>
      </c>
      <c r="CT153">
        <v>0</v>
      </c>
      <c r="CU153" s="18">
        <v>1</v>
      </c>
      <c r="CV153">
        <v>0</v>
      </c>
      <c r="CW153">
        <v>0</v>
      </c>
      <c r="CX153">
        <v>0</v>
      </c>
      <c r="CY153" s="18">
        <v>0</v>
      </c>
      <c r="CZ153">
        <v>0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 s="18">
        <v>0</v>
      </c>
      <c r="DL153" s="18"/>
    </row>
    <row r="154" spans="1:121" s="69" customFormat="1" x14ac:dyDescent="0.3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49"/>
        <v>10.5</v>
      </c>
      <c r="H154" s="74">
        <f t="shared" si="150"/>
        <v>11.7</v>
      </c>
      <c r="I154" s="75">
        <f t="shared" si="151"/>
        <v>0.18598810220012707</v>
      </c>
      <c r="J154" s="76">
        <f t="shared" si="152"/>
        <v>5.6853831951065434E-3</v>
      </c>
      <c r="K154" s="76">
        <f t="shared" si="153"/>
        <v>175.88963939329687</v>
      </c>
      <c r="L154" s="76">
        <f t="shared" si="154"/>
        <v>0.18030271900502054</v>
      </c>
      <c r="M154" s="76">
        <f t="shared" si="155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121"/>
        <v>29867</v>
      </c>
      <c r="AK154" s="79"/>
      <c r="AL154" s="73">
        <v>12.6</v>
      </c>
      <c r="AM154" s="73" t="s">
        <v>433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85">
        <v>0</v>
      </c>
      <c r="CR154" s="69">
        <v>0</v>
      </c>
      <c r="CS154" s="69">
        <v>0</v>
      </c>
      <c r="CT154" s="69">
        <v>0</v>
      </c>
      <c r="CU154" s="85">
        <v>1</v>
      </c>
      <c r="CV154" s="69">
        <v>0</v>
      </c>
      <c r="CW154" s="69">
        <v>0</v>
      </c>
      <c r="CX154" s="69">
        <v>0</v>
      </c>
      <c r="CY154" s="85">
        <v>0</v>
      </c>
      <c r="CZ154" s="69">
        <v>0</v>
      </c>
      <c r="DA154" s="69">
        <v>0</v>
      </c>
      <c r="DB154" s="69">
        <v>1</v>
      </c>
      <c r="DC154" s="69">
        <v>1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85">
        <v>0</v>
      </c>
      <c r="DL154" s="85"/>
      <c r="DP154" s="70"/>
      <c r="DQ154" s="87"/>
    </row>
    <row r="155" spans="1:121" x14ac:dyDescent="0.3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49"/>
        <v>6.7</v>
      </c>
      <c r="H155" s="16">
        <f t="shared" si="150"/>
        <v>7.7</v>
      </c>
      <c r="I155" s="11">
        <f t="shared" ref="I155:I156" si="156">IFERROR(F155/SQRT(F155^2+AJ155), "X")</f>
        <v>0.13314306921085112</v>
      </c>
      <c r="J155" s="39">
        <f t="shared" ref="J155:J156" si="157">IFERROR(SQRT((1-I155^2)/AJ155), "X")</f>
        <v>9.2460464729757722E-3</v>
      </c>
      <c r="K155" s="39">
        <f t="shared" ref="K155:K156" si="158">IFERROR(1/J155, "X")</f>
        <v>108.15433417112789</v>
      </c>
      <c r="L155" s="39">
        <f t="shared" ref="L155:L156" si="159">IFERROR(I155-J155, "X")</f>
        <v>0.12389702273787534</v>
      </c>
      <c r="M155" s="39">
        <f t="shared" ref="M155:M156" si="160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0</v>
      </c>
      <c r="AF155" s="9">
        <v>0</v>
      </c>
      <c r="AG155" s="9">
        <v>1</v>
      </c>
      <c r="AH155" s="8">
        <v>11501</v>
      </c>
      <c r="AI155" s="9">
        <v>10</v>
      </c>
      <c r="AJ155" s="9">
        <f t="shared" si="121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0</v>
      </c>
      <c r="AV155" s="31">
        <v>1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 s="18">
        <v>0</v>
      </c>
      <c r="CR155">
        <v>0</v>
      </c>
      <c r="CS155">
        <v>0</v>
      </c>
      <c r="CT155">
        <v>1</v>
      </c>
      <c r="CU155" s="18">
        <v>0</v>
      </c>
      <c r="CV155">
        <v>0</v>
      </c>
      <c r="CW155">
        <v>0</v>
      </c>
      <c r="CX155">
        <v>0</v>
      </c>
      <c r="CY155" s="18">
        <v>0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 s="18">
        <v>1</v>
      </c>
      <c r="DL155" s="18"/>
    </row>
    <row r="156" spans="1:121" x14ac:dyDescent="0.3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49"/>
        <v>15.600000000000001</v>
      </c>
      <c r="H156" s="16">
        <f t="shared" si="150"/>
        <v>17.600000000000001</v>
      </c>
      <c r="I156" s="11">
        <f t="shared" si="156"/>
        <v>0.34745373685855596</v>
      </c>
      <c r="J156" s="39">
        <f t="shared" si="157"/>
        <v>2.0930948003527464E-2</v>
      </c>
      <c r="K156" s="39">
        <f t="shared" si="158"/>
        <v>47.776144674931651</v>
      </c>
      <c r="L156" s="39">
        <f t="shared" si="159"/>
        <v>0.3265227888550285</v>
      </c>
      <c r="M156" s="39">
        <f t="shared" si="160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0</v>
      </c>
      <c r="AF156" s="9">
        <v>0</v>
      </c>
      <c r="AG156" s="9">
        <v>1</v>
      </c>
      <c r="AH156" s="8">
        <v>2018</v>
      </c>
      <c r="AI156" s="9">
        <v>10</v>
      </c>
      <c r="AJ156" s="9">
        <f t="shared" si="121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0</v>
      </c>
      <c r="AV156" s="31">
        <v>1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61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 s="18">
        <v>0</v>
      </c>
      <c r="CR156">
        <v>0</v>
      </c>
      <c r="CS156">
        <v>0</v>
      </c>
      <c r="CT156">
        <v>1</v>
      </c>
      <c r="CU156" s="18">
        <v>0</v>
      </c>
      <c r="CV156">
        <v>0</v>
      </c>
      <c r="CW156">
        <v>0</v>
      </c>
      <c r="CX156">
        <v>0</v>
      </c>
      <c r="CY156" s="18">
        <v>0</v>
      </c>
      <c r="CZ156">
        <v>0</v>
      </c>
      <c r="DA156">
        <v>0</v>
      </c>
      <c r="DB156">
        <v>1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 s="18">
        <v>1</v>
      </c>
      <c r="DL156" s="18"/>
    </row>
    <row r="157" spans="1:121" x14ac:dyDescent="0.3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62">D157-E157</f>
        <v>2.3035171520973119</v>
      </c>
      <c r="H157" s="16">
        <f t="shared" ref="H157:H160" si="163">D157+E157</f>
        <v>3.0964828479026885</v>
      </c>
      <c r="I157" s="11">
        <f t="shared" ref="I157:I160" si="164">IFERROR(F157/SQRT(F157^2+AJ157), "X")</f>
        <v>6.3421496849380379E-2</v>
      </c>
      <c r="J157" s="39">
        <f t="shared" ref="J157:J160" si="165">IFERROR(SQRT((1-I157^2)/AJ157), "X")</f>
        <v>9.3131613663310058E-3</v>
      </c>
      <c r="K157" s="39">
        <f t="shared" ref="K157:K160" si="166">IFERROR(1/J157, "X")</f>
        <v>107.37492465396399</v>
      </c>
      <c r="L157" s="39">
        <f t="shared" ref="L157:L160" si="167">IFERROR(I157-J157, "X")</f>
        <v>5.4108335483049372E-2</v>
      </c>
      <c r="M157" s="39">
        <f t="shared" ref="M157:M160" si="168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0</v>
      </c>
      <c r="AF157" s="9">
        <v>0</v>
      </c>
      <c r="AG157" s="9">
        <v>1</v>
      </c>
      <c r="AH157" s="8">
        <v>11501</v>
      </c>
      <c r="AI157" s="9">
        <v>17</v>
      </c>
      <c r="AJ157" s="9">
        <f t="shared" si="121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0</v>
      </c>
      <c r="AV157" s="31">
        <v>1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61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 s="18">
        <v>0</v>
      </c>
      <c r="CR157">
        <v>0</v>
      </c>
      <c r="CS157">
        <v>0</v>
      </c>
      <c r="CT157">
        <v>1</v>
      </c>
      <c r="CU157" s="18">
        <v>0</v>
      </c>
      <c r="CV157">
        <v>0</v>
      </c>
      <c r="CW157">
        <v>0</v>
      </c>
      <c r="CX157">
        <v>0</v>
      </c>
      <c r="CY157" s="18">
        <v>0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 s="18">
        <v>1</v>
      </c>
      <c r="DL157" s="18"/>
    </row>
    <row r="158" spans="1:121" x14ac:dyDescent="0.3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69">D158/F158</f>
        <v>0.29682285999879893</v>
      </c>
      <c r="F158" s="7">
        <f>SQRT((0.271/0.02)^2 + (0.136/0.02)^2)</f>
        <v>15.160557377616431</v>
      </c>
      <c r="G158" s="7">
        <f t="shared" si="162"/>
        <v>4.203177140001201</v>
      </c>
      <c r="H158" s="16">
        <f t="shared" si="163"/>
        <v>4.796822859998799</v>
      </c>
      <c r="I158" s="11">
        <f t="shared" si="164"/>
        <v>0.14008254285127902</v>
      </c>
      <c r="J158" s="39">
        <f t="shared" si="165"/>
        <v>9.2399335566713224E-3</v>
      </c>
      <c r="K158" s="39">
        <f t="shared" si="166"/>
        <v>108.225886459756</v>
      </c>
      <c r="L158" s="39">
        <f t="shared" si="167"/>
        <v>0.1308426092946077</v>
      </c>
      <c r="M158" s="39">
        <f t="shared" si="168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0</v>
      </c>
      <c r="AF158" s="9">
        <v>0</v>
      </c>
      <c r="AG158" s="9">
        <v>1</v>
      </c>
      <c r="AH158" s="8">
        <v>11501</v>
      </c>
      <c r="AI158" s="9">
        <v>17</v>
      </c>
      <c r="AJ158" s="9">
        <f t="shared" si="121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0</v>
      </c>
      <c r="AV158" s="31">
        <v>1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61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 s="18">
        <v>0</v>
      </c>
      <c r="CR158">
        <v>0</v>
      </c>
      <c r="CS158">
        <v>0</v>
      </c>
      <c r="CT158">
        <v>1</v>
      </c>
      <c r="CU158" s="18">
        <v>0</v>
      </c>
      <c r="CV158">
        <v>0</v>
      </c>
      <c r="CW158">
        <v>0</v>
      </c>
      <c r="CX158">
        <v>0</v>
      </c>
      <c r="CY158" s="18">
        <v>0</v>
      </c>
      <c r="CZ158">
        <v>0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 s="18">
        <v>1</v>
      </c>
      <c r="DL158" s="18"/>
    </row>
    <row r="159" spans="1:121" x14ac:dyDescent="0.3">
      <c r="A159">
        <v>158</v>
      </c>
      <c r="B159">
        <v>15</v>
      </c>
      <c r="C159" s="25" t="s">
        <v>488</v>
      </c>
      <c r="D159" s="12">
        <v>13.2</v>
      </c>
      <c r="E159" s="14">
        <f t="shared" si="169"/>
        <v>0.44085990313196088</v>
      </c>
      <c r="F159" s="7">
        <f>SQRT((0.271/0.02)^2 + (0.534/0.02)^2)</f>
        <v>29.941484599131019</v>
      </c>
      <c r="G159" s="7">
        <f t="shared" si="162"/>
        <v>12.759140096868038</v>
      </c>
      <c r="H159" s="16">
        <f t="shared" si="163"/>
        <v>13.640859903131961</v>
      </c>
      <c r="I159" s="11">
        <f t="shared" si="164"/>
        <v>0.26910508843055797</v>
      </c>
      <c r="J159" s="39">
        <f t="shared" si="165"/>
        <v>8.9877002437737542E-3</v>
      </c>
      <c r="K159" s="39">
        <f t="shared" si="166"/>
        <v>111.26316776004538</v>
      </c>
      <c r="L159" s="39">
        <f t="shared" si="167"/>
        <v>0.2601173881867842</v>
      </c>
      <c r="M159" s="39">
        <f t="shared" si="168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0</v>
      </c>
      <c r="AF159" s="9">
        <v>0</v>
      </c>
      <c r="AG159" s="9">
        <v>1</v>
      </c>
      <c r="AH159" s="8">
        <v>11501</v>
      </c>
      <c r="AI159" s="9">
        <v>17</v>
      </c>
      <c r="AJ159" s="9">
        <f t="shared" si="121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0</v>
      </c>
      <c r="AV159" s="31">
        <v>1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70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61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 s="18">
        <v>0</v>
      </c>
      <c r="CR159">
        <v>0</v>
      </c>
      <c r="CS159">
        <v>0</v>
      </c>
      <c r="CT159">
        <v>1</v>
      </c>
      <c r="CU159" s="18">
        <v>0</v>
      </c>
      <c r="CV159">
        <v>0</v>
      </c>
      <c r="CW159">
        <v>0</v>
      </c>
      <c r="CX159">
        <v>0</v>
      </c>
      <c r="CY159" s="18">
        <v>0</v>
      </c>
      <c r="CZ159">
        <v>0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 s="18">
        <v>1</v>
      </c>
      <c r="DL159" s="18"/>
    </row>
    <row r="160" spans="1:121" x14ac:dyDescent="0.3">
      <c r="A160">
        <v>159</v>
      </c>
      <c r="B160">
        <v>15</v>
      </c>
      <c r="C160" s="25" t="s">
        <v>488</v>
      </c>
      <c r="D160" s="12">
        <v>11.4</v>
      </c>
      <c r="E160" s="14">
        <f t="shared" si="169"/>
        <v>0.30934775699157074</v>
      </c>
      <c r="F160" s="7">
        <f>SQRT((0.762/0.03)^2 + (0.534/0.02)^2)</f>
        <v>36.8517299458248</v>
      </c>
      <c r="G160" s="7">
        <f t="shared" si="162"/>
        <v>11.09065224300843</v>
      </c>
      <c r="H160" s="16">
        <f t="shared" si="163"/>
        <v>11.709347756991571</v>
      </c>
      <c r="I160" s="11">
        <f t="shared" si="164"/>
        <v>0.32520529743856608</v>
      </c>
      <c r="J160" s="39">
        <f t="shared" si="165"/>
        <v>8.8246955547716683E-3</v>
      </c>
      <c r="K160" s="39">
        <f t="shared" si="166"/>
        <v>113.31835685360073</v>
      </c>
      <c r="L160" s="39">
        <f t="shared" si="167"/>
        <v>0.31638060188379441</v>
      </c>
      <c r="M160" s="39">
        <f t="shared" si="168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0</v>
      </c>
      <c r="AF160" s="9">
        <v>0</v>
      </c>
      <c r="AG160" s="9">
        <v>1</v>
      </c>
      <c r="AH160" s="8">
        <v>11501</v>
      </c>
      <c r="AI160" s="9">
        <v>17</v>
      </c>
      <c r="AJ160" s="9">
        <f t="shared" si="121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0</v>
      </c>
      <c r="AV160" s="31">
        <v>1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70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61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 s="18">
        <v>0</v>
      </c>
      <c r="CR160">
        <v>0</v>
      </c>
      <c r="CS160">
        <v>0</v>
      </c>
      <c r="CT160">
        <v>1</v>
      </c>
      <c r="CU160" s="18">
        <v>0</v>
      </c>
      <c r="CV160">
        <v>0</v>
      </c>
      <c r="CW160">
        <v>0</v>
      </c>
      <c r="CX160">
        <v>0</v>
      </c>
      <c r="CY160" s="18">
        <v>0</v>
      </c>
      <c r="CZ160">
        <v>0</v>
      </c>
      <c r="DA160">
        <v>0</v>
      </c>
      <c r="DB160">
        <v>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 s="18">
        <v>1</v>
      </c>
      <c r="DL160" s="18"/>
    </row>
    <row r="161" spans="1:116" x14ac:dyDescent="0.3">
      <c r="A161">
        <v>160</v>
      </c>
      <c r="B161">
        <v>15</v>
      </c>
      <c r="C161" s="25" t="s">
        <v>488</v>
      </c>
      <c r="D161" s="12">
        <v>15.4</v>
      </c>
      <c r="E161" s="14">
        <f t="shared" si="169"/>
        <v>0.35170533535016346</v>
      </c>
      <c r="F161" s="7">
        <f>SQRT((0.762/0.03)^2 + (1.07/0.03)^2)</f>
        <v>43.786654486397012</v>
      </c>
      <c r="G161" s="7">
        <f t="shared" ref="G161:G162" si="171">D161-E161</f>
        <v>15.048294664649838</v>
      </c>
      <c r="H161" s="16">
        <f t="shared" ref="H161:H162" si="172">D161+E161</f>
        <v>15.751705335350163</v>
      </c>
      <c r="I161" s="11">
        <f t="shared" ref="I161:I162" si="173">IFERROR(F161/SQRT(F161^2+AJ161), "X")</f>
        <v>0.37825525628295048</v>
      </c>
      <c r="J161" s="39">
        <f t="shared" ref="J161:J162" si="174">IFERROR(SQRT((1-I161^2)/AJ161), "X")</f>
        <v>8.6385968674647477E-3</v>
      </c>
      <c r="K161" s="39">
        <f t="shared" ref="K161:K162" si="175">IFERROR(1/J161, "X")</f>
        <v>115.75954004362281</v>
      </c>
      <c r="L161" s="39">
        <f t="shared" ref="L161:L162" si="176">IFERROR(I161-J161, "X")</f>
        <v>0.36961665941548572</v>
      </c>
      <c r="M161" s="39">
        <f t="shared" ref="M161:M162" si="177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0</v>
      </c>
      <c r="AF161" s="9">
        <v>0</v>
      </c>
      <c r="AG161" s="9">
        <v>1</v>
      </c>
      <c r="AH161" s="8">
        <v>11501</v>
      </c>
      <c r="AI161" s="9">
        <v>17</v>
      </c>
      <c r="AJ161" s="9">
        <f t="shared" si="121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0</v>
      </c>
      <c r="AV161" s="31">
        <v>1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70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61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 s="18">
        <v>0</v>
      </c>
      <c r="CR161">
        <v>0</v>
      </c>
      <c r="CS161">
        <v>0</v>
      </c>
      <c r="CT161">
        <v>1</v>
      </c>
      <c r="CU161" s="18">
        <v>0</v>
      </c>
      <c r="CV161">
        <v>0</v>
      </c>
      <c r="CW161">
        <v>0</v>
      </c>
      <c r="CX161">
        <v>0</v>
      </c>
      <c r="CY161" s="18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 s="18">
        <v>1</v>
      </c>
      <c r="DL161" s="18"/>
    </row>
    <row r="162" spans="1:116" x14ac:dyDescent="0.3">
      <c r="A162">
        <v>161</v>
      </c>
      <c r="B162">
        <v>15</v>
      </c>
      <c r="C162" s="25" t="s">
        <v>488</v>
      </c>
      <c r="D162" s="12">
        <v>15.1</v>
      </c>
      <c r="E162" s="14">
        <f t="shared" si="169"/>
        <v>0.26047644979967455</v>
      </c>
      <c r="F162" s="7">
        <f>SQRT((1.371/0.03)^2 + (1.07/0.03)^2)</f>
        <v>57.970691828812186</v>
      </c>
      <c r="G162" s="7">
        <f t="shared" si="171"/>
        <v>14.839523550200326</v>
      </c>
      <c r="H162" s="16">
        <f t="shared" si="172"/>
        <v>15.360476449799673</v>
      </c>
      <c r="I162" s="11">
        <f t="shared" si="173"/>
        <v>0.47581578529362467</v>
      </c>
      <c r="J162" s="39">
        <f t="shared" si="174"/>
        <v>8.2078679809223544E-3</v>
      </c>
      <c r="K162" s="39">
        <f t="shared" si="175"/>
        <v>121.83431828147236</v>
      </c>
      <c r="L162" s="39">
        <f t="shared" si="176"/>
        <v>0.46760791731270229</v>
      </c>
      <c r="M162" s="39">
        <f t="shared" si="177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0</v>
      </c>
      <c r="AF162" s="9">
        <v>0</v>
      </c>
      <c r="AG162" s="9">
        <v>1</v>
      </c>
      <c r="AH162" s="8">
        <v>11501</v>
      </c>
      <c r="AI162" s="9">
        <v>17</v>
      </c>
      <c r="AJ162" s="9">
        <f t="shared" si="121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0</v>
      </c>
      <c r="AV162" s="31">
        <v>1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70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61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 s="18">
        <v>0</v>
      </c>
      <c r="CR162">
        <v>0</v>
      </c>
      <c r="CS162">
        <v>0</v>
      </c>
      <c r="CT162">
        <v>1</v>
      </c>
      <c r="CU162" s="18">
        <v>0</v>
      </c>
      <c r="CV162">
        <v>0</v>
      </c>
      <c r="CW162">
        <v>0</v>
      </c>
      <c r="CX162">
        <v>0</v>
      </c>
      <c r="CY162" s="18">
        <v>0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 s="18">
        <v>1</v>
      </c>
      <c r="DL162" s="18"/>
    </row>
    <row r="163" spans="1:116" x14ac:dyDescent="0.3">
      <c r="A163">
        <v>162</v>
      </c>
      <c r="B163">
        <v>15</v>
      </c>
      <c r="C163" s="25" t="s">
        <v>488</v>
      </c>
      <c r="D163" s="12">
        <v>6.8</v>
      </c>
      <c r="E163" s="14">
        <f t="shared" si="169"/>
        <v>1.9914749166829471</v>
      </c>
      <c r="F163" s="7">
        <f>SQRT((0.334/0.14)^2 + (0.342/0.14)^2)</f>
        <v>3.4145546815755323</v>
      </c>
      <c r="G163" s="7">
        <f t="shared" ref="G163:G168" si="178">D163-E163</f>
        <v>4.8085250833170523</v>
      </c>
      <c r="H163" s="16">
        <f t="shared" ref="H163:H168" si="179">D163+E163</f>
        <v>8.7914749166829473</v>
      </c>
      <c r="I163" s="11">
        <f t="shared" ref="I163:I168" si="180">IFERROR(F163/SQRT(F163^2+AJ163), "X")</f>
        <v>7.6130182327342963E-2</v>
      </c>
      <c r="J163" s="39">
        <f t="shared" ref="J163:J168" si="181">IFERROR(SQRT((1-I163^2)/AJ163), "X")</f>
        <v>2.2295786545206312E-2</v>
      </c>
      <c r="K163" s="39">
        <f t="shared" ref="K163:K168" si="182">IFERROR(1/J163, "X")</f>
        <v>44.851523760887645</v>
      </c>
      <c r="L163" s="39">
        <f t="shared" ref="L163:L168" si="183">IFERROR(I163-J163, "X")</f>
        <v>5.3834395782136654E-2</v>
      </c>
      <c r="M163" s="39">
        <f t="shared" ref="M163:M168" si="184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0</v>
      </c>
      <c r="AF163" s="9">
        <v>0</v>
      </c>
      <c r="AG163" s="9">
        <v>1</v>
      </c>
      <c r="AH163" s="8">
        <v>2018</v>
      </c>
      <c r="AI163" s="9">
        <v>17</v>
      </c>
      <c r="AJ163" s="9">
        <f t="shared" si="121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0</v>
      </c>
      <c r="AV163" s="31">
        <v>1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61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 s="18">
        <v>0</v>
      </c>
      <c r="CR163">
        <v>0</v>
      </c>
      <c r="CS163">
        <v>0</v>
      </c>
      <c r="CT163">
        <v>1</v>
      </c>
      <c r="CU163" s="18">
        <v>0</v>
      </c>
      <c r="CV163">
        <v>0</v>
      </c>
      <c r="CW163">
        <v>0</v>
      </c>
      <c r="CX163">
        <v>0</v>
      </c>
      <c r="CY163" s="18">
        <v>0</v>
      </c>
      <c r="CZ163">
        <v>0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 s="18">
        <v>1</v>
      </c>
      <c r="DL163" s="18"/>
    </row>
    <row r="164" spans="1:116" x14ac:dyDescent="0.3">
      <c r="A164">
        <v>163</v>
      </c>
      <c r="B164">
        <v>15</v>
      </c>
      <c r="C164" s="25" t="s">
        <v>488</v>
      </c>
      <c r="D164" s="12">
        <v>20.5</v>
      </c>
      <c r="E164" s="14">
        <f t="shared" si="169"/>
        <v>2.8214268570062737</v>
      </c>
      <c r="F164" s="7">
        <f>SQRT((0.958/0.14)^2 + (0.342/0.14)^2)</f>
        <v>7.2658271998416781</v>
      </c>
      <c r="G164" s="7">
        <f t="shared" si="178"/>
        <v>17.678573142993727</v>
      </c>
      <c r="H164" s="16">
        <f t="shared" si="179"/>
        <v>23.321426857006273</v>
      </c>
      <c r="I164" s="11">
        <f t="shared" si="180"/>
        <v>0.16036609935809848</v>
      </c>
      <c r="J164" s="39">
        <f t="shared" si="181"/>
        <v>2.2071279008891494E-2</v>
      </c>
      <c r="K164" s="39">
        <f t="shared" si="182"/>
        <v>45.307750384431571</v>
      </c>
      <c r="L164" s="39">
        <f t="shared" si="183"/>
        <v>0.13829482034920698</v>
      </c>
      <c r="M164" s="39">
        <f t="shared" si="184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0</v>
      </c>
      <c r="AF164" s="9">
        <v>0</v>
      </c>
      <c r="AG164" s="9">
        <v>1</v>
      </c>
      <c r="AH164" s="8">
        <v>2018</v>
      </c>
      <c r="AI164" s="9">
        <v>17</v>
      </c>
      <c r="AJ164" s="9">
        <f t="shared" si="121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0</v>
      </c>
      <c r="AV164" s="31">
        <v>1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61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 s="18">
        <v>0</v>
      </c>
      <c r="CR164">
        <v>0</v>
      </c>
      <c r="CS164">
        <v>0</v>
      </c>
      <c r="CT164">
        <v>1</v>
      </c>
      <c r="CU164" s="18">
        <v>0</v>
      </c>
      <c r="CV164">
        <v>0</v>
      </c>
      <c r="CW164">
        <v>0</v>
      </c>
      <c r="CX164">
        <v>0</v>
      </c>
      <c r="CY164" s="18">
        <v>0</v>
      </c>
      <c r="CZ164">
        <v>0</v>
      </c>
      <c r="DA164">
        <v>0</v>
      </c>
      <c r="DB164">
        <v>1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 s="18">
        <v>1</v>
      </c>
      <c r="DL164" s="18"/>
    </row>
    <row r="165" spans="1:116" x14ac:dyDescent="0.3">
      <c r="A165">
        <v>164</v>
      </c>
      <c r="B165">
        <v>15</v>
      </c>
      <c r="C165" s="25" t="s">
        <v>488</v>
      </c>
      <c r="D165" s="12">
        <v>27.4</v>
      </c>
      <c r="E165" s="14">
        <f t="shared" si="169"/>
        <v>1.9178286749650495</v>
      </c>
      <c r="F165" s="7">
        <f>SQRT((0.958/0.14)^2 + (1.505/0.12)^2)</f>
        <v>14.286990468791137</v>
      </c>
      <c r="G165" s="7">
        <f t="shared" si="178"/>
        <v>25.482171325034948</v>
      </c>
      <c r="H165" s="16">
        <f t="shared" si="179"/>
        <v>29.31782867496505</v>
      </c>
      <c r="I165" s="11">
        <f t="shared" si="180"/>
        <v>0.30431497557447135</v>
      </c>
      <c r="J165" s="39">
        <f t="shared" si="181"/>
        <v>2.1300145488248538E-2</v>
      </c>
      <c r="K165" s="39">
        <f t="shared" si="182"/>
        <v>46.948036132039945</v>
      </c>
      <c r="L165" s="39">
        <f t="shared" si="183"/>
        <v>0.2830148300862228</v>
      </c>
      <c r="M165" s="39">
        <f t="shared" si="184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0</v>
      </c>
      <c r="AF165" s="9">
        <v>0</v>
      </c>
      <c r="AG165" s="9">
        <v>1</v>
      </c>
      <c r="AH165" s="8">
        <v>2018</v>
      </c>
      <c r="AI165" s="9">
        <v>17</v>
      </c>
      <c r="AJ165" s="9">
        <f t="shared" si="121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0</v>
      </c>
      <c r="AV165" s="31">
        <v>1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61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 s="18">
        <v>0</v>
      </c>
      <c r="CR165">
        <v>0</v>
      </c>
      <c r="CS165">
        <v>0</v>
      </c>
      <c r="CT165">
        <v>1</v>
      </c>
      <c r="CU165" s="18">
        <v>0</v>
      </c>
      <c r="CV165">
        <v>0</v>
      </c>
      <c r="CW165">
        <v>0</v>
      </c>
      <c r="CX165">
        <v>0</v>
      </c>
      <c r="CY165" s="18">
        <v>0</v>
      </c>
      <c r="CZ165">
        <v>0</v>
      </c>
      <c r="DA165">
        <v>0</v>
      </c>
      <c r="DB165">
        <v>1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 s="18">
        <v>1</v>
      </c>
      <c r="DL165" s="18"/>
    </row>
    <row r="166" spans="1:116" x14ac:dyDescent="0.3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69"/>
        <v>0.85230595170051271</v>
      </c>
      <c r="F166" s="7">
        <f>SQRT((1.843/0.12)^2 + (1.505/0.12)^2)</f>
        <v>19.828560350049511</v>
      </c>
      <c r="G166" s="7">
        <f t="shared" si="178"/>
        <v>16.047694048299487</v>
      </c>
      <c r="H166" s="16">
        <f t="shared" si="179"/>
        <v>17.75230595170051</v>
      </c>
      <c r="I166" s="11">
        <f t="shared" si="180"/>
        <v>0.40532579632552324</v>
      </c>
      <c r="J166" s="39">
        <f t="shared" si="181"/>
        <v>2.0441514117514391E-2</v>
      </c>
      <c r="K166" s="39">
        <f t="shared" si="182"/>
        <v>48.920055248901306</v>
      </c>
      <c r="L166" s="39">
        <f t="shared" si="183"/>
        <v>0.38488428220800885</v>
      </c>
      <c r="M166" s="39">
        <f t="shared" si="184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0</v>
      </c>
      <c r="AF166" s="9">
        <v>0</v>
      </c>
      <c r="AG166" s="9">
        <v>1</v>
      </c>
      <c r="AH166" s="8">
        <v>2018</v>
      </c>
      <c r="AI166" s="9">
        <v>17</v>
      </c>
      <c r="AJ166" s="9">
        <f t="shared" si="121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0</v>
      </c>
      <c r="AV166" s="31">
        <v>1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85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61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 s="18">
        <v>0</v>
      </c>
      <c r="CR166">
        <v>0</v>
      </c>
      <c r="CS166">
        <v>0</v>
      </c>
      <c r="CT166">
        <v>1</v>
      </c>
      <c r="CU166" s="18">
        <v>0</v>
      </c>
      <c r="CV166">
        <v>0</v>
      </c>
      <c r="CW166">
        <v>0</v>
      </c>
      <c r="CX166">
        <v>0</v>
      </c>
      <c r="CY166" s="18">
        <v>0</v>
      </c>
      <c r="CZ166">
        <v>0</v>
      </c>
      <c r="DA166">
        <v>0</v>
      </c>
      <c r="DB166">
        <v>1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 s="18">
        <v>1</v>
      </c>
      <c r="DL166" s="18"/>
    </row>
    <row r="167" spans="1:116" x14ac:dyDescent="0.3">
      <c r="A167">
        <v>166</v>
      </c>
      <c r="B167">
        <v>15</v>
      </c>
      <c r="C167" s="25" t="s">
        <v>488</v>
      </c>
      <c r="D167" s="12">
        <v>22.6</v>
      </c>
      <c r="E167" s="14">
        <f t="shared" si="169"/>
        <v>0.87259957585554815</v>
      </c>
      <c r="F167" s="7">
        <f>SQRT((1.843/0.12)^2 + (2.294/0.11)^2)</f>
        <v>25.899622948867041</v>
      </c>
      <c r="G167" s="7">
        <f t="shared" si="178"/>
        <v>21.727400424144452</v>
      </c>
      <c r="H167" s="16">
        <f t="shared" si="179"/>
        <v>23.472599575855551</v>
      </c>
      <c r="I167" s="11">
        <f t="shared" si="180"/>
        <v>0.50115669063775992</v>
      </c>
      <c r="J167" s="39">
        <f t="shared" si="181"/>
        <v>1.934996087113626E-2</v>
      </c>
      <c r="K167" s="39">
        <f t="shared" si="182"/>
        <v>51.679691068092502</v>
      </c>
      <c r="L167" s="39">
        <f t="shared" si="183"/>
        <v>0.48180672976662364</v>
      </c>
      <c r="M167" s="39">
        <f t="shared" si="184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0</v>
      </c>
      <c r="AF167" s="9">
        <v>0</v>
      </c>
      <c r="AG167" s="9">
        <v>1</v>
      </c>
      <c r="AH167" s="8">
        <v>2018</v>
      </c>
      <c r="AI167" s="9">
        <v>17</v>
      </c>
      <c r="AJ167" s="9">
        <f t="shared" si="121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0</v>
      </c>
      <c r="AV167" s="31">
        <v>1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85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61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 s="18">
        <v>0</v>
      </c>
      <c r="CR167">
        <v>0</v>
      </c>
      <c r="CS167">
        <v>0</v>
      </c>
      <c r="CT167">
        <v>1</v>
      </c>
      <c r="CU167" s="18">
        <v>0</v>
      </c>
      <c r="CV167">
        <v>0</v>
      </c>
      <c r="CW167">
        <v>0</v>
      </c>
      <c r="CX167">
        <v>0</v>
      </c>
      <c r="CY167" s="18">
        <v>0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 s="18">
        <v>1</v>
      </c>
      <c r="DL167" s="18"/>
    </row>
    <row r="168" spans="1:116" x14ac:dyDescent="0.3">
      <c r="A168">
        <v>167</v>
      </c>
      <c r="B168">
        <v>15</v>
      </c>
      <c r="C168" s="25" t="s">
        <v>488</v>
      </c>
      <c r="D168" s="12">
        <v>30.7</v>
      </c>
      <c r="E168" s="14">
        <f t="shared" si="169"/>
        <v>0.91154762012700219</v>
      </c>
      <c r="F168" s="7">
        <f>SQRT((2.909/0.11)^2 + (2.294/0.11)^2)</f>
        <v>33.678986508376482</v>
      </c>
      <c r="G168" s="7">
        <f t="shared" si="178"/>
        <v>29.788452379872997</v>
      </c>
      <c r="H168" s="16">
        <f t="shared" si="179"/>
        <v>31.611547620127002</v>
      </c>
      <c r="I168" s="11">
        <f t="shared" si="180"/>
        <v>0.60157603196873277</v>
      </c>
      <c r="J168" s="39">
        <f t="shared" si="181"/>
        <v>1.7862058640604032E-2</v>
      </c>
      <c r="K168" s="39">
        <f t="shared" si="182"/>
        <v>55.984588345645669</v>
      </c>
      <c r="L168" s="39">
        <f t="shared" si="183"/>
        <v>0.58371397332812869</v>
      </c>
      <c r="M168" s="39">
        <f t="shared" si="184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0</v>
      </c>
      <c r="AF168" s="9">
        <v>0</v>
      </c>
      <c r="AG168" s="9">
        <v>1</v>
      </c>
      <c r="AH168" s="8">
        <v>2018</v>
      </c>
      <c r="AI168" s="9">
        <v>17</v>
      </c>
      <c r="AJ168" s="9">
        <f t="shared" si="121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0</v>
      </c>
      <c r="AV168" s="31">
        <v>1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85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61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 s="18">
        <v>0</v>
      </c>
      <c r="CR168">
        <v>0</v>
      </c>
      <c r="CS168">
        <v>0</v>
      </c>
      <c r="CT168">
        <v>1</v>
      </c>
      <c r="CU168" s="18">
        <v>0</v>
      </c>
      <c r="CV168">
        <v>0</v>
      </c>
      <c r="CW168">
        <v>0</v>
      </c>
      <c r="CX168">
        <v>0</v>
      </c>
      <c r="CY168" s="18">
        <v>0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 s="18">
        <v>1</v>
      </c>
      <c r="DL168" s="18"/>
    </row>
    <row r="169" spans="1:116" x14ac:dyDescent="0.3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86">D169-E169</f>
        <v>5.9</v>
      </c>
      <c r="H169" s="16">
        <f t="shared" ref="H169:H186" si="187">D169+E169</f>
        <v>6.9</v>
      </c>
      <c r="I169" s="11">
        <f t="shared" ref="I169:I182" si="188">IFERROR(F169/SQRT(F169^2+AJ169), "X")</f>
        <v>0.11857017041238749</v>
      </c>
      <c r="J169" s="39">
        <f t="shared" ref="J169:J182" si="189">IFERROR(SQRT((1-I169^2)/AJ169), "X")</f>
        <v>9.2632945634677707E-3</v>
      </c>
      <c r="K169" s="39">
        <f t="shared" ref="K169:K182" si="190">IFERROR(1/J169, "X")</f>
        <v>107.95295271552327</v>
      </c>
      <c r="L169" s="39">
        <f t="shared" ref="L169:L182" si="191">IFERROR(I169-J169, "X")</f>
        <v>0.10930687584891971</v>
      </c>
      <c r="M169" s="39">
        <f t="shared" ref="M169:M182" si="192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0</v>
      </c>
      <c r="AF169" s="9">
        <v>0</v>
      </c>
      <c r="AG169" s="9">
        <v>1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0</v>
      </c>
      <c r="AV169" s="31">
        <v>1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61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 s="18">
        <v>0</v>
      </c>
      <c r="CR169">
        <v>0</v>
      </c>
      <c r="CS169">
        <v>0</v>
      </c>
      <c r="CT169">
        <v>1</v>
      </c>
      <c r="CU169" s="18">
        <v>0</v>
      </c>
      <c r="CV169">
        <v>0</v>
      </c>
      <c r="CW169">
        <v>0</v>
      </c>
      <c r="CX169">
        <v>0</v>
      </c>
      <c r="CY169" s="18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 s="18">
        <v>1</v>
      </c>
      <c r="DL169" s="18"/>
    </row>
    <row r="170" spans="1:116" x14ac:dyDescent="0.3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86"/>
        <v>13.2</v>
      </c>
      <c r="H170" s="16">
        <f t="shared" si="187"/>
        <v>15.2</v>
      </c>
      <c r="I170" s="11">
        <f t="shared" si="188"/>
        <v>0.30215228140638672</v>
      </c>
      <c r="J170" s="39">
        <f t="shared" si="189"/>
        <v>2.1278329676506107E-2</v>
      </c>
      <c r="K170" s="39">
        <f t="shared" si="190"/>
        <v>46.996170056718455</v>
      </c>
      <c r="L170" s="39">
        <f t="shared" si="191"/>
        <v>0.28087395172988061</v>
      </c>
      <c r="M170" s="39">
        <f t="shared" si="192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0</v>
      </c>
      <c r="AF170" s="9">
        <v>0</v>
      </c>
      <c r="AG170" s="9">
        <v>1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0</v>
      </c>
      <c r="AV170" s="31">
        <v>1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61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 s="18">
        <v>0</v>
      </c>
      <c r="CR170">
        <v>0</v>
      </c>
      <c r="CS170">
        <v>0</v>
      </c>
      <c r="CT170">
        <v>1</v>
      </c>
      <c r="CU170" s="18">
        <v>0</v>
      </c>
      <c r="CV170">
        <v>0</v>
      </c>
      <c r="CW170">
        <v>0</v>
      </c>
      <c r="CX170">
        <v>0</v>
      </c>
      <c r="CY170" s="18">
        <v>0</v>
      </c>
      <c r="CZ170">
        <v>0</v>
      </c>
      <c r="DA170">
        <v>0</v>
      </c>
      <c r="DB170">
        <v>1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 s="18">
        <v>1</v>
      </c>
      <c r="DL170" s="18"/>
    </row>
    <row r="171" spans="1:116" x14ac:dyDescent="0.3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86"/>
        <v>2.435679848019757</v>
      </c>
      <c r="H171" s="16">
        <f t="shared" si="187"/>
        <v>3.1831861192734303</v>
      </c>
      <c r="I171" s="11">
        <f t="shared" si="188"/>
        <v>6.9974578188755895E-2</v>
      </c>
      <c r="J171" s="39">
        <f t="shared" si="189"/>
        <v>9.309073455194633E-3</v>
      </c>
      <c r="K171" s="39">
        <f t="shared" si="190"/>
        <v>107.42207640890209</v>
      </c>
      <c r="L171" s="39">
        <f t="shared" si="191"/>
        <v>6.0665504733561262E-2</v>
      </c>
      <c r="M171" s="39">
        <f t="shared" si="192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0</v>
      </c>
      <c r="AF171" s="9">
        <v>0</v>
      </c>
      <c r="AG171" s="9">
        <v>1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0</v>
      </c>
      <c r="AV171" s="31">
        <v>1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61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 s="18">
        <v>0</v>
      </c>
      <c r="CR171">
        <v>0</v>
      </c>
      <c r="CS171">
        <v>0</v>
      </c>
      <c r="CT171">
        <v>1</v>
      </c>
      <c r="CU171" s="18">
        <v>0</v>
      </c>
      <c r="CV171">
        <v>0</v>
      </c>
      <c r="CW171">
        <v>0</v>
      </c>
      <c r="CX171">
        <v>0</v>
      </c>
      <c r="CY171" s="18">
        <v>0</v>
      </c>
      <c r="CZ171">
        <v>0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 s="18">
        <v>1</v>
      </c>
      <c r="DL171" s="18"/>
    </row>
    <row r="172" spans="1:116" x14ac:dyDescent="0.3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86"/>
        <v>3.9006142574315432</v>
      </c>
      <c r="H172" s="16">
        <f t="shared" si="187"/>
        <v>4.4209943729720456</v>
      </c>
      <c r="I172" s="11">
        <f t="shared" si="188"/>
        <v>0.14759652388061753</v>
      </c>
      <c r="J172" s="39">
        <f t="shared" si="189"/>
        <v>9.2297414552463992E-3</v>
      </c>
      <c r="K172" s="39">
        <f t="shared" si="190"/>
        <v>108.34539676423729</v>
      </c>
      <c r="L172" s="39">
        <f t="shared" si="191"/>
        <v>0.13836678242537112</v>
      </c>
      <c r="M172" s="39">
        <f t="shared" si="192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0</v>
      </c>
      <c r="AF172" s="9">
        <v>0</v>
      </c>
      <c r="AG172" s="9">
        <v>1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0</v>
      </c>
      <c r="AV172" s="31">
        <v>1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61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 s="18">
        <v>0</v>
      </c>
      <c r="CR172">
        <v>0</v>
      </c>
      <c r="CS172">
        <v>0</v>
      </c>
      <c r="CT172">
        <v>1</v>
      </c>
      <c r="CU172" s="18">
        <v>0</v>
      </c>
      <c r="CV172">
        <v>0</v>
      </c>
      <c r="CW172">
        <v>0</v>
      </c>
      <c r="CX172">
        <v>0</v>
      </c>
      <c r="CY172" s="18">
        <v>0</v>
      </c>
      <c r="CZ172">
        <v>0</v>
      </c>
      <c r="DA172">
        <v>0</v>
      </c>
      <c r="DB172">
        <v>1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 s="18">
        <v>1</v>
      </c>
      <c r="DL172" s="18"/>
    </row>
    <row r="173" spans="1:116" x14ac:dyDescent="0.3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86"/>
        <v>12.147982994453733</v>
      </c>
      <c r="H173" s="16">
        <f t="shared" si="187"/>
        <v>12.980790110450977</v>
      </c>
      <c r="I173" s="11">
        <f t="shared" si="188"/>
        <v>0.27103840672621121</v>
      </c>
      <c r="J173" s="39">
        <f t="shared" si="189"/>
        <v>8.9826396572495956E-3</v>
      </c>
      <c r="K173" s="39">
        <f t="shared" si="190"/>
        <v>111.32585054694169</v>
      </c>
      <c r="L173" s="39">
        <f t="shared" si="191"/>
        <v>0.26205576706896161</v>
      </c>
      <c r="M173" s="39">
        <f t="shared" si="192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0</v>
      </c>
      <c r="AF173" s="9">
        <v>0</v>
      </c>
      <c r="AG173" s="9">
        <v>1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0</v>
      </c>
      <c r="AV173" s="31">
        <v>1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93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61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 s="18">
        <v>0</v>
      </c>
      <c r="CR173">
        <v>0</v>
      </c>
      <c r="CS173">
        <v>0</v>
      </c>
      <c r="CT173">
        <v>1</v>
      </c>
      <c r="CU173" s="18">
        <v>0</v>
      </c>
      <c r="CV173">
        <v>0</v>
      </c>
      <c r="CW173">
        <v>0</v>
      </c>
      <c r="CX173">
        <v>0</v>
      </c>
      <c r="CY173" s="18">
        <v>0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 s="18">
        <v>1</v>
      </c>
      <c r="DL173" s="18"/>
    </row>
    <row r="174" spans="1:116" x14ac:dyDescent="0.3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86"/>
        <v>9.1203577532841393</v>
      </c>
      <c r="H174" s="16">
        <f t="shared" si="187"/>
        <v>9.6395504181216864</v>
      </c>
      <c r="I174" s="11">
        <f t="shared" si="188"/>
        <v>0.31951478216786383</v>
      </c>
      <c r="J174" s="39">
        <f t="shared" si="189"/>
        <v>8.8427794898044039E-3</v>
      </c>
      <c r="K174" s="39">
        <f t="shared" si="190"/>
        <v>113.08661503467155</v>
      </c>
      <c r="L174" s="39">
        <f t="shared" si="191"/>
        <v>0.31067200267805944</v>
      </c>
      <c r="M174" s="39">
        <f t="shared" si="192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0</v>
      </c>
      <c r="AF174" s="9">
        <v>0</v>
      </c>
      <c r="AG174" s="9">
        <v>1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0</v>
      </c>
      <c r="AV174" s="31">
        <v>1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93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61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 s="18">
        <v>0</v>
      </c>
      <c r="CR174">
        <v>0</v>
      </c>
      <c r="CS174">
        <v>0</v>
      </c>
      <c r="CT174">
        <v>1</v>
      </c>
      <c r="CU174" s="18">
        <v>0</v>
      </c>
      <c r="CV174">
        <v>0</v>
      </c>
      <c r="CW174">
        <v>0</v>
      </c>
      <c r="CX174">
        <v>0</v>
      </c>
      <c r="CY174" s="18">
        <v>0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 s="18">
        <v>1</v>
      </c>
      <c r="DL174" s="18"/>
    </row>
    <row r="175" spans="1:116" x14ac:dyDescent="0.3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86"/>
        <v>11.994487558093265</v>
      </c>
      <c r="H175" s="16">
        <f t="shared" si="187"/>
        <v>12.59319768465291</v>
      </c>
      <c r="I175" s="11">
        <f t="shared" si="188"/>
        <v>0.35786183959502793</v>
      </c>
      <c r="J175" s="39">
        <f t="shared" si="189"/>
        <v>8.7139356616750055E-3</v>
      </c>
      <c r="K175" s="39">
        <f t="shared" si="190"/>
        <v>114.75870821471942</v>
      </c>
      <c r="L175" s="39">
        <f t="shared" si="191"/>
        <v>0.34914790393335293</v>
      </c>
      <c r="M175" s="39">
        <f t="shared" si="192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0</v>
      </c>
      <c r="AF175" s="9">
        <v>0</v>
      </c>
      <c r="AG175" s="9">
        <v>1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0</v>
      </c>
      <c r="AV175" s="31">
        <v>1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93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61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 s="18">
        <v>0</v>
      </c>
      <c r="CR175">
        <v>0</v>
      </c>
      <c r="CS175">
        <v>0</v>
      </c>
      <c r="CT175">
        <v>1</v>
      </c>
      <c r="CU175" s="18">
        <v>0</v>
      </c>
      <c r="CV175">
        <v>0</v>
      </c>
      <c r="CW175">
        <v>0</v>
      </c>
      <c r="CX175">
        <v>0</v>
      </c>
      <c r="CY175" s="18">
        <v>0</v>
      </c>
      <c r="CZ175">
        <v>0</v>
      </c>
      <c r="DA175">
        <v>0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 s="18">
        <v>1</v>
      </c>
      <c r="DL175" s="18"/>
    </row>
    <row r="176" spans="1:116" x14ac:dyDescent="0.3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86"/>
        <v>10.967679049556734</v>
      </c>
      <c r="H176" s="16">
        <f t="shared" si="187"/>
        <v>11.388961473158423</v>
      </c>
      <c r="I176" s="11">
        <f t="shared" si="188"/>
        <v>0.44378952423621998</v>
      </c>
      <c r="J176" s="39">
        <f t="shared" si="189"/>
        <v>8.3626485003109822E-3</v>
      </c>
      <c r="K176" s="39">
        <f t="shared" si="190"/>
        <v>119.57934139678511</v>
      </c>
      <c r="L176" s="39">
        <f t="shared" si="191"/>
        <v>0.43542687573590899</v>
      </c>
      <c r="M176" s="39">
        <f t="shared" si="192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0</v>
      </c>
      <c r="AF176" s="9">
        <v>0</v>
      </c>
      <c r="AG176" s="9">
        <v>1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0</v>
      </c>
      <c r="AV176" s="31">
        <v>1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93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61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 s="18">
        <v>0</v>
      </c>
      <c r="CR176">
        <v>0</v>
      </c>
      <c r="CS176">
        <v>0</v>
      </c>
      <c r="CT176">
        <v>1</v>
      </c>
      <c r="CU176" s="18">
        <v>0</v>
      </c>
      <c r="CV176">
        <v>0</v>
      </c>
      <c r="CW176">
        <v>0</v>
      </c>
      <c r="CX176">
        <v>0</v>
      </c>
      <c r="CY176" s="18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 s="18">
        <v>1</v>
      </c>
      <c r="DL176" s="18"/>
    </row>
    <row r="177" spans="1:121" x14ac:dyDescent="0.3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86"/>
        <v>0.18681053708217249</v>
      </c>
      <c r="H177" s="16">
        <f t="shared" si="187"/>
        <v>0.31821419699564885</v>
      </c>
      <c r="I177" s="11">
        <f t="shared" si="188"/>
        <v>8.5623374493691673E-2</v>
      </c>
      <c r="J177" s="39">
        <f t="shared" si="189"/>
        <v>2.2278561867188747E-2</v>
      </c>
      <c r="K177" s="39">
        <f t="shared" si="190"/>
        <v>44.886200732407801</v>
      </c>
      <c r="L177" s="39">
        <f t="shared" si="191"/>
        <v>6.3344812626502933E-2</v>
      </c>
      <c r="M177" s="39">
        <f t="shared" si="192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0</v>
      </c>
      <c r="AF177" s="9">
        <v>0</v>
      </c>
      <c r="AG177" s="9">
        <v>1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0</v>
      </c>
      <c r="AV177" s="31">
        <v>1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61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 s="18">
        <v>0</v>
      </c>
      <c r="CR177">
        <v>0</v>
      </c>
      <c r="CS177">
        <v>0</v>
      </c>
      <c r="CT177">
        <v>1</v>
      </c>
      <c r="CU177" s="18">
        <v>0</v>
      </c>
      <c r="CV177">
        <v>0</v>
      </c>
      <c r="CW177">
        <v>0</v>
      </c>
      <c r="CX177">
        <v>0</v>
      </c>
      <c r="CY177" s="18">
        <v>0</v>
      </c>
      <c r="CZ177">
        <v>0</v>
      </c>
      <c r="DA177">
        <v>0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 s="18">
        <v>1</v>
      </c>
      <c r="DL177" s="18"/>
    </row>
    <row r="178" spans="1:121" x14ac:dyDescent="0.3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86"/>
        <v>25.896416672400456</v>
      </c>
      <c r="H178" s="16">
        <f t="shared" si="187"/>
        <v>33.969060250711834</v>
      </c>
      <c r="I178" s="11">
        <f t="shared" si="188"/>
        <v>0.16358945626528448</v>
      </c>
      <c r="J178" s="39">
        <f t="shared" si="189"/>
        <v>2.2059447973587512E-2</v>
      </c>
      <c r="K178" s="39">
        <f t="shared" si="190"/>
        <v>45.332050067496347</v>
      </c>
      <c r="L178" s="39">
        <f t="shared" si="191"/>
        <v>0.14153000829169698</v>
      </c>
      <c r="M178" s="39">
        <f t="shared" si="192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0</v>
      </c>
      <c r="AF178" s="9">
        <v>0</v>
      </c>
      <c r="AG178" s="9">
        <v>1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0</v>
      </c>
      <c r="AV178" s="31">
        <v>1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61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 s="18">
        <v>0</v>
      </c>
      <c r="CR178">
        <v>0</v>
      </c>
      <c r="CS178">
        <v>0</v>
      </c>
      <c r="CT178">
        <v>1</v>
      </c>
      <c r="CU178" s="18">
        <v>0</v>
      </c>
      <c r="CV178">
        <v>0</v>
      </c>
      <c r="CW178">
        <v>0</v>
      </c>
      <c r="CX178">
        <v>0</v>
      </c>
      <c r="CY178" s="18">
        <v>0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 s="18">
        <v>1</v>
      </c>
      <c r="DL178" s="18"/>
    </row>
    <row r="179" spans="1:121" x14ac:dyDescent="0.3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86"/>
        <v>59.286629227081605</v>
      </c>
      <c r="H179" s="16">
        <f t="shared" si="187"/>
        <v>66.924932612639054</v>
      </c>
      <c r="I179" s="11">
        <f t="shared" si="188"/>
        <v>0.34657721471292263</v>
      </c>
      <c r="J179" s="39">
        <f t="shared" si="189"/>
        <v>2.0974797189029417E-2</v>
      </c>
      <c r="K179" s="39">
        <f t="shared" si="190"/>
        <v>47.676265519412816</v>
      </c>
      <c r="L179" s="39">
        <f t="shared" si="191"/>
        <v>0.32560241752389324</v>
      </c>
      <c r="M179" s="39">
        <f t="shared" si="192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0</v>
      </c>
      <c r="AF179" s="9">
        <v>0</v>
      </c>
      <c r="AG179" s="9">
        <v>1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0</v>
      </c>
      <c r="AV179" s="31">
        <v>1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61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 s="18">
        <v>0</v>
      </c>
      <c r="CR179">
        <v>0</v>
      </c>
      <c r="CS179">
        <v>0</v>
      </c>
      <c r="CT179">
        <v>1</v>
      </c>
      <c r="CU179" s="18">
        <v>0</v>
      </c>
      <c r="CV179">
        <v>0</v>
      </c>
      <c r="CW179">
        <v>0</v>
      </c>
      <c r="CX179">
        <v>0</v>
      </c>
      <c r="CY179" s="18">
        <v>0</v>
      </c>
      <c r="CZ179">
        <v>0</v>
      </c>
      <c r="DA179">
        <v>0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 s="18">
        <v>1</v>
      </c>
      <c r="DL179" s="18"/>
    </row>
    <row r="180" spans="1:121" x14ac:dyDescent="0.3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86"/>
        <v>42.907465520680525</v>
      </c>
      <c r="H180" s="16">
        <f t="shared" si="187"/>
        <v>47.567145031334981</v>
      </c>
      <c r="I180" s="11">
        <f t="shared" si="188"/>
        <v>0.39825027488653714</v>
      </c>
      <c r="J180" s="39">
        <f t="shared" si="189"/>
        <v>2.0510932676901818E-2</v>
      </c>
      <c r="K180" s="39">
        <f t="shared" si="190"/>
        <v>48.754486972995629</v>
      </c>
      <c r="L180" s="39">
        <f t="shared" si="191"/>
        <v>0.37773934220963534</v>
      </c>
      <c r="M180" s="39">
        <f t="shared" si="192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0</v>
      </c>
      <c r="AF180" s="9">
        <v>0</v>
      </c>
      <c r="AG180" s="9">
        <v>1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0</v>
      </c>
      <c r="AV180" s="31">
        <v>1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94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61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 s="18">
        <v>0</v>
      </c>
      <c r="CR180">
        <v>0</v>
      </c>
      <c r="CS180">
        <v>0</v>
      </c>
      <c r="CT180">
        <v>1</v>
      </c>
      <c r="CU180" s="18">
        <v>0</v>
      </c>
      <c r="CV180">
        <v>0</v>
      </c>
      <c r="CW180">
        <v>0</v>
      </c>
      <c r="CX180">
        <v>0</v>
      </c>
      <c r="CY180" s="18">
        <v>0</v>
      </c>
      <c r="CZ180">
        <v>0</v>
      </c>
      <c r="DA180">
        <v>0</v>
      </c>
      <c r="DB180">
        <v>1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 s="18">
        <v>1</v>
      </c>
      <c r="DL180" s="18"/>
    </row>
    <row r="181" spans="1:121" x14ac:dyDescent="0.3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86"/>
        <v>67.845213347453566</v>
      </c>
      <c r="H181" s="16">
        <f t="shared" si="187"/>
        <v>75.973308127827252</v>
      </c>
      <c r="I181" s="11">
        <f t="shared" si="188"/>
        <v>0.36790098498121226</v>
      </c>
      <c r="J181" s="39">
        <f t="shared" si="189"/>
        <v>2.0792412862025583E-2</v>
      </c>
      <c r="K181" s="39">
        <f t="shared" si="190"/>
        <v>48.094466314987393</v>
      </c>
      <c r="L181" s="39">
        <f t="shared" si="191"/>
        <v>0.34710857211918666</v>
      </c>
      <c r="M181" s="39">
        <f t="shared" si="192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0</v>
      </c>
      <c r="AF181" s="9">
        <v>0</v>
      </c>
      <c r="AG181" s="9">
        <v>1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0</v>
      </c>
      <c r="AV181" s="31">
        <v>1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94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61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 s="18">
        <v>0</v>
      </c>
      <c r="CR181">
        <v>0</v>
      </c>
      <c r="CS181">
        <v>0</v>
      </c>
      <c r="CT181">
        <v>1</v>
      </c>
      <c r="CU181" s="18">
        <v>0</v>
      </c>
      <c r="CV181">
        <v>0</v>
      </c>
      <c r="CW181">
        <v>0</v>
      </c>
      <c r="CX181">
        <v>0</v>
      </c>
      <c r="CY181" s="18">
        <v>0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 s="18">
        <v>1</v>
      </c>
      <c r="DL181" s="18"/>
    </row>
    <row r="182" spans="1:121" x14ac:dyDescent="0.3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86"/>
        <v>112.90711037254113</v>
      </c>
      <c r="H182" s="16">
        <f t="shared" si="187"/>
        <v>127.53616628776408</v>
      </c>
      <c r="I182" s="11">
        <f t="shared" si="188"/>
        <v>0.34496083658532839</v>
      </c>
      <c r="J182" s="39">
        <f t="shared" si="189"/>
        <v>2.0988115937624681E-2</v>
      </c>
      <c r="K182" s="39">
        <f t="shared" si="190"/>
        <v>47.646010865002609</v>
      </c>
      <c r="L182" s="39">
        <f t="shared" si="191"/>
        <v>0.32397272064770372</v>
      </c>
      <c r="M182" s="39">
        <f t="shared" si="192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0</v>
      </c>
      <c r="AF182" s="9">
        <v>0</v>
      </c>
      <c r="AG182" s="9">
        <v>1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0</v>
      </c>
      <c r="AV182" s="31">
        <v>1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94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61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 s="18">
        <v>0</v>
      </c>
      <c r="CR182">
        <v>0</v>
      </c>
      <c r="CS182">
        <v>0</v>
      </c>
      <c r="CT182">
        <v>1</v>
      </c>
      <c r="CU182" s="18">
        <v>0</v>
      </c>
      <c r="CV182">
        <v>0</v>
      </c>
      <c r="CW182">
        <v>0</v>
      </c>
      <c r="CX182">
        <v>0</v>
      </c>
      <c r="CY182" s="18">
        <v>0</v>
      </c>
      <c r="CZ182">
        <v>0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 s="18">
        <v>1</v>
      </c>
      <c r="DL182" s="18"/>
    </row>
    <row r="183" spans="1:121" x14ac:dyDescent="0.3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86"/>
        <v>8.9</v>
      </c>
      <c r="H183" s="16">
        <f t="shared" si="187"/>
        <v>10.9</v>
      </c>
      <c r="I183" s="11">
        <f t="shared" ref="I183:I195" si="195">IFERROR(F183/SQRT(F183^2+AJ183), "X")</f>
        <v>0.15201993634645081</v>
      </c>
      <c r="J183" s="39">
        <f t="shared" ref="J183:J195" si="196">IFERROR(SQRT((1-I183^2)/AJ183), "X")</f>
        <v>1.5355549125904122E-2</v>
      </c>
      <c r="K183" s="39">
        <f t="shared" ref="K183:K195" si="197">IFERROR(1/J183, "X")</f>
        <v>65.123037398450634</v>
      </c>
      <c r="L183" s="39">
        <f t="shared" ref="L183:L195" si="198">IFERROR(I183-J183, "X")</f>
        <v>0.13666438722054669</v>
      </c>
      <c r="M183" s="39">
        <f t="shared" ref="M183:M195" si="199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0</v>
      </c>
      <c r="AF183" s="9">
        <v>0</v>
      </c>
      <c r="AG183" s="9">
        <v>1</v>
      </c>
      <c r="AH183" s="8">
        <v>4155</v>
      </c>
      <c r="AI183" s="9">
        <v>11</v>
      </c>
      <c r="AJ183" s="9">
        <f t="shared" ref="AJ183:AJ228" si="200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0</v>
      </c>
      <c r="AV183" s="31">
        <v>1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94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61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 s="18">
        <v>1</v>
      </c>
      <c r="CR183">
        <v>0</v>
      </c>
      <c r="CS183">
        <v>1</v>
      </c>
      <c r="CT183">
        <v>0</v>
      </c>
      <c r="CU183" s="18">
        <v>0</v>
      </c>
      <c r="CV183">
        <v>1</v>
      </c>
      <c r="CW183">
        <v>0</v>
      </c>
      <c r="CX183">
        <v>0</v>
      </c>
      <c r="CY183" s="18">
        <v>0</v>
      </c>
      <c r="CZ183">
        <v>0</v>
      </c>
      <c r="DA183">
        <v>0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 s="18">
        <v>1</v>
      </c>
      <c r="DL183" s="18"/>
    </row>
    <row r="184" spans="1:121" x14ac:dyDescent="0.3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201">D184/E184</f>
        <v>21.2</v>
      </c>
      <c r="G184" s="7">
        <f t="shared" si="186"/>
        <v>10.1</v>
      </c>
      <c r="H184" s="16">
        <f t="shared" si="187"/>
        <v>11.1</v>
      </c>
      <c r="I184" s="11">
        <f t="shared" si="195"/>
        <v>0.27306712193143012</v>
      </c>
      <c r="J184" s="39">
        <f t="shared" si="196"/>
        <v>1.288052461940708E-2</v>
      </c>
      <c r="K184" s="39">
        <f t="shared" si="197"/>
        <v>77.636589311999018</v>
      </c>
      <c r="L184" s="39">
        <f t="shared" si="198"/>
        <v>0.26018659731202304</v>
      </c>
      <c r="M184" s="39">
        <f t="shared" si="199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0</v>
      </c>
      <c r="AF184" s="9">
        <v>0</v>
      </c>
      <c r="AG184" s="9">
        <v>1</v>
      </c>
      <c r="AH184" s="8">
        <v>5590</v>
      </c>
      <c r="AI184" s="9">
        <v>11</v>
      </c>
      <c r="AJ184" s="9">
        <f t="shared" si="200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0</v>
      </c>
      <c r="AV184" s="31">
        <v>1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94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61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18">
        <v>1</v>
      </c>
      <c r="CR184">
        <v>0</v>
      </c>
      <c r="CS184">
        <v>1</v>
      </c>
      <c r="CT184">
        <v>0</v>
      </c>
      <c r="CU184" s="18">
        <v>0</v>
      </c>
      <c r="CV184">
        <v>0</v>
      </c>
      <c r="CW184">
        <v>0</v>
      </c>
      <c r="CX184">
        <v>1</v>
      </c>
      <c r="CY184" s="18">
        <v>0</v>
      </c>
      <c r="CZ184">
        <v>0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 s="18">
        <v>1</v>
      </c>
      <c r="DL184" s="18"/>
    </row>
    <row r="185" spans="1:121" x14ac:dyDescent="0.3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201"/>
        <v>5.6333333333333329</v>
      </c>
      <c r="G185" s="7">
        <f t="shared" si="186"/>
        <v>13.899999999999999</v>
      </c>
      <c r="H185" s="16">
        <f t="shared" si="187"/>
        <v>19.899999999999999</v>
      </c>
      <c r="I185" s="11">
        <f t="shared" si="195"/>
        <v>0.24805751063781942</v>
      </c>
      <c r="J185" s="39">
        <f t="shared" si="196"/>
        <v>4.4033877628015285E-2</v>
      </c>
      <c r="K185" s="39">
        <f t="shared" si="197"/>
        <v>22.709787415219115</v>
      </c>
      <c r="L185" s="39">
        <f t="shared" si="198"/>
        <v>0.20402363300980414</v>
      </c>
      <c r="M185" s="39">
        <f t="shared" si="199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0</v>
      </c>
      <c r="AF185" s="9">
        <v>0</v>
      </c>
      <c r="AG185" s="9">
        <v>1</v>
      </c>
      <c r="AH185" s="8">
        <v>493</v>
      </c>
      <c r="AI185" s="9">
        <v>8</v>
      </c>
      <c r="AJ185" s="9">
        <f t="shared" si="200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0</v>
      </c>
      <c r="AV185" s="31">
        <v>1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94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61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 s="18">
        <v>1</v>
      </c>
      <c r="CR185">
        <v>0</v>
      </c>
      <c r="CS185">
        <v>1</v>
      </c>
      <c r="CT185">
        <v>0</v>
      </c>
      <c r="CU185" s="18">
        <v>0</v>
      </c>
      <c r="CV185">
        <v>1</v>
      </c>
      <c r="CW185">
        <v>0</v>
      </c>
      <c r="CX185">
        <v>0</v>
      </c>
      <c r="CY185" s="18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 s="18">
        <v>1</v>
      </c>
      <c r="DL185" s="18"/>
    </row>
    <row r="186" spans="1:121" x14ac:dyDescent="0.3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201"/>
        <v>17.600000000000001</v>
      </c>
      <c r="G186" s="7">
        <f t="shared" si="186"/>
        <v>16.600000000000001</v>
      </c>
      <c r="H186" s="16">
        <f t="shared" si="187"/>
        <v>18.600000000000001</v>
      </c>
      <c r="I186" s="11">
        <f t="shared" si="195"/>
        <v>0.50727412898281099</v>
      </c>
      <c r="J186" s="39">
        <f t="shared" si="196"/>
        <v>2.8822393692205163E-2</v>
      </c>
      <c r="K186" s="39">
        <f t="shared" si="197"/>
        <v>34.695244630928897</v>
      </c>
      <c r="L186" s="39">
        <f t="shared" si="198"/>
        <v>0.47845173529060581</v>
      </c>
      <c r="M186" s="39">
        <f t="shared" si="199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0</v>
      </c>
      <c r="AF186" s="9">
        <v>0</v>
      </c>
      <c r="AG186" s="9">
        <v>1</v>
      </c>
      <c r="AH186" s="8">
        <v>903</v>
      </c>
      <c r="AI186" s="9">
        <v>8</v>
      </c>
      <c r="AJ186" s="9">
        <f t="shared" si="200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0</v>
      </c>
      <c r="AV186" s="31">
        <v>1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94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61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18">
        <v>1</v>
      </c>
      <c r="CR186">
        <v>0</v>
      </c>
      <c r="CS186">
        <v>1</v>
      </c>
      <c r="CT186">
        <v>0</v>
      </c>
      <c r="CU186" s="18">
        <v>0</v>
      </c>
      <c r="CV186">
        <v>0</v>
      </c>
      <c r="CW186">
        <v>0</v>
      </c>
      <c r="CX186">
        <v>1</v>
      </c>
      <c r="CY186" s="18">
        <v>0</v>
      </c>
      <c r="CZ186">
        <v>0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 s="18">
        <v>1</v>
      </c>
      <c r="DL186" s="18"/>
    </row>
    <row r="187" spans="1:121" x14ac:dyDescent="0.3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201"/>
        <v>16.5</v>
      </c>
      <c r="G187" s="7">
        <f t="shared" ref="G187:G195" si="202">D187-E187</f>
        <v>15.5</v>
      </c>
      <c r="H187" s="16">
        <f t="shared" ref="H187:H195" si="203">D187+E187</f>
        <v>17.5</v>
      </c>
      <c r="I187" s="11">
        <f t="shared" si="195"/>
        <v>0.31853222497441863</v>
      </c>
      <c r="J187" s="39">
        <f t="shared" si="196"/>
        <v>1.9304983331782946E-2</v>
      </c>
      <c r="K187" s="39">
        <f t="shared" si="197"/>
        <v>51.800096525006595</v>
      </c>
      <c r="L187" s="39">
        <f t="shared" si="198"/>
        <v>0.2992272416426357</v>
      </c>
      <c r="M187" s="39">
        <f t="shared" si="199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0</v>
      </c>
      <c r="AF187" s="9">
        <v>0</v>
      </c>
      <c r="AG187" s="9">
        <v>1</v>
      </c>
      <c r="AH187" s="8">
        <v>2423</v>
      </c>
      <c r="AI187" s="9">
        <v>11</v>
      </c>
      <c r="AJ187" s="9">
        <f t="shared" si="200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0</v>
      </c>
      <c r="AV187" s="31">
        <v>1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204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61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 s="18">
        <v>0</v>
      </c>
      <c r="CR187">
        <v>0</v>
      </c>
      <c r="CS187">
        <v>0</v>
      </c>
      <c r="CT187">
        <v>1</v>
      </c>
      <c r="CU187" s="18">
        <v>0</v>
      </c>
      <c r="CV187">
        <v>0</v>
      </c>
      <c r="CW187">
        <v>0</v>
      </c>
      <c r="CX187">
        <v>0</v>
      </c>
      <c r="CY187" s="18">
        <v>0</v>
      </c>
      <c r="CZ187">
        <v>0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1</v>
      </c>
      <c r="DJ187" s="18">
        <v>1</v>
      </c>
      <c r="DL187" s="18"/>
    </row>
    <row r="188" spans="1:121" x14ac:dyDescent="0.3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201"/>
        <v>14</v>
      </c>
      <c r="G188" s="7">
        <f t="shared" si="202"/>
        <v>13</v>
      </c>
      <c r="H188" s="16">
        <f t="shared" si="203"/>
        <v>15</v>
      </c>
      <c r="I188" s="11">
        <f t="shared" si="195"/>
        <v>0.27393116806819129</v>
      </c>
      <c r="J188" s="39">
        <f t="shared" si="196"/>
        <v>1.9566512004870806E-2</v>
      </c>
      <c r="K188" s="39">
        <f t="shared" si="197"/>
        <v>51.107729356722558</v>
      </c>
      <c r="L188" s="39">
        <f t="shared" si="198"/>
        <v>0.25436465606332048</v>
      </c>
      <c r="M188" s="39">
        <f t="shared" si="199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0</v>
      </c>
      <c r="AF188" s="9">
        <v>0</v>
      </c>
      <c r="AG188" s="9">
        <v>1</v>
      </c>
      <c r="AH188" s="8">
        <v>2423</v>
      </c>
      <c r="AI188" s="9">
        <v>6</v>
      </c>
      <c r="AJ188" s="9">
        <f t="shared" si="200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0</v>
      </c>
      <c r="AV188" s="31">
        <v>1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204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61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 s="18">
        <v>0</v>
      </c>
      <c r="CR188">
        <v>0</v>
      </c>
      <c r="CS188">
        <v>0</v>
      </c>
      <c r="CT188">
        <v>1</v>
      </c>
      <c r="CU188" s="18">
        <v>0</v>
      </c>
      <c r="CV188">
        <v>0</v>
      </c>
      <c r="CW188">
        <v>0</v>
      </c>
      <c r="CX188">
        <v>0</v>
      </c>
      <c r="CY188" s="18">
        <v>0</v>
      </c>
      <c r="CZ188">
        <v>0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 s="18">
        <v>0</v>
      </c>
      <c r="DL188" s="18"/>
    </row>
    <row r="189" spans="1:121" x14ac:dyDescent="0.3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201"/>
        <v>15.5</v>
      </c>
      <c r="G189" s="7">
        <f t="shared" si="202"/>
        <v>14.5</v>
      </c>
      <c r="H189" s="16">
        <f t="shared" si="203"/>
        <v>16.5</v>
      </c>
      <c r="I189" s="11">
        <f t="shared" si="195"/>
        <v>0.60050010427519618</v>
      </c>
      <c r="J189" s="39">
        <f t="shared" si="196"/>
        <v>3.874194221130299E-2</v>
      </c>
      <c r="K189" s="39">
        <f t="shared" si="197"/>
        <v>25.811818998280611</v>
      </c>
      <c r="L189" s="39">
        <f t="shared" si="198"/>
        <v>0.56175816206389317</v>
      </c>
      <c r="M189" s="39">
        <f t="shared" si="199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0</v>
      </c>
      <c r="AF189" s="9">
        <v>0</v>
      </c>
      <c r="AG189" s="9">
        <v>1</v>
      </c>
      <c r="AH189" s="8">
        <v>437</v>
      </c>
      <c r="AI189" s="9">
        <v>10</v>
      </c>
      <c r="AJ189" s="9">
        <f t="shared" si="200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0</v>
      </c>
      <c r="AV189" s="31">
        <v>1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204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61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 s="18">
        <v>0</v>
      </c>
      <c r="CR189">
        <v>0</v>
      </c>
      <c r="CS189">
        <v>0</v>
      </c>
      <c r="CT189">
        <v>1</v>
      </c>
      <c r="CU189" s="18">
        <v>0</v>
      </c>
      <c r="CV189">
        <v>0</v>
      </c>
      <c r="CW189">
        <v>0</v>
      </c>
      <c r="CX189">
        <v>0</v>
      </c>
      <c r="CY189" s="18">
        <v>0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 s="18">
        <v>1</v>
      </c>
      <c r="DL189" s="18"/>
    </row>
    <row r="190" spans="1:121" s="69" customFormat="1" x14ac:dyDescent="0.3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201"/>
        <v>7.65</v>
      </c>
      <c r="G190" s="73">
        <f t="shared" si="202"/>
        <v>13.3</v>
      </c>
      <c r="H190" s="74">
        <f t="shared" si="203"/>
        <v>17.3</v>
      </c>
      <c r="I190" s="75">
        <f t="shared" si="195"/>
        <v>0.34576028385855379</v>
      </c>
      <c r="J190" s="76">
        <f t="shared" si="196"/>
        <v>4.519742272660833E-2</v>
      </c>
      <c r="K190" s="76">
        <f t="shared" si="197"/>
        <v>22.12515536668613</v>
      </c>
      <c r="L190" s="76">
        <f t="shared" si="198"/>
        <v>0.30056286113194547</v>
      </c>
      <c r="M190" s="76">
        <f t="shared" si="199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0</v>
      </c>
      <c r="AF190" s="79">
        <v>0</v>
      </c>
      <c r="AG190" s="79">
        <v>1</v>
      </c>
      <c r="AH190" s="78">
        <v>437</v>
      </c>
      <c r="AI190" s="79">
        <v>5</v>
      </c>
      <c r="AJ190" s="79">
        <f t="shared" si="200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0</v>
      </c>
      <c r="AV190" s="80">
        <v>1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204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61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85">
        <v>0</v>
      </c>
      <c r="CR190" s="69">
        <v>0</v>
      </c>
      <c r="CS190" s="69">
        <v>0</v>
      </c>
      <c r="CT190" s="69">
        <v>1</v>
      </c>
      <c r="CU190" s="85">
        <v>0</v>
      </c>
      <c r="CV190" s="69">
        <v>0</v>
      </c>
      <c r="CW190" s="69">
        <v>0</v>
      </c>
      <c r="CX190" s="69">
        <v>0</v>
      </c>
      <c r="CY190" s="85">
        <v>0</v>
      </c>
      <c r="CZ190" s="69">
        <v>0</v>
      </c>
      <c r="DA190" s="69">
        <v>0</v>
      </c>
      <c r="DB190" s="69">
        <v>1</v>
      </c>
      <c r="DC190" s="69">
        <v>1</v>
      </c>
      <c r="DD190" s="69">
        <v>0</v>
      </c>
      <c r="DE190" s="69">
        <v>0</v>
      </c>
      <c r="DF190" s="69">
        <v>1</v>
      </c>
      <c r="DG190" s="69">
        <v>0</v>
      </c>
      <c r="DH190" s="69">
        <v>0</v>
      </c>
      <c r="DI190" s="69">
        <v>0</v>
      </c>
      <c r="DJ190" s="85">
        <v>0</v>
      </c>
      <c r="DL190" s="85"/>
      <c r="DP190" s="70"/>
      <c r="DQ190" s="87"/>
    </row>
    <row r="191" spans="1:121" x14ac:dyDescent="0.3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201"/>
        <v>85</v>
      </c>
      <c r="G191" s="7">
        <f t="shared" si="202"/>
        <v>8.4</v>
      </c>
      <c r="H191" s="16">
        <f t="shared" si="203"/>
        <v>8.6</v>
      </c>
      <c r="I191" s="11">
        <f t="shared" si="195"/>
        <v>0.36517364407708086</v>
      </c>
      <c r="J191" s="39">
        <f t="shared" si="196"/>
        <v>4.2961605185538919E-3</v>
      </c>
      <c r="K191" s="39">
        <f t="shared" si="197"/>
        <v>232.76597689524988</v>
      </c>
      <c r="L191" s="39">
        <f t="shared" si="198"/>
        <v>0.36087748355852695</v>
      </c>
      <c r="M191" s="39">
        <f t="shared" si="199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1</v>
      </c>
      <c r="AD191" s="9">
        <v>0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200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 s="18">
        <v>0</v>
      </c>
      <c r="CR191">
        <v>0</v>
      </c>
      <c r="CS191">
        <v>0</v>
      </c>
      <c r="CT191">
        <v>1</v>
      </c>
      <c r="CU191" s="18">
        <v>0</v>
      </c>
      <c r="CV191">
        <v>0</v>
      </c>
      <c r="CW191">
        <v>0</v>
      </c>
      <c r="CX191">
        <v>0</v>
      </c>
      <c r="CY191" s="18">
        <v>0</v>
      </c>
      <c r="CZ191">
        <v>0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1</v>
      </c>
      <c r="DJ191" s="18">
        <v>1</v>
      </c>
      <c r="DL191" s="18"/>
    </row>
    <row r="192" spans="1:121" x14ac:dyDescent="0.3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201"/>
        <v>77</v>
      </c>
      <c r="G192" s="7">
        <f t="shared" si="202"/>
        <v>7.6000000000000005</v>
      </c>
      <c r="H192" s="16">
        <f t="shared" si="203"/>
        <v>7.8</v>
      </c>
      <c r="I192" s="11">
        <f t="shared" si="195"/>
        <v>0.33484591258365215</v>
      </c>
      <c r="J192" s="39">
        <f t="shared" si="196"/>
        <v>4.3486482153721057E-3</v>
      </c>
      <c r="K192" s="39">
        <f t="shared" si="197"/>
        <v>229.95651762887698</v>
      </c>
      <c r="L192" s="39">
        <f t="shared" si="198"/>
        <v>0.33049726436828003</v>
      </c>
      <c r="M192" s="39">
        <f t="shared" si="199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1</v>
      </c>
      <c r="AD192" s="9">
        <v>0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200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205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206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 s="18">
        <v>0</v>
      </c>
      <c r="CR192">
        <v>0</v>
      </c>
      <c r="CS192">
        <v>0</v>
      </c>
      <c r="CT192">
        <v>1</v>
      </c>
      <c r="CU192" s="18">
        <v>0</v>
      </c>
      <c r="CV192">
        <v>0</v>
      </c>
      <c r="CW192">
        <v>0</v>
      </c>
      <c r="CX192">
        <v>0</v>
      </c>
      <c r="CY192" s="18">
        <v>0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1</v>
      </c>
      <c r="DJ192" s="18">
        <v>1</v>
      </c>
      <c r="DL192" s="18"/>
    </row>
    <row r="193" spans="1:116" x14ac:dyDescent="0.3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201"/>
        <v>68</v>
      </c>
      <c r="G193" s="7">
        <f t="shared" si="202"/>
        <v>6.7</v>
      </c>
      <c r="H193" s="16">
        <f t="shared" si="203"/>
        <v>6.8999999999999995</v>
      </c>
      <c r="I193" s="11">
        <f t="shared" si="195"/>
        <v>0.29942585227104296</v>
      </c>
      <c r="J193" s="39">
        <f t="shared" si="196"/>
        <v>4.4033213569271024E-3</v>
      </c>
      <c r="K193" s="39">
        <f t="shared" si="197"/>
        <v>227.10129898351525</v>
      </c>
      <c r="L193" s="39">
        <f t="shared" si="198"/>
        <v>0.29502253091411584</v>
      </c>
      <c r="M193" s="39">
        <f t="shared" si="199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1</v>
      </c>
      <c r="AD193" s="9">
        <v>0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200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205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206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207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 s="18">
        <v>0</v>
      </c>
      <c r="CR193">
        <v>0</v>
      </c>
      <c r="CS193">
        <v>0</v>
      </c>
      <c r="CT193">
        <v>1</v>
      </c>
      <c r="CU193" s="18">
        <v>0</v>
      </c>
      <c r="CV193">
        <v>0</v>
      </c>
      <c r="CW193">
        <v>0</v>
      </c>
      <c r="CX193">
        <v>0</v>
      </c>
      <c r="CY193" s="18">
        <v>0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 s="18">
        <v>1</v>
      </c>
      <c r="DL193" s="18"/>
    </row>
    <row r="194" spans="1:116" x14ac:dyDescent="0.3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201"/>
        <v>85</v>
      </c>
      <c r="G194" s="7">
        <f t="shared" si="202"/>
        <v>8.4</v>
      </c>
      <c r="H194" s="16">
        <f t="shared" si="203"/>
        <v>8.6</v>
      </c>
      <c r="I194" s="11">
        <f t="shared" si="195"/>
        <v>0.36519386578122887</v>
      </c>
      <c r="J194" s="39">
        <f t="shared" si="196"/>
        <v>4.2963984209556331E-3</v>
      </c>
      <c r="K194" s="39">
        <f t="shared" si="197"/>
        <v>232.75308805685052</v>
      </c>
      <c r="L194" s="39">
        <f t="shared" si="198"/>
        <v>0.36089746736027323</v>
      </c>
      <c r="M194" s="39">
        <f t="shared" si="199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1</v>
      </c>
      <c r="AD194" s="9">
        <v>0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200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205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206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207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 s="18">
        <v>0</v>
      </c>
      <c r="CR194">
        <v>0</v>
      </c>
      <c r="CS194">
        <v>0</v>
      </c>
      <c r="CT194">
        <v>1</v>
      </c>
      <c r="CU194" s="18">
        <v>0</v>
      </c>
      <c r="CV194">
        <v>0</v>
      </c>
      <c r="CW194">
        <v>0</v>
      </c>
      <c r="CX194">
        <v>0</v>
      </c>
      <c r="CY194" s="18">
        <v>0</v>
      </c>
      <c r="CZ194">
        <v>1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1</v>
      </c>
      <c r="DJ194" s="18">
        <v>1</v>
      </c>
      <c r="DL194" s="18"/>
    </row>
    <row r="195" spans="1:116" x14ac:dyDescent="0.3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201"/>
        <v>77</v>
      </c>
      <c r="G195" s="7">
        <f t="shared" si="202"/>
        <v>7.6000000000000005</v>
      </c>
      <c r="H195" s="16">
        <f t="shared" si="203"/>
        <v>7.8</v>
      </c>
      <c r="I195" s="11">
        <f t="shared" si="195"/>
        <v>0.23671027339789866</v>
      </c>
      <c r="J195" s="39">
        <f t="shared" si="196"/>
        <v>3.0741593947779043E-3</v>
      </c>
      <c r="K195" s="39">
        <f t="shared" si="197"/>
        <v>325.292176358424</v>
      </c>
      <c r="L195" s="39">
        <f t="shared" si="198"/>
        <v>0.23363611400312076</v>
      </c>
      <c r="M195" s="39">
        <f t="shared" si="199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1</v>
      </c>
      <c r="AD195" s="9">
        <v>0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200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205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206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207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 s="18">
        <v>0</v>
      </c>
      <c r="CR195">
        <v>0</v>
      </c>
      <c r="CS195">
        <v>0</v>
      </c>
      <c r="CT195">
        <v>1</v>
      </c>
      <c r="CU195" s="18">
        <v>0</v>
      </c>
      <c r="CV195">
        <v>0</v>
      </c>
      <c r="CW195">
        <v>0</v>
      </c>
      <c r="CX195">
        <v>0</v>
      </c>
      <c r="CY195" s="18">
        <v>0</v>
      </c>
      <c r="CZ195">
        <v>0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1</v>
      </c>
      <c r="DJ195" s="18">
        <v>1</v>
      </c>
      <c r="DL195" s="18"/>
    </row>
    <row r="196" spans="1:116" x14ac:dyDescent="0.3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208">D196-E196</f>
        <v>5.166666666666667</v>
      </c>
      <c r="H196" s="16">
        <f t="shared" ref="H196:H210" si="209">D196+E196</f>
        <v>5.7666666666666666</v>
      </c>
      <c r="I196" s="11">
        <f t="shared" ref="I196:I211" si="210">IFERROR(F196/SQRT(F196^2+AJ196), "X")</f>
        <v>5.7562153466299747E-2</v>
      </c>
      <c r="J196" s="39">
        <f t="shared" ref="J196:J211" si="211">IFERROR(SQRT((1-I196^2)/AJ196), "X")</f>
        <v>3.1588986658335223E-3</v>
      </c>
      <c r="K196" s="39">
        <f t="shared" ref="K196:K211" si="212">IFERROR(1/J196, "X")</f>
        <v>316.56602689283648</v>
      </c>
      <c r="L196" s="39">
        <f t="shared" ref="L196:L211" si="213">IFERROR(I196-J196, "X")</f>
        <v>5.4403254800466226E-2</v>
      </c>
      <c r="M196" s="39">
        <f t="shared" ref="M196:M211" si="214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1</v>
      </c>
      <c r="AD196" s="9">
        <v>0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200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205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206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207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 s="18">
        <v>0</v>
      </c>
      <c r="CR196">
        <v>0</v>
      </c>
      <c r="CS196">
        <v>0</v>
      </c>
      <c r="CT196">
        <v>1</v>
      </c>
      <c r="CU196" s="18">
        <v>0</v>
      </c>
      <c r="CV196">
        <v>0</v>
      </c>
      <c r="CW196">
        <v>0</v>
      </c>
      <c r="CX196">
        <v>0</v>
      </c>
      <c r="CY196" s="18">
        <v>0</v>
      </c>
      <c r="CZ196">
        <v>0</v>
      </c>
      <c r="DA196">
        <v>0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1</v>
      </c>
      <c r="DJ196" s="18">
        <v>1</v>
      </c>
      <c r="DL196" s="18"/>
    </row>
    <row r="197" spans="1:116" x14ac:dyDescent="0.3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208"/>
        <v>6.0076408787010491</v>
      </c>
      <c r="H197" s="16">
        <f t="shared" si="209"/>
        <v>6.3256924546322812</v>
      </c>
      <c r="I197" s="11">
        <f t="shared" si="210"/>
        <v>0.12178520489602178</v>
      </c>
      <c r="J197" s="39">
        <f t="shared" si="211"/>
        <v>3.1405926764017074E-3</v>
      </c>
      <c r="K197" s="39">
        <f t="shared" si="212"/>
        <v>318.41123731643444</v>
      </c>
      <c r="L197" s="39">
        <f t="shared" si="213"/>
        <v>0.11864461221962007</v>
      </c>
      <c r="M197" s="39">
        <f t="shared" si="214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1</v>
      </c>
      <c r="AD197" s="9">
        <v>0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200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215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206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207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 s="18">
        <v>0</v>
      </c>
      <c r="CR197">
        <v>0</v>
      </c>
      <c r="CS197">
        <v>0</v>
      </c>
      <c r="CT197">
        <v>1</v>
      </c>
      <c r="CU197" s="18">
        <v>0</v>
      </c>
      <c r="CV197">
        <v>0</v>
      </c>
      <c r="CW197">
        <v>0</v>
      </c>
      <c r="CX197">
        <v>0</v>
      </c>
      <c r="CY197" s="18">
        <v>0</v>
      </c>
      <c r="CZ197">
        <v>0</v>
      </c>
      <c r="DA197">
        <v>0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1</v>
      </c>
      <c r="DJ197" s="18">
        <v>1</v>
      </c>
      <c r="DL197" s="18"/>
    </row>
    <row r="198" spans="1:116" x14ac:dyDescent="0.3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208"/>
        <v>11.152951388888889</v>
      </c>
      <c r="H198" s="16">
        <f t="shared" si="209"/>
        <v>11.54704861111111</v>
      </c>
      <c r="I198" s="11">
        <f t="shared" si="210"/>
        <v>0.17930117672289239</v>
      </c>
      <c r="J198" s="39">
        <f t="shared" si="211"/>
        <v>3.1128676514391041E-3</v>
      </c>
      <c r="K198" s="39">
        <f t="shared" si="212"/>
        <v>321.24719454027922</v>
      </c>
      <c r="L198" s="39">
        <f t="shared" si="213"/>
        <v>0.17618830907145328</v>
      </c>
      <c r="M198" s="39">
        <f t="shared" si="214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1</v>
      </c>
      <c r="AD198" s="9">
        <v>0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200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215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206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207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 s="18">
        <v>0</v>
      </c>
      <c r="CR198">
        <v>0</v>
      </c>
      <c r="CS198">
        <v>0</v>
      </c>
      <c r="CT198">
        <v>1</v>
      </c>
      <c r="CU198" s="18">
        <v>0</v>
      </c>
      <c r="CV198">
        <v>0</v>
      </c>
      <c r="CW198">
        <v>0</v>
      </c>
      <c r="CX198">
        <v>0</v>
      </c>
      <c r="CY198" s="18">
        <v>0</v>
      </c>
      <c r="CZ198">
        <v>0</v>
      </c>
      <c r="DA198">
        <v>0</v>
      </c>
      <c r="DB198">
        <v>1</v>
      </c>
      <c r="DC198">
        <v>1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1</v>
      </c>
      <c r="DJ198" s="18">
        <v>1</v>
      </c>
      <c r="DL198" s="18"/>
    </row>
    <row r="199" spans="1:116" x14ac:dyDescent="0.3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208"/>
        <v>12.006585365853658</v>
      </c>
      <c r="H199" s="16">
        <f t="shared" si="209"/>
        <v>12.393414634146341</v>
      </c>
      <c r="I199" s="11">
        <f t="shared" si="210"/>
        <v>0.19572435976928337</v>
      </c>
      <c r="J199" s="39">
        <f t="shared" si="211"/>
        <v>3.1029471670740048E-3</v>
      </c>
      <c r="K199" s="39">
        <f t="shared" si="212"/>
        <v>322.27425932713282</v>
      </c>
      <c r="L199" s="39">
        <f t="shared" si="213"/>
        <v>0.19262141260220936</v>
      </c>
      <c r="M199" s="39">
        <f t="shared" si="214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1</v>
      </c>
      <c r="AD199" s="9">
        <v>0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200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215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206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207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 s="18">
        <v>0</v>
      </c>
      <c r="CR199">
        <v>0</v>
      </c>
      <c r="CS199">
        <v>0</v>
      </c>
      <c r="CT199">
        <v>1</v>
      </c>
      <c r="CU199" s="18">
        <v>0</v>
      </c>
      <c r="CV199">
        <v>0</v>
      </c>
      <c r="CW199">
        <v>0</v>
      </c>
      <c r="CX199">
        <v>0</v>
      </c>
      <c r="CY199" s="18">
        <v>0</v>
      </c>
      <c r="CZ199">
        <v>0</v>
      </c>
      <c r="DA199">
        <v>0</v>
      </c>
      <c r="DB199">
        <v>1</v>
      </c>
      <c r="DC199">
        <v>1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1</v>
      </c>
      <c r="DJ199" s="18">
        <v>1</v>
      </c>
      <c r="DL199" s="18"/>
    </row>
    <row r="200" spans="1:116" x14ac:dyDescent="0.3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208"/>
        <v>15.707510288065848</v>
      </c>
      <c r="H200" s="16">
        <f t="shared" si="209"/>
        <v>16.025823045267494</v>
      </c>
      <c r="I200" s="11">
        <f t="shared" si="210"/>
        <v>0.30082908983803991</v>
      </c>
      <c r="J200" s="39">
        <f t="shared" si="211"/>
        <v>3.0175757468321905E-3</v>
      </c>
      <c r="K200" s="39">
        <f t="shared" si="212"/>
        <v>331.39184693202355</v>
      </c>
      <c r="L200" s="39">
        <f t="shared" si="213"/>
        <v>0.29781151409120771</v>
      </c>
      <c r="M200" s="39">
        <f t="shared" si="214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1</v>
      </c>
      <c r="AD200" s="9">
        <v>0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200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215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206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207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 s="18">
        <v>0</v>
      </c>
      <c r="CR200">
        <v>0</v>
      </c>
      <c r="CS200">
        <v>0</v>
      </c>
      <c r="CT200">
        <v>1</v>
      </c>
      <c r="CU200" s="18">
        <v>0</v>
      </c>
      <c r="CV200">
        <v>0</v>
      </c>
      <c r="CW200">
        <v>0</v>
      </c>
      <c r="CX200">
        <v>0</v>
      </c>
      <c r="CY200" s="18">
        <v>0</v>
      </c>
      <c r="CZ200">
        <v>0</v>
      </c>
      <c r="DA200">
        <v>0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1</v>
      </c>
      <c r="DJ200" s="18">
        <v>1</v>
      </c>
      <c r="DL200" s="18"/>
    </row>
    <row r="201" spans="1:116" x14ac:dyDescent="0.3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208"/>
        <v>4.3000000000000007</v>
      </c>
      <c r="H201" s="16">
        <f t="shared" si="209"/>
        <v>4.9666666666666668</v>
      </c>
      <c r="I201" s="11">
        <f t="shared" si="210"/>
        <v>5.7463430514540191E-2</v>
      </c>
      <c r="J201" s="39">
        <f t="shared" si="211"/>
        <v>4.1340597492474955E-3</v>
      </c>
      <c r="K201" s="39">
        <f t="shared" si="212"/>
        <v>241.89297220051682</v>
      </c>
      <c r="L201" s="39">
        <f t="shared" si="213"/>
        <v>5.3329370765292698E-2</v>
      </c>
      <c r="M201" s="39">
        <f t="shared" si="214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1</v>
      </c>
      <c r="AD201" s="9">
        <v>0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200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215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206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207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 s="18">
        <v>0</v>
      </c>
      <c r="CR201">
        <v>0</v>
      </c>
      <c r="CS201">
        <v>0</v>
      </c>
      <c r="CT201">
        <v>1</v>
      </c>
      <c r="CU201" s="18">
        <v>0</v>
      </c>
      <c r="CV201">
        <v>0</v>
      </c>
      <c r="CW201">
        <v>0</v>
      </c>
      <c r="CX201">
        <v>0</v>
      </c>
      <c r="CY201" s="18">
        <v>0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 s="18">
        <v>1</v>
      </c>
      <c r="DL201" s="18"/>
    </row>
    <row r="202" spans="1:116" x14ac:dyDescent="0.3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208"/>
        <v>5.5961661341853031</v>
      </c>
      <c r="H202" s="16">
        <f t="shared" si="209"/>
        <v>6.0038338658146966</v>
      </c>
      <c r="I202" s="11">
        <f t="shared" si="210"/>
        <v>0.11701798882572799</v>
      </c>
      <c r="J202" s="39">
        <f t="shared" si="211"/>
        <v>4.1124532814153601E-3</v>
      </c>
      <c r="K202" s="39">
        <f t="shared" si="212"/>
        <v>243.16385660090359</v>
      </c>
      <c r="L202" s="39">
        <f t="shared" si="213"/>
        <v>0.11290553554431262</v>
      </c>
      <c r="M202" s="39">
        <f t="shared" si="214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1</v>
      </c>
      <c r="AD202" s="9">
        <v>0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200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215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206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207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 s="18">
        <v>0</v>
      </c>
      <c r="CR202">
        <v>0</v>
      </c>
      <c r="CS202">
        <v>0</v>
      </c>
      <c r="CT202">
        <v>1</v>
      </c>
      <c r="CU202" s="18">
        <v>0</v>
      </c>
      <c r="CV202">
        <v>0</v>
      </c>
      <c r="CW202">
        <v>0</v>
      </c>
      <c r="CX202">
        <v>0</v>
      </c>
      <c r="CY202" s="18">
        <v>0</v>
      </c>
      <c r="CZ202">
        <v>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 s="18">
        <v>1</v>
      </c>
      <c r="DL202" s="18"/>
    </row>
    <row r="203" spans="1:116" x14ac:dyDescent="0.3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208"/>
        <v>10.06184971098266</v>
      </c>
      <c r="H203" s="16">
        <f t="shared" si="209"/>
        <v>10.538150289017342</v>
      </c>
      <c r="I203" s="11">
        <f t="shared" si="210"/>
        <v>0.17628912351109532</v>
      </c>
      <c r="J203" s="39">
        <f t="shared" si="211"/>
        <v>4.0760490985224359E-3</v>
      </c>
      <c r="K203" s="39">
        <f t="shared" si="212"/>
        <v>245.33561196858474</v>
      </c>
      <c r="L203" s="39">
        <f t="shared" si="213"/>
        <v>0.17221307441257289</v>
      </c>
      <c r="M203" s="39">
        <f t="shared" si="214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1</v>
      </c>
      <c r="AD203" s="9">
        <v>0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200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215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206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207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 s="18">
        <v>0</v>
      </c>
      <c r="CR203">
        <v>0</v>
      </c>
      <c r="CS203">
        <v>0</v>
      </c>
      <c r="CT203">
        <v>1</v>
      </c>
      <c r="CU203" s="18">
        <v>0</v>
      </c>
      <c r="CV203">
        <v>0</v>
      </c>
      <c r="CW203">
        <v>0</v>
      </c>
      <c r="CX203">
        <v>0</v>
      </c>
      <c r="CY203" s="18">
        <v>0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 s="18">
        <v>1</v>
      </c>
      <c r="DL203" s="18"/>
    </row>
    <row r="204" spans="1:116" x14ac:dyDescent="0.3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208"/>
        <v>9.3704641350210949</v>
      </c>
      <c r="H204" s="16">
        <f t="shared" si="209"/>
        <v>9.8295358649789009</v>
      </c>
      <c r="I204" s="11">
        <f t="shared" si="210"/>
        <v>0.17064687625203045</v>
      </c>
      <c r="J204" s="39">
        <f t="shared" si="211"/>
        <v>4.080164411089336E-3</v>
      </c>
      <c r="K204" s="39">
        <f t="shared" si="212"/>
        <v>245.08816293827155</v>
      </c>
      <c r="L204" s="39">
        <f t="shared" si="213"/>
        <v>0.16656671184094113</v>
      </c>
      <c r="M204" s="39">
        <f t="shared" si="214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1</v>
      </c>
      <c r="AD204" s="9">
        <v>0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200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215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206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207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 s="18">
        <v>0</v>
      </c>
      <c r="CR204">
        <v>0</v>
      </c>
      <c r="CS204">
        <v>0</v>
      </c>
      <c r="CT204">
        <v>1</v>
      </c>
      <c r="CU204" s="18">
        <v>0</v>
      </c>
      <c r="CV204">
        <v>0</v>
      </c>
      <c r="CW204">
        <v>0</v>
      </c>
      <c r="CX204">
        <v>0</v>
      </c>
      <c r="CY204" s="18">
        <v>0</v>
      </c>
      <c r="CZ204">
        <v>0</v>
      </c>
      <c r="DA204">
        <v>0</v>
      </c>
      <c r="DB204">
        <v>1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 s="18">
        <v>1</v>
      </c>
      <c r="DL204" s="18"/>
    </row>
    <row r="205" spans="1:116" x14ac:dyDescent="0.3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208"/>
        <v>16.174003322259136</v>
      </c>
      <c r="H205" s="16">
        <f t="shared" si="209"/>
        <v>16.692663344407531</v>
      </c>
      <c r="I205" s="11">
        <f t="shared" si="210"/>
        <v>0.25380983573220656</v>
      </c>
      <c r="J205" s="39">
        <f t="shared" si="211"/>
        <v>4.0053047167042562E-3</v>
      </c>
      <c r="K205" s="39">
        <f t="shared" si="212"/>
        <v>249.66889431145322</v>
      </c>
      <c r="L205" s="39">
        <f t="shared" si="213"/>
        <v>0.24980453101550229</v>
      </c>
      <c r="M205" s="39">
        <f t="shared" si="214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1</v>
      </c>
      <c r="AD205" s="9">
        <v>0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200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215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206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207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 s="18">
        <v>0</v>
      </c>
      <c r="CR205">
        <v>0</v>
      </c>
      <c r="CS205">
        <v>0</v>
      </c>
      <c r="CT205">
        <v>1</v>
      </c>
      <c r="CU205" s="18">
        <v>0</v>
      </c>
      <c r="CV205">
        <v>0</v>
      </c>
      <c r="CW205">
        <v>0</v>
      </c>
      <c r="CX205">
        <v>0</v>
      </c>
      <c r="CY205" s="18">
        <v>0</v>
      </c>
      <c r="CZ205">
        <v>0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 s="18">
        <v>1</v>
      </c>
      <c r="DL205" s="18"/>
    </row>
    <row r="206" spans="1:116" x14ac:dyDescent="0.3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208"/>
        <v>5.9333333333333336</v>
      </c>
      <c r="H206" s="16">
        <f t="shared" si="209"/>
        <v>7.2666666666666675</v>
      </c>
      <c r="I206" s="11">
        <f t="shared" si="210"/>
        <v>4.8512505975795248E-2</v>
      </c>
      <c r="J206" s="39">
        <f t="shared" si="211"/>
        <v>4.9002531288682072E-3</v>
      </c>
      <c r="K206" s="39">
        <f t="shared" si="212"/>
        <v>204.0710905542478</v>
      </c>
      <c r="L206" s="39">
        <f t="shared" si="213"/>
        <v>4.361225284692704E-2</v>
      </c>
      <c r="M206" s="39">
        <f t="shared" si="214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1</v>
      </c>
      <c r="AD206" s="9">
        <v>0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200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215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206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207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 s="18">
        <v>0</v>
      </c>
      <c r="CR206">
        <v>0</v>
      </c>
      <c r="CS206">
        <v>0</v>
      </c>
      <c r="CT206">
        <v>1</v>
      </c>
      <c r="CU206" s="18">
        <v>0</v>
      </c>
      <c r="CV206">
        <v>0</v>
      </c>
      <c r="CW206">
        <v>0</v>
      </c>
      <c r="CX206">
        <v>0</v>
      </c>
      <c r="CY206" s="18">
        <v>0</v>
      </c>
      <c r="CZ206">
        <v>0</v>
      </c>
      <c r="DA206">
        <v>0</v>
      </c>
      <c r="DB206">
        <v>1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 s="18">
        <v>1</v>
      </c>
      <c r="DL206" s="18"/>
    </row>
    <row r="207" spans="1:116" x14ac:dyDescent="0.3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208"/>
        <v>5.893229166666667</v>
      </c>
      <c r="H207" s="16">
        <f t="shared" si="209"/>
        <v>6.5067708333333334</v>
      </c>
      <c r="I207" s="11">
        <f t="shared" si="210"/>
        <v>9.8669596470575938E-2</v>
      </c>
      <c r="J207" s="39">
        <f t="shared" si="211"/>
        <v>4.8820894087003713E-3</v>
      </c>
      <c r="K207" s="39">
        <f t="shared" si="212"/>
        <v>204.83033313931122</v>
      </c>
      <c r="L207" s="39">
        <f t="shared" si="213"/>
        <v>9.3787507061875566E-2</v>
      </c>
      <c r="M207" s="39">
        <f t="shared" si="214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1</v>
      </c>
      <c r="AD207" s="9">
        <v>0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200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215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206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207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 s="18">
        <v>0</v>
      </c>
      <c r="CR207">
        <v>0</v>
      </c>
      <c r="CS207">
        <v>0</v>
      </c>
      <c r="CT207">
        <v>1</v>
      </c>
      <c r="CU207" s="18">
        <v>0</v>
      </c>
      <c r="CV207">
        <v>0</v>
      </c>
      <c r="CW207">
        <v>0</v>
      </c>
      <c r="CX207">
        <v>0</v>
      </c>
      <c r="CY207" s="18">
        <v>0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 s="18">
        <v>1</v>
      </c>
      <c r="DL207" s="18"/>
    </row>
    <row r="208" spans="1:116" x14ac:dyDescent="0.3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208"/>
        <v>12.370892018779342</v>
      </c>
      <c r="H208" s="16">
        <f t="shared" si="209"/>
        <v>13.129107981220658</v>
      </c>
      <c r="I208" s="11">
        <f t="shared" si="210"/>
        <v>0.16279640298126369</v>
      </c>
      <c r="J208" s="39">
        <f t="shared" si="211"/>
        <v>4.8405816222910954E-3</v>
      </c>
      <c r="K208" s="39">
        <f t="shared" si="212"/>
        <v>206.5867447405401</v>
      </c>
      <c r="L208" s="39">
        <f t="shared" si="213"/>
        <v>0.1579558213589726</v>
      </c>
      <c r="M208" s="39">
        <f t="shared" si="214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1</v>
      </c>
      <c r="AD208" s="9">
        <v>0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200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215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206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207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 s="18">
        <v>0</v>
      </c>
      <c r="CR208">
        <v>0</v>
      </c>
      <c r="CS208">
        <v>0</v>
      </c>
      <c r="CT208">
        <v>1</v>
      </c>
      <c r="CU208" s="18">
        <v>0</v>
      </c>
      <c r="CV208">
        <v>0</v>
      </c>
      <c r="CW208">
        <v>0</v>
      </c>
      <c r="CX208">
        <v>0</v>
      </c>
      <c r="CY208" s="18">
        <v>0</v>
      </c>
      <c r="CZ208">
        <v>0</v>
      </c>
      <c r="DA208">
        <v>0</v>
      </c>
      <c r="DB208">
        <v>1</v>
      </c>
      <c r="DC208">
        <v>1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 s="18">
        <v>1</v>
      </c>
      <c r="DL208" s="18"/>
    </row>
    <row r="209" spans="1:121" x14ac:dyDescent="0.3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208"/>
        <v>14.288465665236053</v>
      </c>
      <c r="H209" s="16">
        <f t="shared" si="209"/>
        <v>15.011534334763951</v>
      </c>
      <c r="I209" s="11">
        <f t="shared" si="210"/>
        <v>0.19498510876513081</v>
      </c>
      <c r="J209" s="39">
        <f t="shared" si="211"/>
        <v>4.8118642721008669E-3</v>
      </c>
      <c r="K209" s="39">
        <f t="shared" si="212"/>
        <v>207.81966062467481</v>
      </c>
      <c r="L209" s="39">
        <f t="shared" si="213"/>
        <v>0.19017324449302994</v>
      </c>
      <c r="M209" s="39">
        <f t="shared" si="214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1</v>
      </c>
      <c r="AD209" s="9">
        <v>0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200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215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206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207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 s="18">
        <v>0</v>
      </c>
      <c r="CR209">
        <v>0</v>
      </c>
      <c r="CS209">
        <v>0</v>
      </c>
      <c r="CT209">
        <v>1</v>
      </c>
      <c r="CU209" s="18">
        <v>0</v>
      </c>
      <c r="CV209">
        <v>0</v>
      </c>
      <c r="CW209">
        <v>0</v>
      </c>
      <c r="CX209">
        <v>0</v>
      </c>
      <c r="CY209" s="18">
        <v>0</v>
      </c>
      <c r="CZ209">
        <v>0</v>
      </c>
      <c r="DA209">
        <v>0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 s="18">
        <v>1</v>
      </c>
      <c r="DL209" s="18"/>
    </row>
    <row r="210" spans="1:121" s="69" customFormat="1" x14ac:dyDescent="0.3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208"/>
        <v>14.893121693121689</v>
      </c>
      <c r="H210" s="74">
        <f t="shared" si="209"/>
        <v>15.37354497354497</v>
      </c>
      <c r="I210" s="75">
        <f t="shared" si="210"/>
        <v>0.29529663976656012</v>
      </c>
      <c r="J210" s="76">
        <f t="shared" si="211"/>
        <v>4.6872482502628588E-3</v>
      </c>
      <c r="K210" s="76">
        <f t="shared" si="212"/>
        <v>213.34479135896427</v>
      </c>
      <c r="L210" s="76">
        <f t="shared" si="213"/>
        <v>0.29060939151629728</v>
      </c>
      <c r="M210" s="76">
        <f t="shared" si="214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1</v>
      </c>
      <c r="AD210" s="79">
        <v>0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200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215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206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207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1</v>
      </c>
      <c r="CP210" s="69">
        <v>0</v>
      </c>
      <c r="CQ210" s="85">
        <v>0</v>
      </c>
      <c r="CR210" s="69">
        <v>0</v>
      </c>
      <c r="CS210" s="69">
        <v>0</v>
      </c>
      <c r="CT210" s="69">
        <v>1</v>
      </c>
      <c r="CU210" s="85">
        <v>0</v>
      </c>
      <c r="CV210" s="69">
        <v>0</v>
      </c>
      <c r="CW210" s="69">
        <v>0</v>
      </c>
      <c r="CX210" s="69">
        <v>0</v>
      </c>
      <c r="CY210" s="85">
        <v>0</v>
      </c>
      <c r="CZ210" s="69">
        <v>0</v>
      </c>
      <c r="DA210" s="69">
        <v>0</v>
      </c>
      <c r="DB210" s="69">
        <v>1</v>
      </c>
      <c r="DC210" s="69">
        <v>1</v>
      </c>
      <c r="DD210" s="69">
        <v>0</v>
      </c>
      <c r="DE210" s="69">
        <v>0</v>
      </c>
      <c r="DF210" s="69">
        <v>1</v>
      </c>
      <c r="DG210" s="69">
        <v>0</v>
      </c>
      <c r="DH210" s="69">
        <v>0</v>
      </c>
      <c r="DI210" s="69">
        <v>0</v>
      </c>
      <c r="DJ210" s="85">
        <v>1</v>
      </c>
      <c r="DL210" s="85"/>
      <c r="DP210" s="70"/>
      <c r="DQ210" s="87"/>
    </row>
    <row r="211" spans="1:121" x14ac:dyDescent="0.3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216">D211-E211</f>
        <v>2.6883495145631064</v>
      </c>
      <c r="H211" s="16">
        <f t="shared" ref="H211" si="217">D211+E211</f>
        <v>4.4116504854368932</v>
      </c>
      <c r="I211" s="11">
        <f t="shared" si="210"/>
        <v>7.3536563247082132E-2</v>
      </c>
      <c r="J211" s="39">
        <f t="shared" si="211"/>
        <v>1.7848680399777217E-2</v>
      </c>
      <c r="K211" s="39">
        <f t="shared" si="212"/>
        <v>56.026550848682447</v>
      </c>
      <c r="L211" s="39">
        <f t="shared" si="213"/>
        <v>5.5687882847304915E-2</v>
      </c>
      <c r="M211" s="39">
        <f t="shared" si="214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0</v>
      </c>
      <c r="AF211" s="9">
        <v>0</v>
      </c>
      <c r="AG211" s="9">
        <v>1</v>
      </c>
      <c r="AH211" s="8">
        <v>3132</v>
      </c>
      <c r="AI211" s="9">
        <v>9</v>
      </c>
      <c r="AJ211" s="9">
        <f t="shared" si="200"/>
        <v>3122</v>
      </c>
      <c r="AL211" s="7">
        <v>9.8249999999999993</v>
      </c>
      <c r="AM211" s="7" t="s">
        <v>433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1</v>
      </c>
      <c r="AU211" s="9">
        <v>0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206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 s="18">
        <v>0</v>
      </c>
      <c r="CR211">
        <v>0</v>
      </c>
      <c r="CS211">
        <v>0</v>
      </c>
      <c r="CT211">
        <v>1</v>
      </c>
      <c r="CU211" s="18">
        <v>0</v>
      </c>
      <c r="CV211">
        <v>0</v>
      </c>
      <c r="CW211">
        <v>0</v>
      </c>
      <c r="CX211">
        <v>0</v>
      </c>
      <c r="CY211" s="18">
        <v>0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 s="18">
        <v>0</v>
      </c>
      <c r="DL211" s="18"/>
    </row>
    <row r="212" spans="1:121" x14ac:dyDescent="0.3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218">D212-E212</f>
        <v>3.2294294294294295</v>
      </c>
      <c r="H212" s="16">
        <f t="shared" ref="H212:H226" si="219">D212+E212</f>
        <v>4.3705705705705702</v>
      </c>
      <c r="I212" s="11">
        <f t="shared" ref="I212:I228" si="220">IFERROR(F212/SQRT(F212^2+AJ212), "X")</f>
        <v>0.11835711912237924</v>
      </c>
      <c r="J212" s="39">
        <f t="shared" ref="J212:J228" si="221">IFERROR(SQRT((1-I212^2)/AJ212), "X")</f>
        <v>1.7771339207564449E-2</v>
      </c>
      <c r="K212" s="39">
        <f t="shared" ref="K212:K228" si="222">IFERROR(1/J212, "X")</f>
        <v>56.270379419371253</v>
      </c>
      <c r="L212" s="39">
        <f t="shared" ref="L212:L228" si="223">IFERROR(I212-J212, "X")</f>
        <v>0.10058577991481479</v>
      </c>
      <c r="M212" s="39">
        <f t="shared" ref="M212:M228" si="224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0</v>
      </c>
      <c r="AF212" s="9">
        <v>0</v>
      </c>
      <c r="AG212" s="9">
        <v>1</v>
      </c>
      <c r="AH212" s="8">
        <v>3132</v>
      </c>
      <c r="AI212" s="9">
        <v>9</v>
      </c>
      <c r="AJ212" s="9">
        <f t="shared" si="200"/>
        <v>3122</v>
      </c>
      <c r="AL212" s="7">
        <v>9.8249999999999993</v>
      </c>
      <c r="AM212" s="7" t="s">
        <v>433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1</v>
      </c>
      <c r="AU212" s="9">
        <v>0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225">(1-BC212-BD212)/2</f>
        <v>0.26250000000000001</v>
      </c>
      <c r="BC212" s="39">
        <v>0.25</v>
      </c>
      <c r="BD212" s="39">
        <v>0.22500000000000001</v>
      </c>
      <c r="BE212" s="59">
        <f t="shared" ref="BE212:BE226" si="226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206"/>
        <v>1</v>
      </c>
      <c r="BQ212">
        <v>0.38</v>
      </c>
      <c r="BR212" s="54">
        <v>0.62</v>
      </c>
      <c r="BT212" s="18"/>
      <c r="BU212">
        <f t="shared" ref="BU212:BU258" si="227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 s="18">
        <v>0</v>
      </c>
      <c r="CR212">
        <v>0</v>
      </c>
      <c r="CS212">
        <v>0</v>
      </c>
      <c r="CT212">
        <v>1</v>
      </c>
      <c r="CU212" s="18">
        <v>0</v>
      </c>
      <c r="CV212">
        <v>0</v>
      </c>
      <c r="CW212">
        <v>0</v>
      </c>
      <c r="CX212">
        <v>0</v>
      </c>
      <c r="CY212" s="18">
        <v>0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 s="18">
        <v>0</v>
      </c>
      <c r="DL212" s="18"/>
    </row>
    <row r="213" spans="1:121" x14ac:dyDescent="0.3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218"/>
        <v>6.0727031509121066</v>
      </c>
      <c r="H213" s="16">
        <f t="shared" si="219"/>
        <v>8.4872968490878939</v>
      </c>
      <c r="I213" s="11">
        <f t="shared" si="220"/>
        <v>0.10729671724387244</v>
      </c>
      <c r="J213" s="39">
        <f t="shared" si="221"/>
        <v>1.7793817121703553E-2</v>
      </c>
      <c r="K213" s="39">
        <f t="shared" si="222"/>
        <v>56.199296258939043</v>
      </c>
      <c r="L213" s="39">
        <f t="shared" si="223"/>
        <v>8.9502900122168882E-2</v>
      </c>
      <c r="M213" s="39">
        <f t="shared" si="224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0</v>
      </c>
      <c r="AF213" s="9">
        <v>0</v>
      </c>
      <c r="AG213" s="9">
        <v>1</v>
      </c>
      <c r="AH213" s="8">
        <v>3132</v>
      </c>
      <c r="AI213" s="9">
        <v>9</v>
      </c>
      <c r="AJ213" s="9">
        <f t="shared" si="200"/>
        <v>3122</v>
      </c>
      <c r="AL213" s="7">
        <v>9.8249999999999993</v>
      </c>
      <c r="AM213" s="7" t="s">
        <v>433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1</v>
      </c>
      <c r="AU213" s="9">
        <v>0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225"/>
        <v>0.26250000000000001</v>
      </c>
      <c r="BC213" s="39">
        <v>0.25</v>
      </c>
      <c r="BD213" s="39">
        <v>0.22500000000000001</v>
      </c>
      <c r="BE213" s="59">
        <f t="shared" si="226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206"/>
        <v>1</v>
      </c>
      <c r="BQ213">
        <v>0.38</v>
      </c>
      <c r="BR213" s="54">
        <v>0.62</v>
      </c>
      <c r="BT213" s="18"/>
      <c r="BU213">
        <f t="shared" si="227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 s="18">
        <v>0</v>
      </c>
      <c r="CR213">
        <v>0</v>
      </c>
      <c r="CS213">
        <v>0</v>
      </c>
      <c r="CT213">
        <v>1</v>
      </c>
      <c r="CU213" s="18">
        <v>0</v>
      </c>
      <c r="CV213">
        <v>0</v>
      </c>
      <c r="CW213">
        <v>0</v>
      </c>
      <c r="CX213">
        <v>0</v>
      </c>
      <c r="CY213" s="18">
        <v>0</v>
      </c>
      <c r="CZ213">
        <v>0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 s="18">
        <v>0</v>
      </c>
      <c r="DL213" s="18"/>
    </row>
    <row r="214" spans="1:121" x14ac:dyDescent="0.3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218"/>
        <v>8.0272189349112431</v>
      </c>
      <c r="H214" s="16">
        <f t="shared" si="219"/>
        <v>14.772781065088758</v>
      </c>
      <c r="I214" s="11">
        <f t="shared" si="220"/>
        <v>6.0381943826493679E-2</v>
      </c>
      <c r="J214" s="39">
        <f t="shared" si="221"/>
        <v>1.7864480422039548E-2</v>
      </c>
      <c r="K214" s="39">
        <f t="shared" si="222"/>
        <v>55.976998847741029</v>
      </c>
      <c r="L214" s="39">
        <f t="shared" si="223"/>
        <v>4.2517463404454128E-2</v>
      </c>
      <c r="M214" s="39">
        <f t="shared" si="224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0</v>
      </c>
      <c r="AF214" s="9">
        <v>0</v>
      </c>
      <c r="AG214" s="9">
        <v>1</v>
      </c>
      <c r="AH214" s="8">
        <v>3132</v>
      </c>
      <c r="AI214" s="9">
        <v>9</v>
      </c>
      <c r="AJ214" s="9">
        <f t="shared" si="200"/>
        <v>3122</v>
      </c>
      <c r="AL214" s="7">
        <v>9.8249999999999993</v>
      </c>
      <c r="AM214" s="7" t="s">
        <v>433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1</v>
      </c>
      <c r="AU214" s="9">
        <v>0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225"/>
        <v>0.26250000000000001</v>
      </c>
      <c r="BC214" s="39">
        <v>0.25</v>
      </c>
      <c r="BD214" s="39">
        <v>0.22500000000000001</v>
      </c>
      <c r="BE214" s="59">
        <f t="shared" si="226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206"/>
        <v>1</v>
      </c>
      <c r="BQ214">
        <v>0.38</v>
      </c>
      <c r="BR214" s="54">
        <v>0.62</v>
      </c>
      <c r="BT214" s="18"/>
      <c r="BU214">
        <f t="shared" si="227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 s="18">
        <v>0</v>
      </c>
      <c r="CR214">
        <v>0</v>
      </c>
      <c r="CS214">
        <v>0</v>
      </c>
      <c r="CT214">
        <v>1</v>
      </c>
      <c r="CU214" s="18">
        <v>0</v>
      </c>
      <c r="CV214">
        <v>0</v>
      </c>
      <c r="CW214">
        <v>0</v>
      </c>
      <c r="CX214">
        <v>0</v>
      </c>
      <c r="CY214" s="18">
        <v>0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 s="18">
        <v>0</v>
      </c>
      <c r="DL214" s="18"/>
    </row>
    <row r="215" spans="1:121" x14ac:dyDescent="0.3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218"/>
        <v>-0.43333333333333335</v>
      </c>
      <c r="H215" s="16">
        <f t="shared" si="219"/>
        <v>1.2333333333333334</v>
      </c>
      <c r="I215" s="11">
        <f t="shared" si="220"/>
        <v>8.3440660789958192E-3</v>
      </c>
      <c r="J215" s="39">
        <f t="shared" si="221"/>
        <v>1.7383470997907959E-2</v>
      </c>
      <c r="K215" s="39">
        <f t="shared" si="222"/>
        <v>57.525910683795345</v>
      </c>
      <c r="L215" s="39">
        <f t="shared" si="223"/>
        <v>-9.03940491891214E-3</v>
      </c>
      <c r="M215" s="39">
        <f t="shared" si="224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0</v>
      </c>
      <c r="AF215" s="9">
        <v>0</v>
      </c>
      <c r="AG215" s="9">
        <v>1</v>
      </c>
      <c r="AH215" s="8">
        <v>3319</v>
      </c>
      <c r="AI215" s="9">
        <v>9</v>
      </c>
      <c r="AJ215" s="9">
        <f t="shared" si="200"/>
        <v>3309</v>
      </c>
      <c r="AL215" s="7">
        <v>10.520000000000001</v>
      </c>
      <c r="AM215" s="7" t="s">
        <v>433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1</v>
      </c>
      <c r="AU215" s="9">
        <v>0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225"/>
        <v>0.17</v>
      </c>
      <c r="BC215" s="39">
        <v>0.2</v>
      </c>
      <c r="BD215" s="39">
        <v>0.46</v>
      </c>
      <c r="BE215" s="59">
        <f t="shared" si="226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206"/>
        <v>0</v>
      </c>
      <c r="BQ215">
        <v>0.31</v>
      </c>
      <c r="BR215" s="54">
        <v>0.69</v>
      </c>
      <c r="BT215" s="18"/>
      <c r="BU215">
        <f t="shared" si="227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 s="18">
        <v>0</v>
      </c>
      <c r="CR215">
        <v>0</v>
      </c>
      <c r="CS215">
        <v>0</v>
      </c>
      <c r="CT215">
        <v>1</v>
      </c>
      <c r="CU215" s="18">
        <v>0</v>
      </c>
      <c r="CV215">
        <v>0</v>
      </c>
      <c r="CW215">
        <v>0</v>
      </c>
      <c r="CX215">
        <v>0</v>
      </c>
      <c r="CY215" s="18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 s="18">
        <v>0</v>
      </c>
      <c r="DL215" s="18"/>
    </row>
    <row r="216" spans="1:121" x14ac:dyDescent="0.3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218"/>
        <v>3.17138403990025</v>
      </c>
      <c r="H216" s="16">
        <f t="shared" si="219"/>
        <v>5.2786159600997511</v>
      </c>
      <c r="I216" s="11">
        <f t="shared" si="220"/>
        <v>6.9541381927090723E-2</v>
      </c>
      <c r="J216" s="39">
        <f t="shared" si="221"/>
        <v>1.7341990505508911E-2</v>
      </c>
      <c r="K216" s="39">
        <f t="shared" si="222"/>
        <v>57.663507524256623</v>
      </c>
      <c r="L216" s="39">
        <f t="shared" si="223"/>
        <v>5.2199391421581809E-2</v>
      </c>
      <c r="M216" s="39">
        <f t="shared" si="224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0</v>
      </c>
      <c r="AF216" s="9">
        <v>0</v>
      </c>
      <c r="AG216" s="9">
        <v>1</v>
      </c>
      <c r="AH216" s="8">
        <v>3319</v>
      </c>
      <c r="AI216" s="9">
        <v>9</v>
      </c>
      <c r="AJ216" s="9">
        <f t="shared" si="200"/>
        <v>3309</v>
      </c>
      <c r="AL216" s="7">
        <v>10.520000000000001</v>
      </c>
      <c r="AM216" s="7" t="s">
        <v>433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1</v>
      </c>
      <c r="AU216" s="9">
        <v>0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225"/>
        <v>0.17</v>
      </c>
      <c r="BC216" s="39">
        <v>0.2</v>
      </c>
      <c r="BD216" s="39">
        <v>0.46</v>
      </c>
      <c r="BE216" s="59">
        <f t="shared" si="226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206"/>
        <v>0</v>
      </c>
      <c r="BQ216">
        <v>0.31</v>
      </c>
      <c r="BR216" s="54">
        <v>0.69</v>
      </c>
      <c r="BT216" s="18"/>
      <c r="BU216">
        <f t="shared" si="227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 s="18">
        <v>0</v>
      </c>
      <c r="CR216">
        <v>0</v>
      </c>
      <c r="CS216">
        <v>0</v>
      </c>
      <c r="CT216">
        <v>1</v>
      </c>
      <c r="CU216" s="18">
        <v>0</v>
      </c>
      <c r="CV216">
        <v>0</v>
      </c>
      <c r="CW216">
        <v>0</v>
      </c>
      <c r="CX216">
        <v>0</v>
      </c>
      <c r="CY216" s="18">
        <v>0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 s="18">
        <v>0</v>
      </c>
      <c r="DL216" s="18"/>
    </row>
    <row r="217" spans="1:121" x14ac:dyDescent="0.3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218"/>
        <v>6.2888888888888879</v>
      </c>
      <c r="H217" s="16">
        <f t="shared" si="219"/>
        <v>8.5111111111111093</v>
      </c>
      <c r="I217" s="11">
        <f t="shared" si="220"/>
        <v>0.1150096877331656</v>
      </c>
      <c r="J217" s="39">
        <f t="shared" si="221"/>
        <v>1.7268721881856693E-2</v>
      </c>
      <c r="K217" s="39">
        <f t="shared" si="222"/>
        <v>57.908165227366688</v>
      </c>
      <c r="L217" s="39">
        <f t="shared" si="223"/>
        <v>9.7740965851308897E-2</v>
      </c>
      <c r="M217" s="39">
        <f t="shared" si="224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0</v>
      </c>
      <c r="AF217" s="9">
        <v>0</v>
      </c>
      <c r="AG217" s="9">
        <v>1</v>
      </c>
      <c r="AH217" s="8">
        <v>3319</v>
      </c>
      <c r="AI217" s="9">
        <v>9</v>
      </c>
      <c r="AJ217" s="9">
        <f t="shared" si="200"/>
        <v>3309</v>
      </c>
      <c r="AL217" s="7">
        <v>10.520000000000001</v>
      </c>
      <c r="AM217" s="7" t="s">
        <v>433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1</v>
      </c>
      <c r="AU217" s="9">
        <v>0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225"/>
        <v>0.17</v>
      </c>
      <c r="BC217" s="39">
        <v>0.2</v>
      </c>
      <c r="BD217" s="39">
        <v>0.46</v>
      </c>
      <c r="BE217" s="59">
        <f t="shared" si="226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206"/>
        <v>0</v>
      </c>
      <c r="BQ217">
        <v>0.31</v>
      </c>
      <c r="BR217" s="54">
        <v>0.69</v>
      </c>
      <c r="BT217" s="18"/>
      <c r="BU217">
        <f t="shared" si="227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 s="18">
        <v>0</v>
      </c>
      <c r="CR217">
        <v>0</v>
      </c>
      <c r="CS217">
        <v>0</v>
      </c>
      <c r="CT217">
        <v>1</v>
      </c>
      <c r="CU217" s="18">
        <v>0</v>
      </c>
      <c r="CV217">
        <v>0</v>
      </c>
      <c r="CW217">
        <v>0</v>
      </c>
      <c r="CX217">
        <v>0</v>
      </c>
      <c r="CY217" s="18">
        <v>0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 s="18">
        <v>0</v>
      </c>
      <c r="DL217" s="18"/>
    </row>
    <row r="218" spans="1:121" x14ac:dyDescent="0.3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218"/>
        <v>11.001742551995502</v>
      </c>
      <c r="H218" s="16">
        <f t="shared" si="219"/>
        <v>15.464924114671163</v>
      </c>
      <c r="I218" s="11">
        <f t="shared" si="220"/>
        <v>0.10254414096067127</v>
      </c>
      <c r="J218" s="39">
        <f t="shared" si="221"/>
        <v>1.7292435237887233E-2</v>
      </c>
      <c r="K218" s="39">
        <f t="shared" si="222"/>
        <v>57.828754958065623</v>
      </c>
      <c r="L218" s="39">
        <f t="shared" si="223"/>
        <v>8.5251705722784038E-2</v>
      </c>
      <c r="M218" s="39">
        <f t="shared" si="224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0</v>
      </c>
      <c r="AF218" s="9">
        <v>0</v>
      </c>
      <c r="AG218" s="9">
        <v>1</v>
      </c>
      <c r="AH218" s="8">
        <v>3319</v>
      </c>
      <c r="AI218" s="9">
        <v>9</v>
      </c>
      <c r="AJ218" s="9">
        <f t="shared" si="200"/>
        <v>3309</v>
      </c>
      <c r="AL218" s="7">
        <v>10.520000000000001</v>
      </c>
      <c r="AM218" s="7" t="s">
        <v>433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1</v>
      </c>
      <c r="AU218" s="9">
        <v>0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225"/>
        <v>0.17</v>
      </c>
      <c r="BC218" s="39">
        <v>0.2</v>
      </c>
      <c r="BD218" s="39">
        <v>0.46</v>
      </c>
      <c r="BE218" s="59">
        <f t="shared" si="226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206"/>
        <v>0</v>
      </c>
      <c r="BQ218">
        <v>0.31</v>
      </c>
      <c r="BR218" s="54">
        <v>0.69</v>
      </c>
      <c r="BT218" s="18"/>
      <c r="BU218">
        <f t="shared" si="227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 s="18">
        <v>0</v>
      </c>
      <c r="CR218">
        <v>0</v>
      </c>
      <c r="CS218">
        <v>0</v>
      </c>
      <c r="CT218">
        <v>1</v>
      </c>
      <c r="CU218" s="18">
        <v>0</v>
      </c>
      <c r="CV218">
        <v>0</v>
      </c>
      <c r="CW218">
        <v>0</v>
      </c>
      <c r="CX218">
        <v>0</v>
      </c>
      <c r="CY218" s="18">
        <v>0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 s="18">
        <v>0</v>
      </c>
      <c r="DL218" s="18"/>
    </row>
    <row r="219" spans="1:121" x14ac:dyDescent="0.3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218"/>
        <v>3.8558352402745997</v>
      </c>
      <c r="H219" s="16">
        <f t="shared" si="219"/>
        <v>6.1441647597254008</v>
      </c>
      <c r="I219" s="11">
        <f t="shared" si="220"/>
        <v>9.2496418034845096E-2</v>
      </c>
      <c r="J219" s="39">
        <f t="shared" si="221"/>
        <v>2.1166228383259746E-2</v>
      </c>
      <c r="K219" s="39">
        <f t="shared" si="222"/>
        <v>47.245072758966096</v>
      </c>
      <c r="L219" s="39">
        <f t="shared" si="223"/>
        <v>7.1330189651585357E-2</v>
      </c>
      <c r="M219" s="39">
        <f t="shared" si="224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0</v>
      </c>
      <c r="AF219" s="9">
        <v>0</v>
      </c>
      <c r="AG219" s="9">
        <v>1</v>
      </c>
      <c r="AH219" s="8">
        <v>2223</v>
      </c>
      <c r="AI219" s="9">
        <v>9</v>
      </c>
      <c r="AJ219" s="9">
        <f t="shared" si="200"/>
        <v>2213</v>
      </c>
      <c r="AL219" s="7">
        <v>9.8450000000000006</v>
      </c>
      <c r="AM219" s="7" t="s">
        <v>433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1</v>
      </c>
      <c r="AU219" s="9">
        <v>0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225"/>
        <v>0.19249999999999998</v>
      </c>
      <c r="BC219" s="39">
        <v>0.28999999999999998</v>
      </c>
      <c r="BD219" s="39">
        <v>0.32500000000000001</v>
      </c>
      <c r="BE219" s="59">
        <f t="shared" si="226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206"/>
        <v>1</v>
      </c>
      <c r="BQ219">
        <v>0.38</v>
      </c>
      <c r="BR219" s="54">
        <v>0.62</v>
      </c>
      <c r="BT219" s="18"/>
      <c r="BU219">
        <f t="shared" si="227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 s="18">
        <v>0</v>
      </c>
      <c r="CR219">
        <v>0</v>
      </c>
      <c r="CS219">
        <v>0</v>
      </c>
      <c r="CT219">
        <v>1</v>
      </c>
      <c r="CU219" s="18">
        <v>0</v>
      </c>
      <c r="CV219">
        <v>0</v>
      </c>
      <c r="CW219">
        <v>0</v>
      </c>
      <c r="CX219">
        <v>0</v>
      </c>
      <c r="CY219" s="18">
        <v>0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 s="18">
        <v>0</v>
      </c>
      <c r="DL219" s="18"/>
    </row>
    <row r="220" spans="1:121" x14ac:dyDescent="0.3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218"/>
        <v>3.4224550898203594</v>
      </c>
      <c r="H220" s="16">
        <f t="shared" si="219"/>
        <v>4.6275449101796413</v>
      </c>
      <c r="I220" s="11">
        <f t="shared" si="220"/>
        <v>0.1405888277505167</v>
      </c>
      <c r="J220" s="39">
        <f t="shared" si="221"/>
        <v>2.1046231699179154E-2</v>
      </c>
      <c r="K220" s="39">
        <f t="shared" si="222"/>
        <v>47.514444119656922</v>
      </c>
      <c r="L220" s="39">
        <f t="shared" si="223"/>
        <v>0.11954259605133755</v>
      </c>
      <c r="M220" s="39">
        <f t="shared" si="224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0</v>
      </c>
      <c r="AF220" s="9">
        <v>0</v>
      </c>
      <c r="AG220" s="9">
        <v>1</v>
      </c>
      <c r="AH220" s="8">
        <v>2223</v>
      </c>
      <c r="AI220" s="9">
        <v>9</v>
      </c>
      <c r="AJ220" s="9">
        <f t="shared" si="200"/>
        <v>2213</v>
      </c>
      <c r="AL220" s="7">
        <v>9.8450000000000006</v>
      </c>
      <c r="AM220" s="7" t="s">
        <v>433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1</v>
      </c>
      <c r="AU220" s="9">
        <v>0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225"/>
        <v>0.19249999999999998</v>
      </c>
      <c r="BC220" s="39">
        <v>0.28999999999999998</v>
      </c>
      <c r="BD220" s="39">
        <v>0.32500000000000001</v>
      </c>
      <c r="BE220" s="59">
        <f t="shared" si="226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206"/>
        <v>1</v>
      </c>
      <c r="BQ220">
        <v>0.38</v>
      </c>
      <c r="BR220" s="54">
        <v>0.62</v>
      </c>
      <c r="BT220" s="18"/>
      <c r="BU220">
        <f t="shared" si="227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 s="18">
        <v>0</v>
      </c>
      <c r="CR220">
        <v>0</v>
      </c>
      <c r="CS220">
        <v>0</v>
      </c>
      <c r="CT220">
        <v>1</v>
      </c>
      <c r="CU220" s="18">
        <v>0</v>
      </c>
      <c r="CV220">
        <v>0</v>
      </c>
      <c r="CW220">
        <v>0</v>
      </c>
      <c r="CX220">
        <v>0</v>
      </c>
      <c r="CY220" s="18">
        <v>0</v>
      </c>
      <c r="CZ220">
        <v>0</v>
      </c>
      <c r="DA220">
        <v>0</v>
      </c>
      <c r="DB220">
        <v>1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 s="18">
        <v>0</v>
      </c>
      <c r="DL220" s="18"/>
    </row>
    <row r="221" spans="1:121" x14ac:dyDescent="0.3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218"/>
        <v>10.018489871086555</v>
      </c>
      <c r="H221" s="16">
        <f t="shared" si="219"/>
        <v>14.541510128913441</v>
      </c>
      <c r="I221" s="11">
        <f t="shared" si="220"/>
        <v>0.11466610641194247</v>
      </c>
      <c r="J221" s="39">
        <f t="shared" si="221"/>
        <v>2.1117146668866014E-2</v>
      </c>
      <c r="K221" s="39">
        <f t="shared" si="222"/>
        <v>47.354882536017342</v>
      </c>
      <c r="L221" s="39">
        <f t="shared" si="223"/>
        <v>9.3548959743076449E-2</v>
      </c>
      <c r="M221" s="39">
        <f t="shared" si="224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0</v>
      </c>
      <c r="AF221" s="9">
        <v>0</v>
      </c>
      <c r="AG221" s="9">
        <v>1</v>
      </c>
      <c r="AH221" s="8">
        <v>2223</v>
      </c>
      <c r="AI221" s="9">
        <v>9</v>
      </c>
      <c r="AJ221" s="9">
        <f t="shared" si="200"/>
        <v>2213</v>
      </c>
      <c r="AL221" s="7">
        <v>9.8450000000000006</v>
      </c>
      <c r="AM221" s="7" t="s">
        <v>433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1</v>
      </c>
      <c r="AU221" s="9">
        <v>0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225"/>
        <v>0.19249999999999998</v>
      </c>
      <c r="BC221" s="39">
        <v>0.28999999999999998</v>
      </c>
      <c r="BD221" s="39">
        <v>0.32500000000000001</v>
      </c>
      <c r="BE221" s="59">
        <f t="shared" si="226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206"/>
        <v>1</v>
      </c>
      <c r="BQ221">
        <v>0.38</v>
      </c>
      <c r="BR221" s="54">
        <v>0.62</v>
      </c>
      <c r="BT221" s="18"/>
      <c r="BU221">
        <f t="shared" si="227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 s="18">
        <v>0</v>
      </c>
      <c r="CR221">
        <v>0</v>
      </c>
      <c r="CS221">
        <v>0</v>
      </c>
      <c r="CT221">
        <v>1</v>
      </c>
      <c r="CU221" s="18">
        <v>0</v>
      </c>
      <c r="CV221">
        <v>0</v>
      </c>
      <c r="CW221">
        <v>0</v>
      </c>
      <c r="CX221">
        <v>0</v>
      </c>
      <c r="CY221" s="18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 s="18">
        <v>0</v>
      </c>
      <c r="DL221" s="18"/>
    </row>
    <row r="222" spans="1:121" x14ac:dyDescent="0.3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218"/>
        <v>13.061815561959655</v>
      </c>
      <c r="H222" s="16">
        <f t="shared" si="219"/>
        <v>23.638184438040348</v>
      </c>
      <c r="I222" s="11">
        <f t="shared" si="220"/>
        <v>7.3563176755564369E-2</v>
      </c>
      <c r="J222" s="39">
        <f t="shared" si="221"/>
        <v>2.1199762753764943E-2</v>
      </c>
      <c r="K222" s="39">
        <f t="shared" si="222"/>
        <v>47.17033919742363</v>
      </c>
      <c r="L222" s="39">
        <f t="shared" si="223"/>
        <v>5.2363414001799426E-2</v>
      </c>
      <c r="M222" s="39">
        <f t="shared" si="224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0</v>
      </c>
      <c r="AF222" s="9">
        <v>0</v>
      </c>
      <c r="AG222" s="9">
        <v>1</v>
      </c>
      <c r="AH222" s="8">
        <v>2223</v>
      </c>
      <c r="AI222" s="9">
        <v>9</v>
      </c>
      <c r="AJ222" s="9">
        <f t="shared" si="200"/>
        <v>2213</v>
      </c>
      <c r="AL222" s="7">
        <v>9.8450000000000006</v>
      </c>
      <c r="AM222" s="7" t="s">
        <v>433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1</v>
      </c>
      <c r="AU222" s="9">
        <v>0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225"/>
        <v>0.19249999999999998</v>
      </c>
      <c r="BC222" s="39">
        <v>0.28999999999999998</v>
      </c>
      <c r="BD222" s="39">
        <v>0.32500000000000001</v>
      </c>
      <c r="BE222" s="59">
        <f t="shared" si="226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206"/>
        <v>1</v>
      </c>
      <c r="BQ222">
        <v>0.38</v>
      </c>
      <c r="BR222" s="54">
        <v>0.62</v>
      </c>
      <c r="BT222" s="18"/>
      <c r="BU222">
        <f t="shared" si="227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 s="18">
        <v>0</v>
      </c>
      <c r="CR222">
        <v>0</v>
      </c>
      <c r="CS222">
        <v>0</v>
      </c>
      <c r="CT222">
        <v>1</v>
      </c>
      <c r="CU222" s="18">
        <v>0</v>
      </c>
      <c r="CV222">
        <v>0</v>
      </c>
      <c r="CW222">
        <v>0</v>
      </c>
      <c r="CX222">
        <v>0</v>
      </c>
      <c r="CY222" s="18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 s="18">
        <v>0</v>
      </c>
      <c r="DL222" s="18"/>
    </row>
    <row r="223" spans="1:121" x14ac:dyDescent="0.3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218"/>
        <v>-0.12857142857142856</v>
      </c>
      <c r="H223" s="16">
        <f t="shared" si="219"/>
        <v>2.7285714285714286</v>
      </c>
      <c r="I223" s="11">
        <f t="shared" si="220"/>
        <v>2.1987937949940178E-2</v>
      </c>
      <c r="J223" s="39">
        <f t="shared" si="221"/>
        <v>2.4162569175758434E-2</v>
      </c>
      <c r="K223" s="39">
        <f t="shared" si="222"/>
        <v>41.386327452432887</v>
      </c>
      <c r="L223" s="39">
        <f t="shared" si="223"/>
        <v>-2.1746312258182562E-3</v>
      </c>
      <c r="M223" s="39">
        <f t="shared" si="224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0</v>
      </c>
      <c r="AF223" s="9">
        <v>0</v>
      </c>
      <c r="AG223" s="9">
        <v>1</v>
      </c>
      <c r="AH223" s="8">
        <v>1722</v>
      </c>
      <c r="AI223" s="9">
        <v>9</v>
      </c>
      <c r="AJ223" s="9">
        <f t="shared" si="200"/>
        <v>1712</v>
      </c>
      <c r="AL223" s="7">
        <v>10.525</v>
      </c>
      <c r="AM223" s="7" t="s">
        <v>433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1</v>
      </c>
      <c r="AU223" s="9">
        <v>0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225"/>
        <v>0.12</v>
      </c>
      <c r="BC223" s="39">
        <v>0.23</v>
      </c>
      <c r="BD223" s="39">
        <v>0.53</v>
      </c>
      <c r="BE223" s="59">
        <f t="shared" si="226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206"/>
        <v>0</v>
      </c>
      <c r="BQ223">
        <v>0.31</v>
      </c>
      <c r="BR223" s="54">
        <v>0.69</v>
      </c>
      <c r="BT223" s="18"/>
      <c r="BU223">
        <f t="shared" si="227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 s="18">
        <v>0</v>
      </c>
      <c r="CR223">
        <v>0</v>
      </c>
      <c r="CS223">
        <v>0</v>
      </c>
      <c r="CT223">
        <v>1</v>
      </c>
      <c r="CU223" s="18">
        <v>0</v>
      </c>
      <c r="CV223">
        <v>0</v>
      </c>
      <c r="CW223">
        <v>0</v>
      </c>
      <c r="CX223">
        <v>0</v>
      </c>
      <c r="CY223" s="18">
        <v>0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 s="18">
        <v>0</v>
      </c>
      <c r="DL223" s="18"/>
    </row>
    <row r="224" spans="1:121" x14ac:dyDescent="0.3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218"/>
        <v>4.1306994818652845</v>
      </c>
      <c r="H224" s="16">
        <f t="shared" si="219"/>
        <v>7.0193005181347141</v>
      </c>
      <c r="I224" s="11">
        <f t="shared" si="220"/>
        <v>9.2886748403319508E-2</v>
      </c>
      <c r="J224" s="39">
        <f t="shared" si="221"/>
        <v>2.4063924456818524E-2</v>
      </c>
      <c r="K224" s="39">
        <f t="shared" si="222"/>
        <v>41.555981518910123</v>
      </c>
      <c r="L224" s="39">
        <f t="shared" si="223"/>
        <v>6.882282394650098E-2</v>
      </c>
      <c r="M224" s="39">
        <f t="shared" si="224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0</v>
      </c>
      <c r="AF224" s="9">
        <v>0</v>
      </c>
      <c r="AG224" s="9">
        <v>1</v>
      </c>
      <c r="AH224" s="8">
        <v>1722</v>
      </c>
      <c r="AI224" s="9">
        <v>9</v>
      </c>
      <c r="AJ224" s="9">
        <f t="shared" si="200"/>
        <v>1712</v>
      </c>
      <c r="AL224" s="7">
        <v>10.525</v>
      </c>
      <c r="AM224" s="7" t="s">
        <v>433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1</v>
      </c>
      <c r="AU224" s="9">
        <v>0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225"/>
        <v>0.12</v>
      </c>
      <c r="BC224" s="39">
        <v>0.23</v>
      </c>
      <c r="BD224" s="39">
        <v>0.53</v>
      </c>
      <c r="BE224" s="59">
        <f t="shared" si="226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206"/>
        <v>0</v>
      </c>
      <c r="BQ224">
        <v>0.31</v>
      </c>
      <c r="BR224" s="54">
        <v>0.69</v>
      </c>
      <c r="BT224" s="18"/>
      <c r="BU224">
        <f t="shared" si="227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 s="18">
        <v>0</v>
      </c>
      <c r="CR224">
        <v>0</v>
      </c>
      <c r="CS224">
        <v>0</v>
      </c>
      <c r="CT224">
        <v>1</v>
      </c>
      <c r="CU224" s="18">
        <v>0</v>
      </c>
      <c r="CV224">
        <v>0</v>
      </c>
      <c r="CW224">
        <v>0</v>
      </c>
      <c r="CX224">
        <v>0</v>
      </c>
      <c r="CY224" s="18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 s="18">
        <v>0</v>
      </c>
      <c r="DL224" s="18"/>
    </row>
    <row r="225" spans="1:116" x14ac:dyDescent="0.3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218"/>
        <v>4.3682242990654201</v>
      </c>
      <c r="H225" s="16">
        <f t="shared" si="219"/>
        <v>7.0317757009345785</v>
      </c>
      <c r="I225" s="11">
        <f t="shared" si="220"/>
        <v>0.10289179789375939</v>
      </c>
      <c r="J225" s="39">
        <f t="shared" si="221"/>
        <v>2.4040139694803595E-2</v>
      </c>
      <c r="K225" s="39">
        <f t="shared" si="222"/>
        <v>41.59709605248905</v>
      </c>
      <c r="L225" s="39">
        <f t="shared" si="223"/>
        <v>7.8851658198955801E-2</v>
      </c>
      <c r="M225" s="39">
        <f t="shared" si="224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0</v>
      </c>
      <c r="AF225" s="9">
        <v>0</v>
      </c>
      <c r="AG225" s="9">
        <v>1</v>
      </c>
      <c r="AH225" s="8">
        <v>1722</v>
      </c>
      <c r="AI225" s="9">
        <v>9</v>
      </c>
      <c r="AJ225" s="9">
        <f t="shared" si="200"/>
        <v>1712</v>
      </c>
      <c r="AL225" s="7">
        <v>10.525</v>
      </c>
      <c r="AM225" s="7" t="s">
        <v>433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1</v>
      </c>
      <c r="AU225" s="9">
        <v>0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225"/>
        <v>0.12</v>
      </c>
      <c r="BC225" s="39">
        <v>0.23</v>
      </c>
      <c r="BD225" s="39">
        <v>0.53</v>
      </c>
      <c r="BE225" s="59">
        <f t="shared" si="226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206"/>
        <v>0</v>
      </c>
      <c r="BQ225">
        <v>0.31</v>
      </c>
      <c r="BR225" s="54">
        <v>0.69</v>
      </c>
      <c r="BT225" s="18"/>
      <c r="BU225">
        <f t="shared" si="227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 s="18">
        <v>0</v>
      </c>
      <c r="CR225">
        <v>0</v>
      </c>
      <c r="CS225">
        <v>0</v>
      </c>
      <c r="CT225">
        <v>1</v>
      </c>
      <c r="CU225" s="18">
        <v>0</v>
      </c>
      <c r="CV225">
        <v>0</v>
      </c>
      <c r="CW225">
        <v>0</v>
      </c>
      <c r="CX225">
        <v>0</v>
      </c>
      <c r="CY225" s="18">
        <v>0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 s="18">
        <v>0</v>
      </c>
      <c r="DL225" s="18"/>
    </row>
    <row r="226" spans="1:116" x14ac:dyDescent="0.3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218"/>
        <v>14.809318996415772</v>
      </c>
      <c r="H226" s="16">
        <f t="shared" si="219"/>
        <v>22.924014336917562</v>
      </c>
      <c r="I226" s="11">
        <f t="shared" si="220"/>
        <v>0.11168007204614576</v>
      </c>
      <c r="J226" s="39">
        <f t="shared" si="221"/>
        <v>2.4017219794870051E-2</v>
      </c>
      <c r="K226" s="39">
        <f t="shared" si="222"/>
        <v>41.636792623832115</v>
      </c>
      <c r="L226" s="39">
        <f t="shared" si="223"/>
        <v>8.7662852251275708E-2</v>
      </c>
      <c r="M226" s="39">
        <f t="shared" si="224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0</v>
      </c>
      <c r="AF226" s="9">
        <v>0</v>
      </c>
      <c r="AG226" s="9">
        <v>1</v>
      </c>
      <c r="AH226" s="8">
        <v>1722</v>
      </c>
      <c r="AI226" s="9">
        <v>9</v>
      </c>
      <c r="AJ226" s="9">
        <f t="shared" si="200"/>
        <v>1712</v>
      </c>
      <c r="AL226" s="7">
        <v>10.53</v>
      </c>
      <c r="AM226" s="7" t="s">
        <v>433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1</v>
      </c>
      <c r="AU226" s="9">
        <v>0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226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206"/>
        <v>0</v>
      </c>
      <c r="BQ226">
        <v>0.31</v>
      </c>
      <c r="BR226" s="54">
        <v>0.69</v>
      </c>
      <c r="BT226" s="18"/>
      <c r="BU226">
        <f t="shared" si="227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 s="18">
        <v>0</v>
      </c>
      <c r="CR226">
        <v>0</v>
      </c>
      <c r="CS226">
        <v>0</v>
      </c>
      <c r="CT226">
        <v>1</v>
      </c>
      <c r="CU226" s="18">
        <v>0</v>
      </c>
      <c r="CV226">
        <v>0</v>
      </c>
      <c r="CW226">
        <v>0</v>
      </c>
      <c r="CX226">
        <v>0</v>
      </c>
      <c r="CY226" s="18">
        <v>0</v>
      </c>
      <c r="CZ226">
        <v>0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 s="18">
        <v>0</v>
      </c>
      <c r="DL226" s="18"/>
    </row>
    <row r="227" spans="1:116" x14ac:dyDescent="0.3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228">D227-E227</f>
        <v>2.3401907356948231</v>
      </c>
      <c r="H227" s="16">
        <f t="shared" ref="H227:H228" si="229">D227+E227</f>
        <v>4.0931425976385105</v>
      </c>
      <c r="I227" s="11">
        <f t="shared" si="220"/>
        <v>6.5656535286206769E-2</v>
      </c>
      <c r="J227" s="39">
        <f t="shared" si="221"/>
        <v>1.7890064110683043E-2</v>
      </c>
      <c r="K227" s="39">
        <f t="shared" si="222"/>
        <v>55.896948932835322</v>
      </c>
      <c r="L227" s="39">
        <f t="shared" si="223"/>
        <v>4.7766471175523725E-2</v>
      </c>
      <c r="M227" s="39">
        <f t="shared" si="224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0</v>
      </c>
      <c r="AF227" s="9">
        <v>0</v>
      </c>
      <c r="AG227" s="9">
        <v>1</v>
      </c>
      <c r="AH227" s="8">
        <v>3124</v>
      </c>
      <c r="AI227" s="9">
        <v>12</v>
      </c>
      <c r="AJ227" s="9">
        <f t="shared" si="200"/>
        <v>3111</v>
      </c>
      <c r="AL227" s="7">
        <v>9.8249999999999993</v>
      </c>
      <c r="AM227" s="7" t="s">
        <v>433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1</v>
      </c>
      <c r="AU227" s="9">
        <v>0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206"/>
        <v>1</v>
      </c>
      <c r="BQ227">
        <v>0.38</v>
      </c>
      <c r="BR227" s="54">
        <v>0.62</v>
      </c>
      <c r="BT227" s="18"/>
      <c r="BU227">
        <f t="shared" si="227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 s="18">
        <v>0</v>
      </c>
      <c r="CR227">
        <v>0</v>
      </c>
      <c r="CS227">
        <v>1</v>
      </c>
      <c r="CT227">
        <v>0</v>
      </c>
      <c r="CU227" s="18">
        <v>0</v>
      </c>
      <c r="CV227">
        <v>1</v>
      </c>
      <c r="CW227">
        <v>0</v>
      </c>
      <c r="CX227">
        <v>0</v>
      </c>
      <c r="CY227" s="18">
        <v>0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 s="18">
        <v>0</v>
      </c>
      <c r="DL227" s="18"/>
    </row>
    <row r="228" spans="1:116" x14ac:dyDescent="0.3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228"/>
        <v>3.0583892617449671</v>
      </c>
      <c r="H228" s="16">
        <f t="shared" si="229"/>
        <v>4.2916107382550344</v>
      </c>
      <c r="I228" s="11">
        <f t="shared" si="220"/>
        <v>0.10625048008086853</v>
      </c>
      <c r="J228" s="39">
        <f t="shared" si="221"/>
        <v>1.7827261758534989E-2</v>
      </c>
      <c r="K228" s="39">
        <f t="shared" si="222"/>
        <v>56.093864192084325</v>
      </c>
      <c r="L228" s="39">
        <f t="shared" si="223"/>
        <v>8.8423218322333547E-2</v>
      </c>
      <c r="M228" s="39">
        <f t="shared" si="224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0</v>
      </c>
      <c r="AF228" s="9">
        <v>0</v>
      </c>
      <c r="AG228" s="9">
        <v>1</v>
      </c>
      <c r="AH228" s="8">
        <v>3124</v>
      </c>
      <c r="AI228" s="9">
        <v>12</v>
      </c>
      <c r="AJ228" s="9">
        <f t="shared" si="200"/>
        <v>3111</v>
      </c>
      <c r="AL228" s="7">
        <v>9.8249999999999993</v>
      </c>
      <c r="AM228" s="7" t="s">
        <v>433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1</v>
      </c>
      <c r="AU228" s="9">
        <v>0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230">(1-BC228-BD228)/2</f>
        <v>0.26250000000000001</v>
      </c>
      <c r="BC228" s="39">
        <v>0.25</v>
      </c>
      <c r="BD228" s="39">
        <v>0.22500000000000001</v>
      </c>
      <c r="BE228" s="59">
        <f t="shared" ref="BE228:BE230" si="231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206"/>
        <v>1</v>
      </c>
      <c r="BQ228">
        <v>0.38</v>
      </c>
      <c r="BR228" s="54">
        <v>0.62</v>
      </c>
      <c r="BT228" s="18"/>
      <c r="BU228">
        <f t="shared" si="227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 s="18">
        <v>0</v>
      </c>
      <c r="CR228">
        <v>0</v>
      </c>
      <c r="CS228">
        <v>1</v>
      </c>
      <c r="CT228">
        <v>0</v>
      </c>
      <c r="CU228" s="18">
        <v>0</v>
      </c>
      <c r="CV228">
        <v>1</v>
      </c>
      <c r="CW228">
        <v>0</v>
      </c>
      <c r="CX228">
        <v>0</v>
      </c>
      <c r="CY228" s="18">
        <v>0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 s="18">
        <v>0</v>
      </c>
      <c r="DL228" s="18"/>
    </row>
    <row r="229" spans="1:116" x14ac:dyDescent="0.3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232">D229-E229</f>
        <v>5.7364620938628139</v>
      </c>
      <c r="H229" s="16">
        <f t="shared" ref="H229:H258" si="233">D229+E229</f>
        <v>8.2635379061371825</v>
      </c>
      <c r="I229" s="11">
        <f t="shared" ref="I229:I278" si="234">IFERROR(F229/SQRT(F229^2+AJ229), "X")</f>
        <v>9.8838919550565105E-2</v>
      </c>
      <c r="J229" s="39">
        <f t="shared" ref="J229:J278" si="235">IFERROR(SQRT((1-I229^2)/AJ229), "X")</f>
        <v>1.7840960207683235E-2</v>
      </c>
      <c r="K229" s="39">
        <f t="shared" ref="K229:K278" si="236">IFERROR(1/J229, "X")</f>
        <v>56.050794820412669</v>
      </c>
      <c r="L229" s="39">
        <f t="shared" ref="L229:L278" si="237">IFERROR(I229-J229, "X")</f>
        <v>8.099795934288187E-2</v>
      </c>
      <c r="M229" s="39">
        <f t="shared" ref="M229:M278" si="238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0</v>
      </c>
      <c r="AF229" s="9">
        <v>0</v>
      </c>
      <c r="AG229" s="9">
        <v>1</v>
      </c>
      <c r="AH229" s="8">
        <v>3124</v>
      </c>
      <c r="AI229" s="9">
        <v>12</v>
      </c>
      <c r="AJ229" s="9">
        <f t="shared" ref="AJ229:AJ327" si="239">AH229-AI229-1</f>
        <v>3111</v>
      </c>
      <c r="AL229" s="7">
        <v>9.8249999999999993</v>
      </c>
      <c r="AM229" s="7" t="s">
        <v>433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1</v>
      </c>
      <c r="AU229" s="9">
        <v>0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230"/>
        <v>0.26250000000000001</v>
      </c>
      <c r="BC229" s="39">
        <v>0.25</v>
      </c>
      <c r="BD229" s="39">
        <v>0.22500000000000001</v>
      </c>
      <c r="BE229" s="59">
        <f t="shared" si="231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206"/>
        <v>1</v>
      </c>
      <c r="BQ229">
        <v>0.38</v>
      </c>
      <c r="BR229" s="54">
        <v>0.62</v>
      </c>
      <c r="BT229" s="18"/>
      <c r="BU229">
        <f t="shared" si="227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 s="18">
        <v>0</v>
      </c>
      <c r="CR229">
        <v>0</v>
      </c>
      <c r="CS229">
        <v>1</v>
      </c>
      <c r="CT229">
        <v>0</v>
      </c>
      <c r="CU229" s="18">
        <v>0</v>
      </c>
      <c r="CV229">
        <v>1</v>
      </c>
      <c r="CW229">
        <v>0</v>
      </c>
      <c r="CX229">
        <v>0</v>
      </c>
      <c r="CY229" s="18">
        <v>0</v>
      </c>
      <c r="CZ229">
        <v>0</v>
      </c>
      <c r="DA229">
        <v>0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 s="18">
        <v>0</v>
      </c>
      <c r="DL229" s="18"/>
    </row>
    <row r="230" spans="1:116" x14ac:dyDescent="0.3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232"/>
        <v>7.8221881390593051</v>
      </c>
      <c r="H230" s="16">
        <f t="shared" si="233"/>
        <v>14.744478527607365</v>
      </c>
      <c r="I230" s="11">
        <f t="shared" si="234"/>
        <v>5.834814507735156E-2</v>
      </c>
      <c r="J230" s="39">
        <f t="shared" si="235"/>
        <v>1.7898204011457534E-2</v>
      </c>
      <c r="K230" s="39">
        <f t="shared" si="236"/>
        <v>55.871527632596546</v>
      </c>
      <c r="L230" s="39">
        <f t="shared" si="237"/>
        <v>4.0449941065894029E-2</v>
      </c>
      <c r="M230" s="39">
        <f t="shared" si="238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0</v>
      </c>
      <c r="AF230" s="9">
        <v>0</v>
      </c>
      <c r="AG230" s="9">
        <v>1</v>
      </c>
      <c r="AH230" s="8">
        <v>3124</v>
      </c>
      <c r="AI230" s="9">
        <v>12</v>
      </c>
      <c r="AJ230" s="9">
        <f t="shared" si="239"/>
        <v>3111</v>
      </c>
      <c r="AL230" s="7">
        <v>9.8249999999999993</v>
      </c>
      <c r="AM230" s="7" t="s">
        <v>433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1</v>
      </c>
      <c r="AU230" s="9">
        <v>0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230"/>
        <v>0.26250000000000001</v>
      </c>
      <c r="BC230" s="39">
        <v>0.25</v>
      </c>
      <c r="BD230" s="39">
        <v>0.22500000000000001</v>
      </c>
      <c r="BE230" s="59">
        <f t="shared" si="231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206"/>
        <v>1</v>
      </c>
      <c r="BQ230">
        <v>0.38</v>
      </c>
      <c r="BR230" s="54">
        <v>0.62</v>
      </c>
      <c r="BT230" s="18"/>
      <c r="BU230">
        <f t="shared" si="227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 s="18">
        <v>0</v>
      </c>
      <c r="CR230">
        <v>0</v>
      </c>
      <c r="CS230">
        <v>1</v>
      </c>
      <c r="CT230">
        <v>0</v>
      </c>
      <c r="CU230" s="18">
        <v>0</v>
      </c>
      <c r="CV230">
        <v>1</v>
      </c>
      <c r="CW230">
        <v>0</v>
      </c>
      <c r="CX230">
        <v>0</v>
      </c>
      <c r="CY230" s="18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 s="18">
        <v>0</v>
      </c>
      <c r="DL230" s="18"/>
    </row>
    <row r="231" spans="1:116" x14ac:dyDescent="0.3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232"/>
        <v>2.4989690721649489</v>
      </c>
      <c r="H231" s="16">
        <f t="shared" si="233"/>
        <v>4.2343642611683858</v>
      </c>
      <c r="I231" s="11">
        <f t="shared" si="234"/>
        <v>6.9307217002947966E-2</v>
      </c>
      <c r="J231" s="39">
        <f t="shared" si="235"/>
        <v>1.7862684794574219E-2</v>
      </c>
      <c r="K231" s="39">
        <f t="shared" si="236"/>
        <v>55.982625876248427</v>
      </c>
      <c r="L231" s="39">
        <f t="shared" si="237"/>
        <v>5.144453220837375E-2</v>
      </c>
      <c r="M231" s="39">
        <f t="shared" si="238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0</v>
      </c>
      <c r="AF231" s="9">
        <v>0</v>
      </c>
      <c r="AG231" s="9">
        <v>1</v>
      </c>
      <c r="AH231" s="8">
        <v>3132</v>
      </c>
      <c r="AI231" s="9">
        <v>12</v>
      </c>
      <c r="AJ231" s="9">
        <f t="shared" si="239"/>
        <v>3119</v>
      </c>
      <c r="AL231" s="7">
        <v>9.8249999999999993</v>
      </c>
      <c r="AM231" s="7" t="s">
        <v>433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1</v>
      </c>
      <c r="AU231" s="9">
        <v>0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206"/>
        <v>1</v>
      </c>
      <c r="BQ231">
        <v>0.38</v>
      </c>
      <c r="BR231" s="54">
        <v>0.62</v>
      </c>
      <c r="BT231" s="18"/>
      <c r="BU231">
        <f t="shared" si="227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 s="18">
        <v>0</v>
      </c>
      <c r="CR231">
        <v>0</v>
      </c>
      <c r="CS231">
        <v>1</v>
      </c>
      <c r="CT231">
        <v>0</v>
      </c>
      <c r="CU231" s="18">
        <v>0</v>
      </c>
      <c r="CV231">
        <v>1</v>
      </c>
      <c r="CW231">
        <v>0</v>
      </c>
      <c r="CX231">
        <v>0</v>
      </c>
      <c r="CY231" s="18">
        <v>0</v>
      </c>
      <c r="CZ231">
        <v>0</v>
      </c>
      <c r="DA231">
        <v>0</v>
      </c>
      <c r="DB231">
        <v>1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 s="18">
        <v>0</v>
      </c>
      <c r="DL231" s="18"/>
    </row>
    <row r="232" spans="1:116" x14ac:dyDescent="0.3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232"/>
        <v>3.0193548387096767</v>
      </c>
      <c r="H232" s="16">
        <f t="shared" si="233"/>
        <v>4.1806451612903217</v>
      </c>
      <c r="I232" s="11">
        <f t="shared" si="234"/>
        <v>0.11033775320857062</v>
      </c>
      <c r="J232" s="39">
        <f t="shared" si="235"/>
        <v>1.7796411807833971E-2</v>
      </c>
      <c r="K232" s="39">
        <f t="shared" si="236"/>
        <v>56.191102498527286</v>
      </c>
      <c r="L232" s="39">
        <f t="shared" si="237"/>
        <v>9.2541341400736638E-2</v>
      </c>
      <c r="M232" s="39">
        <f t="shared" si="238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0</v>
      </c>
      <c r="AF232" s="9">
        <v>0</v>
      </c>
      <c r="AG232" s="9">
        <v>1</v>
      </c>
      <c r="AH232" s="8">
        <v>3132</v>
      </c>
      <c r="AI232" s="9">
        <v>12</v>
      </c>
      <c r="AJ232" s="9">
        <f t="shared" si="239"/>
        <v>3119</v>
      </c>
      <c r="AL232" s="7">
        <v>9.8249999999999993</v>
      </c>
      <c r="AM232" s="7" t="s">
        <v>433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1</v>
      </c>
      <c r="AU232" s="9">
        <v>0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240">(1-BC232-BD232)/2</f>
        <v>0.26250000000000001</v>
      </c>
      <c r="BC232" s="39">
        <v>0.25</v>
      </c>
      <c r="BD232" s="39">
        <v>0.22500000000000001</v>
      </c>
      <c r="BE232" s="59">
        <f t="shared" ref="BE232:BE250" si="241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206"/>
        <v>1</v>
      </c>
      <c r="BQ232">
        <v>0.38</v>
      </c>
      <c r="BR232" s="54">
        <v>0.62</v>
      </c>
      <c r="BT232" s="18"/>
      <c r="BU232">
        <f t="shared" si="227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 s="18">
        <v>0</v>
      </c>
      <c r="CR232">
        <v>0</v>
      </c>
      <c r="CS232">
        <v>1</v>
      </c>
      <c r="CT232">
        <v>0</v>
      </c>
      <c r="CU232" s="18">
        <v>0</v>
      </c>
      <c r="CV232">
        <v>1</v>
      </c>
      <c r="CW232">
        <v>0</v>
      </c>
      <c r="CX232">
        <v>0</v>
      </c>
      <c r="CY232" s="18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 s="18">
        <v>0</v>
      </c>
      <c r="DL232" s="18"/>
    </row>
    <row r="233" spans="1:116" x14ac:dyDescent="0.3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232"/>
        <v>5.7073179396092346</v>
      </c>
      <c r="H233" s="16">
        <f t="shared" si="233"/>
        <v>8.1726820603907626</v>
      </c>
      <c r="I233" s="11">
        <f t="shared" si="234"/>
        <v>0.10030095821492577</v>
      </c>
      <c r="J233" s="39">
        <f t="shared" si="235"/>
        <v>1.7815445508867808E-2</v>
      </c>
      <c r="K233" s="39">
        <f t="shared" si="236"/>
        <v>56.131068936908733</v>
      </c>
      <c r="L233" s="39">
        <f t="shared" si="237"/>
        <v>8.2485512706057959E-2</v>
      </c>
      <c r="M233" s="39">
        <f t="shared" si="238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0</v>
      </c>
      <c r="AF233" s="9">
        <v>0</v>
      </c>
      <c r="AG233" s="9">
        <v>1</v>
      </c>
      <c r="AH233" s="8">
        <v>3132</v>
      </c>
      <c r="AI233" s="9">
        <v>12</v>
      </c>
      <c r="AJ233" s="9">
        <f t="shared" si="239"/>
        <v>3119</v>
      </c>
      <c r="AL233" s="7">
        <v>9.8249999999999993</v>
      </c>
      <c r="AM233" s="7" t="s">
        <v>433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1</v>
      </c>
      <c r="AU233" s="9">
        <v>0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240"/>
        <v>0.26250000000000001</v>
      </c>
      <c r="BC233" s="39">
        <v>0.25</v>
      </c>
      <c r="BD233" s="39">
        <v>0.22500000000000001</v>
      </c>
      <c r="BE233" s="59">
        <f t="shared" si="241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206"/>
        <v>1</v>
      </c>
      <c r="BQ233">
        <v>0.38</v>
      </c>
      <c r="BR233" s="54">
        <v>0.62</v>
      </c>
      <c r="BT233" s="18"/>
      <c r="BU233">
        <f t="shared" si="227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 s="18">
        <v>0</v>
      </c>
      <c r="CR233">
        <v>0</v>
      </c>
      <c r="CS233">
        <v>1</v>
      </c>
      <c r="CT233">
        <v>0</v>
      </c>
      <c r="CU233" s="18">
        <v>0</v>
      </c>
      <c r="CV233">
        <v>1</v>
      </c>
      <c r="CW233">
        <v>0</v>
      </c>
      <c r="CX233">
        <v>0</v>
      </c>
      <c r="CY233" s="18">
        <v>0</v>
      </c>
      <c r="CZ233">
        <v>0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 s="18">
        <v>0</v>
      </c>
      <c r="DL233" s="18"/>
    </row>
    <row r="234" spans="1:116" x14ac:dyDescent="0.3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232"/>
        <v>8.0140483383685801</v>
      </c>
      <c r="H234" s="16">
        <f t="shared" si="233"/>
        <v>14.952618328298085</v>
      </c>
      <c r="I234" s="11">
        <f t="shared" si="234"/>
        <v>5.9164182853938298E-2</v>
      </c>
      <c r="J234" s="39">
        <f t="shared" si="235"/>
        <v>1.7874375484573501E-2</v>
      </c>
      <c r="K234" s="39">
        <f t="shared" si="236"/>
        <v>55.946010581631292</v>
      </c>
      <c r="L234" s="39">
        <f t="shared" si="237"/>
        <v>4.12898073693648E-2</v>
      </c>
      <c r="M234" s="39">
        <f t="shared" si="238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0</v>
      </c>
      <c r="AF234" s="9">
        <v>0</v>
      </c>
      <c r="AG234" s="9">
        <v>1</v>
      </c>
      <c r="AH234" s="8">
        <v>3132</v>
      </c>
      <c r="AI234" s="9">
        <v>12</v>
      </c>
      <c r="AJ234" s="9">
        <f t="shared" si="239"/>
        <v>3119</v>
      </c>
      <c r="AL234" s="7">
        <v>9.8249999999999993</v>
      </c>
      <c r="AM234" s="7" t="s">
        <v>433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1</v>
      </c>
      <c r="AU234" s="9">
        <v>0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240"/>
        <v>0.26250000000000001</v>
      </c>
      <c r="BC234" s="39">
        <v>0.25</v>
      </c>
      <c r="BD234" s="39">
        <v>0.22500000000000001</v>
      </c>
      <c r="BE234" s="59">
        <f t="shared" si="241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206"/>
        <v>1</v>
      </c>
      <c r="BQ234">
        <v>0.38</v>
      </c>
      <c r="BR234" s="54">
        <v>0.62</v>
      </c>
      <c r="BT234" s="18"/>
      <c r="BU234">
        <f t="shared" si="227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 s="18">
        <v>0</v>
      </c>
      <c r="CR234">
        <v>0</v>
      </c>
      <c r="CS234">
        <v>1</v>
      </c>
      <c r="CT234">
        <v>0</v>
      </c>
      <c r="CU234" s="18">
        <v>0</v>
      </c>
      <c r="CV234">
        <v>1</v>
      </c>
      <c r="CW234">
        <v>0</v>
      </c>
      <c r="CX234">
        <v>0</v>
      </c>
      <c r="CY234" s="18">
        <v>0</v>
      </c>
      <c r="CZ234">
        <v>0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 s="18">
        <v>0</v>
      </c>
      <c r="DL234" s="18"/>
    </row>
    <row r="235" spans="1:116" x14ac:dyDescent="0.3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232"/>
        <v>-0.54999999999999993</v>
      </c>
      <c r="H235" s="16">
        <f t="shared" si="233"/>
        <v>1.1166666666666667</v>
      </c>
      <c r="I235" s="11">
        <f t="shared" si="234"/>
        <v>5.9239242863641309E-3</v>
      </c>
      <c r="J235" s="39">
        <f t="shared" si="235"/>
        <v>1.7423306724600386E-2</v>
      </c>
      <c r="K235" s="39">
        <f t="shared" si="236"/>
        <v>57.394386485091026</v>
      </c>
      <c r="L235" s="39">
        <f t="shared" si="237"/>
        <v>-1.1499382438236255E-2</v>
      </c>
      <c r="M235" s="39">
        <f t="shared" si="238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0</v>
      </c>
      <c r="AF235" s="9">
        <v>0</v>
      </c>
      <c r="AG235" s="9">
        <v>1</v>
      </c>
      <c r="AH235" s="8">
        <v>3307</v>
      </c>
      <c r="AI235" s="9">
        <v>12</v>
      </c>
      <c r="AJ235" s="9">
        <f t="shared" si="239"/>
        <v>3294</v>
      </c>
      <c r="AL235" s="7">
        <v>10.520000000000001</v>
      </c>
      <c r="AM235" s="7" t="s">
        <v>433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1</v>
      </c>
      <c r="AU235" s="9">
        <v>0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240"/>
        <v>0.17</v>
      </c>
      <c r="BC235" s="39">
        <v>0.2</v>
      </c>
      <c r="BD235" s="39">
        <v>0.46</v>
      </c>
      <c r="BE235" s="59">
        <f t="shared" si="241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206"/>
        <v>0</v>
      </c>
      <c r="BQ235">
        <v>0.31</v>
      </c>
      <c r="BR235" s="54">
        <v>0.69</v>
      </c>
      <c r="BT235" s="18"/>
      <c r="BU235">
        <f t="shared" si="227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 s="18">
        <v>0</v>
      </c>
      <c r="CR235">
        <v>0</v>
      </c>
      <c r="CS235">
        <v>1</v>
      </c>
      <c r="CT235">
        <v>0</v>
      </c>
      <c r="CU235" s="18">
        <v>0</v>
      </c>
      <c r="CV235">
        <v>1</v>
      </c>
      <c r="CW235">
        <v>0</v>
      </c>
      <c r="CX235">
        <v>0</v>
      </c>
      <c r="CY235" s="18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 s="18">
        <v>0</v>
      </c>
      <c r="DL235" s="18"/>
    </row>
    <row r="236" spans="1:116" x14ac:dyDescent="0.3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232"/>
        <v>3.164610389610389</v>
      </c>
      <c r="H236" s="16">
        <f t="shared" si="233"/>
        <v>5.3853896103896099</v>
      </c>
      <c r="I236" s="11">
        <f t="shared" si="234"/>
        <v>6.6930488438157312E-2</v>
      </c>
      <c r="J236" s="39">
        <f t="shared" si="235"/>
        <v>1.7384542451469431E-2</v>
      </c>
      <c r="K236" s="39">
        <f t="shared" si="236"/>
        <v>57.522365215627225</v>
      </c>
      <c r="L236" s="39">
        <f t="shared" si="237"/>
        <v>4.9545945986687878E-2</v>
      </c>
      <c r="M236" s="39">
        <f t="shared" si="238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0</v>
      </c>
      <c r="AF236" s="9">
        <v>0</v>
      </c>
      <c r="AG236" s="9">
        <v>1</v>
      </c>
      <c r="AH236" s="8">
        <v>3307</v>
      </c>
      <c r="AI236" s="9">
        <v>12</v>
      </c>
      <c r="AJ236" s="9">
        <f t="shared" si="239"/>
        <v>3294</v>
      </c>
      <c r="AL236" s="7">
        <v>10.520000000000001</v>
      </c>
      <c r="AM236" s="7" t="s">
        <v>433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1</v>
      </c>
      <c r="AU236" s="9">
        <v>0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240"/>
        <v>0.17</v>
      </c>
      <c r="BC236" s="39">
        <v>0.2</v>
      </c>
      <c r="BD236" s="39">
        <v>0.46</v>
      </c>
      <c r="BE236" s="59">
        <f t="shared" si="241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206"/>
        <v>0</v>
      </c>
      <c r="BQ236">
        <v>0.31</v>
      </c>
      <c r="BR236" s="54">
        <v>0.69</v>
      </c>
      <c r="BT236" s="18"/>
      <c r="BU236">
        <f t="shared" si="227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 s="18">
        <v>0</v>
      </c>
      <c r="CR236">
        <v>0</v>
      </c>
      <c r="CS236">
        <v>1</v>
      </c>
      <c r="CT236">
        <v>0</v>
      </c>
      <c r="CU236" s="18">
        <v>0</v>
      </c>
      <c r="CV236">
        <v>1</v>
      </c>
      <c r="CW236">
        <v>0</v>
      </c>
      <c r="CX236">
        <v>0</v>
      </c>
      <c r="CY236" s="18">
        <v>0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 s="18">
        <v>0</v>
      </c>
      <c r="DL236" s="18"/>
    </row>
    <row r="237" spans="1:116" x14ac:dyDescent="0.3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232"/>
        <v>6.3496932515337408</v>
      </c>
      <c r="H237" s="16">
        <f t="shared" si="233"/>
        <v>8.6503067484662566</v>
      </c>
      <c r="I237" s="11">
        <f t="shared" si="234"/>
        <v>0.1128759333102024</v>
      </c>
      <c r="J237" s="39">
        <f t="shared" si="235"/>
        <v>1.7312259710153745E-2</v>
      </c>
      <c r="K237" s="39">
        <f t="shared" si="236"/>
        <v>57.762534570428954</v>
      </c>
      <c r="L237" s="39">
        <f t="shared" si="237"/>
        <v>9.5563673600048665E-2</v>
      </c>
      <c r="M237" s="39">
        <f t="shared" si="238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0</v>
      </c>
      <c r="AF237" s="9">
        <v>0</v>
      </c>
      <c r="AG237" s="9">
        <v>1</v>
      </c>
      <c r="AH237" s="8">
        <v>3307</v>
      </c>
      <c r="AI237" s="9">
        <v>12</v>
      </c>
      <c r="AJ237" s="9">
        <f t="shared" si="239"/>
        <v>3294</v>
      </c>
      <c r="AL237" s="7">
        <v>10.520000000000001</v>
      </c>
      <c r="AM237" s="7" t="s">
        <v>433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1</v>
      </c>
      <c r="AU237" s="9">
        <v>0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240"/>
        <v>0.17</v>
      </c>
      <c r="BC237" s="39">
        <v>0.2</v>
      </c>
      <c r="BD237" s="39">
        <v>0.46</v>
      </c>
      <c r="BE237" s="59">
        <f t="shared" si="241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206"/>
        <v>0</v>
      </c>
      <c r="BQ237">
        <v>0.31</v>
      </c>
      <c r="BR237" s="54">
        <v>0.69</v>
      </c>
      <c r="BT237" s="18"/>
      <c r="BU237">
        <f t="shared" si="227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 s="18">
        <v>0</v>
      </c>
      <c r="CR237">
        <v>0</v>
      </c>
      <c r="CS237">
        <v>1</v>
      </c>
      <c r="CT237">
        <v>0</v>
      </c>
      <c r="CU237" s="18">
        <v>0</v>
      </c>
      <c r="CV237">
        <v>1</v>
      </c>
      <c r="CW237">
        <v>0</v>
      </c>
      <c r="CX237">
        <v>0</v>
      </c>
      <c r="CY237" s="18">
        <v>0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 s="18">
        <v>0</v>
      </c>
      <c r="DL237" s="18"/>
    </row>
    <row r="238" spans="1:116" x14ac:dyDescent="0.3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232"/>
        <v>11.147899159663865</v>
      </c>
      <c r="H238" s="16">
        <f t="shared" si="233"/>
        <v>15.652100840336136</v>
      </c>
      <c r="I238" s="11">
        <f t="shared" si="234"/>
        <v>0.10311784184327458</v>
      </c>
      <c r="J238" s="39">
        <f t="shared" si="235"/>
        <v>1.7330729721558753E-2</v>
      </c>
      <c r="K238" s="39">
        <f t="shared" si="236"/>
        <v>57.700974861782015</v>
      </c>
      <c r="L238" s="39">
        <f t="shared" si="237"/>
        <v>8.5787112121715831E-2</v>
      </c>
      <c r="M238" s="39">
        <f t="shared" si="238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0</v>
      </c>
      <c r="AF238" s="9">
        <v>0</v>
      </c>
      <c r="AG238" s="9">
        <v>1</v>
      </c>
      <c r="AH238" s="8">
        <v>3307</v>
      </c>
      <c r="AI238" s="9">
        <v>12</v>
      </c>
      <c r="AJ238" s="9">
        <f t="shared" si="239"/>
        <v>3294</v>
      </c>
      <c r="AL238" s="7">
        <v>10.520000000000001</v>
      </c>
      <c r="AM238" s="7" t="s">
        <v>433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1</v>
      </c>
      <c r="AU238" s="9">
        <v>0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240"/>
        <v>0.17</v>
      </c>
      <c r="BC238" s="39">
        <v>0.2</v>
      </c>
      <c r="BD238" s="39">
        <v>0.46</v>
      </c>
      <c r="BE238" s="59">
        <f t="shared" si="241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206"/>
        <v>0</v>
      </c>
      <c r="BQ238">
        <v>0.31</v>
      </c>
      <c r="BR238" s="54">
        <v>0.69</v>
      </c>
      <c r="BT238" s="18"/>
      <c r="BU238">
        <f t="shared" si="227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 s="18">
        <v>0</v>
      </c>
      <c r="CR238">
        <v>0</v>
      </c>
      <c r="CS238">
        <v>1</v>
      </c>
      <c r="CT238">
        <v>0</v>
      </c>
      <c r="CU238" s="18">
        <v>0</v>
      </c>
      <c r="CV238">
        <v>1</v>
      </c>
      <c r="CW238">
        <v>0</v>
      </c>
      <c r="CX238">
        <v>0</v>
      </c>
      <c r="CY238" s="18">
        <v>0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 s="18">
        <v>0</v>
      </c>
      <c r="DL238" s="18"/>
    </row>
    <row r="239" spans="1:116" x14ac:dyDescent="0.3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232"/>
        <v>-0.46851851851851845</v>
      </c>
      <c r="H239" s="16">
        <f t="shared" si="233"/>
        <v>1.2351851851851849</v>
      </c>
      <c r="I239" s="11">
        <f t="shared" si="234"/>
        <v>7.8296962571316932E-3</v>
      </c>
      <c r="J239" s="39">
        <f t="shared" si="235"/>
        <v>1.7399325015848205E-2</v>
      </c>
      <c r="K239" s="39">
        <f t="shared" si="236"/>
        <v>57.473493890662326</v>
      </c>
      <c r="L239" s="39">
        <f t="shared" si="237"/>
        <v>-9.5696287587165117E-3</v>
      </c>
      <c r="M239" s="39">
        <f t="shared" si="238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0</v>
      </c>
      <c r="AF239" s="9">
        <v>0</v>
      </c>
      <c r="AG239" s="9">
        <v>1</v>
      </c>
      <c r="AH239" s="8">
        <v>3316</v>
      </c>
      <c r="AI239" s="9">
        <v>12</v>
      </c>
      <c r="AJ239" s="9">
        <f t="shared" si="239"/>
        <v>3303</v>
      </c>
      <c r="AL239" s="7">
        <v>10.520000000000001</v>
      </c>
      <c r="AM239" s="7" t="s">
        <v>433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1</v>
      </c>
      <c r="AU239" s="9">
        <v>0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240"/>
        <v>0.17</v>
      </c>
      <c r="BC239" s="39">
        <v>0.2</v>
      </c>
      <c r="BD239" s="39">
        <v>0.46</v>
      </c>
      <c r="BE239" s="59">
        <f t="shared" si="241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206"/>
        <v>0</v>
      </c>
      <c r="BQ239">
        <v>0.31</v>
      </c>
      <c r="BR239" s="54">
        <v>0.69</v>
      </c>
      <c r="BT239" s="18"/>
      <c r="BU239">
        <f t="shared" si="227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 s="18">
        <v>0</v>
      </c>
      <c r="CR239">
        <v>0</v>
      </c>
      <c r="CS239">
        <v>1</v>
      </c>
      <c r="CT239">
        <v>0</v>
      </c>
      <c r="CU239" s="18">
        <v>0</v>
      </c>
      <c r="CV239">
        <v>1</v>
      </c>
      <c r="CW239">
        <v>0</v>
      </c>
      <c r="CX239">
        <v>0</v>
      </c>
      <c r="CY239" s="18">
        <v>0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 s="18">
        <v>0</v>
      </c>
      <c r="DL239" s="18"/>
    </row>
    <row r="240" spans="1:116" x14ac:dyDescent="0.3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232"/>
        <v>3.1875</v>
      </c>
      <c r="H240" s="16">
        <f t="shared" si="233"/>
        <v>5.3125</v>
      </c>
      <c r="I240" s="11">
        <f t="shared" si="234"/>
        <v>6.9431470784376378E-2</v>
      </c>
      <c r="J240" s="39">
        <f t="shared" si="235"/>
        <v>1.7357867696094095E-2</v>
      </c>
      <c r="K240" s="39">
        <f t="shared" si="236"/>
        <v>57.610762883336307</v>
      </c>
      <c r="L240" s="39">
        <f t="shared" si="237"/>
        <v>5.207360308828228E-2</v>
      </c>
      <c r="M240" s="39">
        <f t="shared" si="238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0</v>
      </c>
      <c r="AF240" s="9">
        <v>0</v>
      </c>
      <c r="AG240" s="9">
        <v>1</v>
      </c>
      <c r="AH240" s="8">
        <v>3316</v>
      </c>
      <c r="AI240" s="9">
        <v>12</v>
      </c>
      <c r="AJ240" s="9">
        <f t="shared" si="239"/>
        <v>3303</v>
      </c>
      <c r="AL240" s="7">
        <v>10.520000000000001</v>
      </c>
      <c r="AM240" s="7" t="s">
        <v>433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1</v>
      </c>
      <c r="AU240" s="9">
        <v>0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240"/>
        <v>0.17</v>
      </c>
      <c r="BC240" s="39">
        <v>0.2</v>
      </c>
      <c r="BD240" s="39">
        <v>0.46</v>
      </c>
      <c r="BE240" s="59">
        <f t="shared" si="241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206"/>
        <v>0</v>
      </c>
      <c r="BQ240">
        <v>0.31</v>
      </c>
      <c r="BR240" s="54">
        <v>0.69</v>
      </c>
      <c r="BT240" s="18"/>
      <c r="BU240">
        <f t="shared" si="227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 s="18">
        <v>0</v>
      </c>
      <c r="CR240">
        <v>0</v>
      </c>
      <c r="CS240">
        <v>1</v>
      </c>
      <c r="CT240">
        <v>0</v>
      </c>
      <c r="CU240" s="18">
        <v>0</v>
      </c>
      <c r="CV240">
        <v>1</v>
      </c>
      <c r="CW240">
        <v>0</v>
      </c>
      <c r="CX240">
        <v>0</v>
      </c>
      <c r="CY240" s="18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 s="18">
        <v>0</v>
      </c>
      <c r="DL240" s="18"/>
    </row>
    <row r="241" spans="1:116" x14ac:dyDescent="0.3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232"/>
        <v>6.2058447488584481</v>
      </c>
      <c r="H241" s="16">
        <f t="shared" si="233"/>
        <v>8.4341552511415543</v>
      </c>
      <c r="I241" s="11">
        <f t="shared" si="234"/>
        <v>0.11357734174803634</v>
      </c>
      <c r="J241" s="39">
        <f t="shared" si="235"/>
        <v>1.7287266628316034E-2</v>
      </c>
      <c r="K241" s="39">
        <f t="shared" si="236"/>
        <v>57.846044808612454</v>
      </c>
      <c r="L241" s="39">
        <f t="shared" si="237"/>
        <v>9.6290075119720306E-2</v>
      </c>
      <c r="M241" s="39">
        <f t="shared" si="238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0</v>
      </c>
      <c r="AF241" s="9">
        <v>0</v>
      </c>
      <c r="AG241" s="9">
        <v>1</v>
      </c>
      <c r="AH241" s="8">
        <v>3316</v>
      </c>
      <c r="AI241" s="9">
        <v>12</v>
      </c>
      <c r="AJ241" s="9">
        <f t="shared" si="239"/>
        <v>3303</v>
      </c>
      <c r="AL241" s="7">
        <v>10.520000000000001</v>
      </c>
      <c r="AM241" s="7" t="s">
        <v>433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1</v>
      </c>
      <c r="AU241" s="9">
        <v>0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240"/>
        <v>0.17</v>
      </c>
      <c r="BC241" s="39">
        <v>0.2</v>
      </c>
      <c r="BD241" s="39">
        <v>0.46</v>
      </c>
      <c r="BE241" s="59">
        <f t="shared" si="241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206"/>
        <v>0</v>
      </c>
      <c r="BQ241">
        <v>0.31</v>
      </c>
      <c r="BR241" s="54">
        <v>0.69</v>
      </c>
      <c r="BT241" s="18"/>
      <c r="BU241">
        <f t="shared" si="227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 s="18">
        <v>0</v>
      </c>
      <c r="CR241">
        <v>0</v>
      </c>
      <c r="CS241">
        <v>1</v>
      </c>
      <c r="CT241">
        <v>0</v>
      </c>
      <c r="CU241" s="18">
        <v>0</v>
      </c>
      <c r="CV241">
        <v>1</v>
      </c>
      <c r="CW241">
        <v>0</v>
      </c>
      <c r="CX241">
        <v>0</v>
      </c>
      <c r="CY241" s="18">
        <v>0</v>
      </c>
      <c r="CZ241">
        <v>0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 s="18">
        <v>0</v>
      </c>
      <c r="DL241" s="18"/>
    </row>
    <row r="242" spans="1:116" x14ac:dyDescent="0.3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232"/>
        <v>10.766323024054982</v>
      </c>
      <c r="H242" s="16">
        <f t="shared" si="233"/>
        <v>15.233676975945015</v>
      </c>
      <c r="I242" s="11">
        <f t="shared" si="234"/>
        <v>0.10075188604331468</v>
      </c>
      <c r="J242" s="39">
        <f t="shared" si="235"/>
        <v>1.7311320625999084E-2</v>
      </c>
      <c r="K242" s="39">
        <f t="shared" si="236"/>
        <v>57.765668004447072</v>
      </c>
      <c r="L242" s="39">
        <f t="shared" si="237"/>
        <v>8.3440565417315593E-2</v>
      </c>
      <c r="M242" s="39">
        <f t="shared" si="238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0</v>
      </c>
      <c r="AF242" s="9">
        <v>0</v>
      </c>
      <c r="AG242" s="9">
        <v>1</v>
      </c>
      <c r="AH242" s="8">
        <v>3316</v>
      </c>
      <c r="AI242" s="9">
        <v>12</v>
      </c>
      <c r="AJ242" s="9">
        <f t="shared" si="239"/>
        <v>3303</v>
      </c>
      <c r="AL242" s="7">
        <v>10.520000000000001</v>
      </c>
      <c r="AM242" s="7" t="s">
        <v>433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1</v>
      </c>
      <c r="AU242" s="9">
        <v>0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240"/>
        <v>0.17</v>
      </c>
      <c r="BC242" s="39">
        <v>0.2</v>
      </c>
      <c r="BD242" s="39">
        <v>0.46</v>
      </c>
      <c r="BE242" s="59">
        <f t="shared" si="241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206"/>
        <v>0</v>
      </c>
      <c r="BQ242">
        <v>0.31</v>
      </c>
      <c r="BR242" s="54">
        <v>0.69</v>
      </c>
      <c r="BT242" s="18"/>
      <c r="BU242">
        <f t="shared" si="227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 s="18">
        <v>0</v>
      </c>
      <c r="CR242">
        <v>0</v>
      </c>
      <c r="CS242">
        <v>1</v>
      </c>
      <c r="CT242">
        <v>0</v>
      </c>
      <c r="CU242" s="18">
        <v>0</v>
      </c>
      <c r="CV242">
        <v>1</v>
      </c>
      <c r="CW242">
        <v>0</v>
      </c>
      <c r="CX242">
        <v>0</v>
      </c>
      <c r="CY242" s="18">
        <v>0</v>
      </c>
      <c r="CZ242">
        <v>0</v>
      </c>
      <c r="DA242">
        <v>0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 s="18">
        <v>0</v>
      </c>
      <c r="DL242" s="18"/>
    </row>
    <row r="243" spans="1:116" x14ac:dyDescent="0.3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232"/>
        <v>3.8080188679245284</v>
      </c>
      <c r="H243" s="16">
        <f t="shared" si="233"/>
        <v>6.1586477987421384</v>
      </c>
      <c r="I243" s="11">
        <f t="shared" si="234"/>
        <v>9.0111297961682588E-2</v>
      </c>
      <c r="J243" s="39">
        <f t="shared" si="235"/>
        <v>2.1252664613604384E-2</v>
      </c>
      <c r="K243" s="39">
        <f t="shared" si="236"/>
        <v>47.05292339483276</v>
      </c>
      <c r="L243" s="39">
        <f t="shared" si="237"/>
        <v>6.8858633348078208E-2</v>
      </c>
      <c r="M243" s="39">
        <f t="shared" si="238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0</v>
      </c>
      <c r="AF243" s="9">
        <v>0</v>
      </c>
      <c r="AG243" s="9">
        <v>1</v>
      </c>
      <c r="AH243" s="8">
        <v>2209</v>
      </c>
      <c r="AI243" s="9">
        <v>12</v>
      </c>
      <c r="AJ243" s="9">
        <f t="shared" si="239"/>
        <v>2196</v>
      </c>
      <c r="AL243" s="7">
        <v>9.8450000000000006</v>
      </c>
      <c r="AM243" s="7" t="s">
        <v>433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1</v>
      </c>
      <c r="AU243" s="9">
        <v>0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240"/>
        <v>0.19249999999999998</v>
      </c>
      <c r="BC243" s="39">
        <v>0.28999999999999998</v>
      </c>
      <c r="BD243" s="39">
        <v>0.32500000000000001</v>
      </c>
      <c r="BE243" s="59">
        <f t="shared" si="241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206"/>
        <v>1</v>
      </c>
      <c r="BQ243">
        <v>0.38</v>
      </c>
      <c r="BR243" s="54">
        <v>0.62</v>
      </c>
      <c r="BT243" s="18"/>
      <c r="BU243">
        <f t="shared" si="227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 s="18">
        <v>0</v>
      </c>
      <c r="CR243">
        <v>0</v>
      </c>
      <c r="CS243">
        <v>1</v>
      </c>
      <c r="CT243">
        <v>0</v>
      </c>
      <c r="CU243" s="18">
        <v>0</v>
      </c>
      <c r="CV243">
        <v>1</v>
      </c>
      <c r="CW243">
        <v>0</v>
      </c>
      <c r="CX243">
        <v>0</v>
      </c>
      <c r="CY243" s="18">
        <v>0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 s="18">
        <v>0</v>
      </c>
      <c r="DL243" s="18"/>
    </row>
    <row r="244" spans="1:116" x14ac:dyDescent="0.3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232"/>
        <v>3.5065891472868227</v>
      </c>
      <c r="H244" s="16">
        <f t="shared" si="233"/>
        <v>4.7934108527131798</v>
      </c>
      <c r="I244" s="11">
        <f t="shared" si="234"/>
        <v>0.13635411386705673</v>
      </c>
      <c r="J244" s="39">
        <f t="shared" si="235"/>
        <v>2.1140172692566933E-2</v>
      </c>
      <c r="K244" s="39">
        <f t="shared" si="236"/>
        <v>47.303303267319507</v>
      </c>
      <c r="L244" s="39">
        <f t="shared" si="237"/>
        <v>0.1152139411744898</v>
      </c>
      <c r="M244" s="39">
        <f t="shared" si="238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0</v>
      </c>
      <c r="AF244" s="9">
        <v>0</v>
      </c>
      <c r="AG244" s="9">
        <v>1</v>
      </c>
      <c r="AH244" s="8">
        <v>2209</v>
      </c>
      <c r="AI244" s="9">
        <v>12</v>
      </c>
      <c r="AJ244" s="9">
        <f t="shared" si="239"/>
        <v>2196</v>
      </c>
      <c r="AL244" s="7">
        <v>9.8450000000000006</v>
      </c>
      <c r="AM244" s="7" t="s">
        <v>433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1</v>
      </c>
      <c r="AU244" s="9">
        <v>0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240"/>
        <v>0.19249999999999998</v>
      </c>
      <c r="BC244" s="39">
        <v>0.28999999999999998</v>
      </c>
      <c r="BD244" s="39">
        <v>0.32500000000000001</v>
      </c>
      <c r="BE244" s="59">
        <f t="shared" si="241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206"/>
        <v>1</v>
      </c>
      <c r="BQ244">
        <v>0.38</v>
      </c>
      <c r="BR244" s="54">
        <v>0.62</v>
      </c>
      <c r="BT244" s="18"/>
      <c r="BU244">
        <f t="shared" si="227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 s="18">
        <v>0</v>
      </c>
      <c r="CR244">
        <v>0</v>
      </c>
      <c r="CS244">
        <v>1</v>
      </c>
      <c r="CT244">
        <v>0</v>
      </c>
      <c r="CU244" s="18">
        <v>0</v>
      </c>
      <c r="CV244">
        <v>1</v>
      </c>
      <c r="CW244">
        <v>0</v>
      </c>
      <c r="CX244">
        <v>0</v>
      </c>
      <c r="CY244" s="18">
        <v>0</v>
      </c>
      <c r="CZ244">
        <v>0</v>
      </c>
      <c r="DA244">
        <v>0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 s="18">
        <v>0</v>
      </c>
      <c r="DL244" s="18"/>
    </row>
    <row r="245" spans="1:116" x14ac:dyDescent="0.3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232"/>
        <v>10.02577281191806</v>
      </c>
      <c r="H245" s="16">
        <f t="shared" si="233"/>
        <v>14.614227188081934</v>
      </c>
      <c r="I245" s="11">
        <f t="shared" si="234"/>
        <v>0.11384794510822124</v>
      </c>
      <c r="J245" s="39">
        <f t="shared" si="235"/>
        <v>2.1200734657024437E-2</v>
      </c>
      <c r="K245" s="39">
        <f t="shared" si="236"/>
        <v>47.168176772056817</v>
      </c>
      <c r="L245" s="39">
        <f t="shared" si="237"/>
        <v>9.264721045119681E-2</v>
      </c>
      <c r="M245" s="39">
        <f t="shared" si="238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0</v>
      </c>
      <c r="AF245" s="9">
        <v>0</v>
      </c>
      <c r="AG245" s="9">
        <v>1</v>
      </c>
      <c r="AH245" s="8">
        <v>2209</v>
      </c>
      <c r="AI245" s="9">
        <v>12</v>
      </c>
      <c r="AJ245" s="9">
        <f t="shared" si="239"/>
        <v>2196</v>
      </c>
      <c r="AL245" s="7">
        <v>9.8450000000000006</v>
      </c>
      <c r="AM245" s="7" t="s">
        <v>433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1</v>
      </c>
      <c r="AU245" s="9">
        <v>0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240"/>
        <v>0.19249999999999998</v>
      </c>
      <c r="BC245" s="39">
        <v>0.28999999999999998</v>
      </c>
      <c r="BD245" s="39">
        <v>0.32500000000000001</v>
      </c>
      <c r="BE245" s="59">
        <f t="shared" si="241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206"/>
        <v>1</v>
      </c>
      <c r="BQ245">
        <v>0.38</v>
      </c>
      <c r="BR245" s="54">
        <v>0.62</v>
      </c>
      <c r="BT245" s="18"/>
      <c r="BU245">
        <f t="shared" si="227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 s="18">
        <v>0</v>
      </c>
      <c r="CR245">
        <v>0</v>
      </c>
      <c r="CS245">
        <v>1</v>
      </c>
      <c r="CT245">
        <v>0</v>
      </c>
      <c r="CU245" s="18">
        <v>0</v>
      </c>
      <c r="CV245">
        <v>1</v>
      </c>
      <c r="CW245">
        <v>0</v>
      </c>
      <c r="CX245">
        <v>0</v>
      </c>
      <c r="CY245" s="18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 s="18">
        <v>0</v>
      </c>
      <c r="DL245" s="18"/>
    </row>
    <row r="246" spans="1:116" x14ac:dyDescent="0.3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232"/>
        <v>13.121133525456292</v>
      </c>
      <c r="H246" s="16">
        <f t="shared" si="233"/>
        <v>23.745533141210373</v>
      </c>
      <c r="I246" s="11">
        <f t="shared" si="234"/>
        <v>7.3845820103091431E-2</v>
      </c>
      <c r="J246" s="39">
        <f t="shared" si="235"/>
        <v>2.1281216168037877E-2</v>
      </c>
      <c r="K246" s="39">
        <f t="shared" si="236"/>
        <v>46.989795700768909</v>
      </c>
      <c r="L246" s="39">
        <f t="shared" si="237"/>
        <v>5.256460393505355E-2</v>
      </c>
      <c r="M246" s="39">
        <f t="shared" si="238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0</v>
      </c>
      <c r="AF246" s="9">
        <v>0</v>
      </c>
      <c r="AG246" s="9">
        <v>1</v>
      </c>
      <c r="AH246" s="8">
        <v>2209</v>
      </c>
      <c r="AI246" s="9">
        <v>12</v>
      </c>
      <c r="AJ246" s="9">
        <f t="shared" si="239"/>
        <v>2196</v>
      </c>
      <c r="AL246" s="7">
        <v>9.8450000000000006</v>
      </c>
      <c r="AM246" s="7" t="s">
        <v>433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1</v>
      </c>
      <c r="AU246" s="9">
        <v>0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240"/>
        <v>0.19249999999999998</v>
      </c>
      <c r="BC246" s="39">
        <v>0.28999999999999998</v>
      </c>
      <c r="BD246" s="39">
        <v>0.32500000000000001</v>
      </c>
      <c r="BE246" s="59">
        <f t="shared" si="241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206"/>
        <v>1</v>
      </c>
      <c r="BQ246">
        <v>0.38</v>
      </c>
      <c r="BR246" s="54">
        <v>0.62</v>
      </c>
      <c r="BT246" s="18"/>
      <c r="BU246">
        <f t="shared" si="227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 s="18">
        <v>0</v>
      </c>
      <c r="CR246">
        <v>0</v>
      </c>
      <c r="CS246">
        <v>1</v>
      </c>
      <c r="CT246">
        <v>0</v>
      </c>
      <c r="CU246" s="18">
        <v>0</v>
      </c>
      <c r="CV246">
        <v>1</v>
      </c>
      <c r="CW246">
        <v>0</v>
      </c>
      <c r="CX246">
        <v>0</v>
      </c>
      <c r="CY246" s="18">
        <v>0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 s="18">
        <v>0</v>
      </c>
      <c r="DL246" s="18"/>
    </row>
    <row r="247" spans="1:116" x14ac:dyDescent="0.3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232"/>
        <v>3.8452655889145495</v>
      </c>
      <c r="H247" s="16">
        <f t="shared" si="233"/>
        <v>6.1547344110854505</v>
      </c>
      <c r="I247" s="11">
        <f t="shared" si="234"/>
        <v>9.1800996606447416E-2</v>
      </c>
      <c r="J247" s="39">
        <f t="shared" si="235"/>
        <v>2.1201153950680698E-2</v>
      </c>
      <c r="K247" s="39">
        <f t="shared" si="236"/>
        <v>47.167243930507539</v>
      </c>
      <c r="L247" s="39">
        <f t="shared" si="237"/>
        <v>7.0599842655766715E-2</v>
      </c>
      <c r="M247" s="39">
        <f t="shared" si="238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0</v>
      </c>
      <c r="AF247" s="9">
        <v>0</v>
      </c>
      <c r="AG247" s="9">
        <v>1</v>
      </c>
      <c r="AH247" s="8">
        <v>2219</v>
      </c>
      <c r="AI247" s="9">
        <v>12</v>
      </c>
      <c r="AJ247" s="9">
        <f t="shared" si="239"/>
        <v>2206</v>
      </c>
      <c r="AL247" s="7">
        <v>9.8450000000000006</v>
      </c>
      <c r="AM247" s="7" t="s">
        <v>433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1</v>
      </c>
      <c r="AU247" s="9">
        <v>0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240"/>
        <v>0.19249999999999998</v>
      </c>
      <c r="BC247" s="39">
        <v>0.28999999999999998</v>
      </c>
      <c r="BD247" s="39">
        <v>0.32500000000000001</v>
      </c>
      <c r="BE247" s="59">
        <f t="shared" si="241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206"/>
        <v>1</v>
      </c>
      <c r="BQ247">
        <v>0.38</v>
      </c>
      <c r="BR247" s="54">
        <v>0.62</v>
      </c>
      <c r="BT247" s="18"/>
      <c r="BU247">
        <f t="shared" si="227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 s="18">
        <v>0</v>
      </c>
      <c r="CR247">
        <v>0</v>
      </c>
      <c r="CS247">
        <v>1</v>
      </c>
      <c r="CT247">
        <v>0</v>
      </c>
      <c r="CU247" s="18">
        <v>0</v>
      </c>
      <c r="CV247">
        <v>1</v>
      </c>
      <c r="CW247">
        <v>0</v>
      </c>
      <c r="CX247">
        <v>0</v>
      </c>
      <c r="CY247" s="18">
        <v>0</v>
      </c>
      <c r="CZ247">
        <v>0</v>
      </c>
      <c r="DA247">
        <v>0</v>
      </c>
      <c r="DB247">
        <v>1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 s="18">
        <v>0</v>
      </c>
      <c r="DL247" s="18"/>
    </row>
    <row r="248" spans="1:116" x14ac:dyDescent="0.3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232"/>
        <v>3.4297856049004602</v>
      </c>
      <c r="H248" s="16">
        <f t="shared" si="233"/>
        <v>4.6702143950995412</v>
      </c>
      <c r="I248" s="11">
        <f t="shared" si="234"/>
        <v>0.1377060840526772</v>
      </c>
      <c r="J248" s="39">
        <f t="shared" si="235"/>
        <v>2.1088221141298193E-2</v>
      </c>
      <c r="K248" s="39">
        <f t="shared" si="236"/>
        <v>47.419836566567788</v>
      </c>
      <c r="L248" s="39">
        <f t="shared" si="237"/>
        <v>0.11661786291137902</v>
      </c>
      <c r="M248" s="39">
        <f t="shared" si="238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0</v>
      </c>
      <c r="AF248" s="9">
        <v>0</v>
      </c>
      <c r="AG248" s="9">
        <v>1</v>
      </c>
      <c r="AH248" s="8">
        <v>2219</v>
      </c>
      <c r="AI248" s="9">
        <v>12</v>
      </c>
      <c r="AJ248" s="9">
        <f t="shared" si="239"/>
        <v>2206</v>
      </c>
      <c r="AL248" s="7">
        <v>9.8450000000000006</v>
      </c>
      <c r="AM248" s="7" t="s">
        <v>433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1</v>
      </c>
      <c r="AU248" s="9">
        <v>0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240"/>
        <v>0.19249999999999998</v>
      </c>
      <c r="BC248" s="39">
        <v>0.28999999999999998</v>
      </c>
      <c r="BD248" s="39">
        <v>0.32500000000000001</v>
      </c>
      <c r="BE248" s="59">
        <f t="shared" si="241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206"/>
        <v>1</v>
      </c>
      <c r="BQ248">
        <v>0.38</v>
      </c>
      <c r="BR248" s="54">
        <v>0.62</v>
      </c>
      <c r="BT248" s="18"/>
      <c r="BU248">
        <f t="shared" si="227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 s="18">
        <v>0</v>
      </c>
      <c r="CR248">
        <v>0</v>
      </c>
      <c r="CS248">
        <v>1</v>
      </c>
      <c r="CT248">
        <v>0</v>
      </c>
      <c r="CU248" s="18">
        <v>0</v>
      </c>
      <c r="CV248">
        <v>1</v>
      </c>
      <c r="CW248">
        <v>0</v>
      </c>
      <c r="CX248">
        <v>0</v>
      </c>
      <c r="CY248" s="18">
        <v>0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 s="18">
        <v>0</v>
      </c>
      <c r="DL248" s="18"/>
    </row>
    <row r="249" spans="1:116" x14ac:dyDescent="0.3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232"/>
        <v>10.062602230483272</v>
      </c>
      <c r="H249" s="16">
        <f t="shared" si="233"/>
        <v>14.657397769516731</v>
      </c>
      <c r="I249" s="11">
        <f t="shared" si="234"/>
        <v>0.11380174303938231</v>
      </c>
      <c r="J249" s="39">
        <f t="shared" si="235"/>
        <v>2.1152740341892618E-2</v>
      </c>
      <c r="K249" s="39">
        <f t="shared" si="236"/>
        <v>47.275198571766992</v>
      </c>
      <c r="L249" s="39">
        <f t="shared" si="237"/>
        <v>9.2649002697489699E-2</v>
      </c>
      <c r="M249" s="39">
        <f t="shared" si="238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0</v>
      </c>
      <c r="AF249" s="9">
        <v>0</v>
      </c>
      <c r="AG249" s="9">
        <v>1</v>
      </c>
      <c r="AH249" s="8">
        <v>2219</v>
      </c>
      <c r="AI249" s="9">
        <v>12</v>
      </c>
      <c r="AJ249" s="9">
        <f t="shared" si="239"/>
        <v>2206</v>
      </c>
      <c r="AL249" s="7">
        <v>9.8450000000000006</v>
      </c>
      <c r="AM249" s="7" t="s">
        <v>433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1</v>
      </c>
      <c r="AU249" s="9">
        <v>0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240"/>
        <v>0.19249999999999998</v>
      </c>
      <c r="BC249" s="39">
        <v>0.28999999999999998</v>
      </c>
      <c r="BD249" s="39">
        <v>0.32500000000000001</v>
      </c>
      <c r="BE249" s="59">
        <f t="shared" si="241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206"/>
        <v>1</v>
      </c>
      <c r="BQ249">
        <v>0.38</v>
      </c>
      <c r="BR249" s="54">
        <v>0.62</v>
      </c>
      <c r="BT249" s="18"/>
      <c r="BU249">
        <f t="shared" si="227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 s="18">
        <v>0</v>
      </c>
      <c r="CR249">
        <v>0</v>
      </c>
      <c r="CS249">
        <v>1</v>
      </c>
      <c r="CT249">
        <v>0</v>
      </c>
      <c r="CU249" s="18">
        <v>0</v>
      </c>
      <c r="CV249">
        <v>1</v>
      </c>
      <c r="CW249">
        <v>0</v>
      </c>
      <c r="CX249">
        <v>0</v>
      </c>
      <c r="CY249" s="18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 s="18">
        <v>0</v>
      </c>
      <c r="DL249" s="18"/>
    </row>
    <row r="250" spans="1:116" x14ac:dyDescent="0.3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232"/>
        <v>13.373946360153255</v>
      </c>
      <c r="H250" s="16">
        <f t="shared" si="233"/>
        <v>24.159386973180077</v>
      </c>
      <c r="I250" s="11">
        <f t="shared" si="234"/>
        <v>7.3890339994261867E-2</v>
      </c>
      <c r="J250" s="39">
        <f t="shared" si="235"/>
        <v>2.1232856320190192E-2</v>
      </c>
      <c r="K250" s="39">
        <f t="shared" si="236"/>
        <v>47.096819425519598</v>
      </c>
      <c r="L250" s="39">
        <f t="shared" si="237"/>
        <v>5.2657483674071678E-2</v>
      </c>
      <c r="M250" s="39">
        <f t="shared" si="238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0</v>
      </c>
      <c r="AF250" s="9">
        <v>0</v>
      </c>
      <c r="AG250" s="9">
        <v>1</v>
      </c>
      <c r="AH250" s="8">
        <v>2219</v>
      </c>
      <c r="AI250" s="9">
        <v>12</v>
      </c>
      <c r="AJ250" s="9">
        <f t="shared" si="239"/>
        <v>2206</v>
      </c>
      <c r="AL250" s="7">
        <v>9.8450000000000006</v>
      </c>
      <c r="AM250" s="7" t="s">
        <v>433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1</v>
      </c>
      <c r="AU250" s="9">
        <v>0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240"/>
        <v>0.19249999999999998</v>
      </c>
      <c r="BC250" s="39">
        <v>0.28999999999999998</v>
      </c>
      <c r="BD250" s="39">
        <v>0.32500000000000001</v>
      </c>
      <c r="BE250" s="59">
        <f t="shared" si="241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206"/>
        <v>1</v>
      </c>
      <c r="BQ250">
        <v>0.38</v>
      </c>
      <c r="BR250" s="54">
        <v>0.62</v>
      </c>
      <c r="BT250" s="18"/>
      <c r="BU250">
        <f t="shared" si="227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 s="18">
        <v>0</v>
      </c>
      <c r="CR250">
        <v>0</v>
      </c>
      <c r="CS250">
        <v>1</v>
      </c>
      <c r="CT250">
        <v>0</v>
      </c>
      <c r="CU250" s="18">
        <v>0</v>
      </c>
      <c r="CV250">
        <v>1</v>
      </c>
      <c r="CW250">
        <v>0</v>
      </c>
      <c r="CX250">
        <v>0</v>
      </c>
      <c r="CY250" s="18">
        <v>0</v>
      </c>
      <c r="CZ250">
        <v>0</v>
      </c>
      <c r="DA250">
        <v>0</v>
      </c>
      <c r="DB250">
        <v>1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 s="18">
        <v>0</v>
      </c>
      <c r="DL250" s="18"/>
    </row>
    <row r="251" spans="1:116" x14ac:dyDescent="0.3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232"/>
        <v>-1.3481481481481483</v>
      </c>
      <c r="H251" s="16">
        <f t="shared" si="233"/>
        <v>1.6148148148148149</v>
      </c>
      <c r="I251" s="11">
        <f t="shared" si="234"/>
        <v>2.1873233617308667E-3</v>
      </c>
      <c r="J251" s="39">
        <f t="shared" si="235"/>
        <v>2.4303592908120744E-2</v>
      </c>
      <c r="K251" s="39">
        <f t="shared" si="236"/>
        <v>41.146179652550977</v>
      </c>
      <c r="L251" s="39">
        <f t="shared" si="237"/>
        <v>-2.2116269546389879E-2</v>
      </c>
      <c r="M251" s="39">
        <f t="shared" si="238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0</v>
      </c>
      <c r="AF251" s="9">
        <v>0</v>
      </c>
      <c r="AG251" s="9">
        <v>1</v>
      </c>
      <c r="AH251" s="8">
        <v>1706</v>
      </c>
      <c r="AI251" s="9">
        <v>12</v>
      </c>
      <c r="AJ251" s="9">
        <f t="shared" si="239"/>
        <v>1693</v>
      </c>
      <c r="AL251" s="7">
        <v>10.525</v>
      </c>
      <c r="AM251" s="7" t="s">
        <v>433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1</v>
      </c>
      <c r="AU251" s="9">
        <v>0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206"/>
        <v>0</v>
      </c>
      <c r="BQ251">
        <v>0.31</v>
      </c>
      <c r="BR251" s="54">
        <v>0.69</v>
      </c>
      <c r="BT251" s="18"/>
      <c r="BU251">
        <f t="shared" si="227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 s="18">
        <v>0</v>
      </c>
      <c r="CR251">
        <v>0</v>
      </c>
      <c r="CS251">
        <v>1</v>
      </c>
      <c r="CT251">
        <v>0</v>
      </c>
      <c r="CU251" s="18">
        <v>0</v>
      </c>
      <c r="CV251">
        <v>1</v>
      </c>
      <c r="CW251">
        <v>0</v>
      </c>
      <c r="CX251">
        <v>0</v>
      </c>
      <c r="CY251" s="18">
        <v>0</v>
      </c>
      <c r="CZ251">
        <v>0</v>
      </c>
      <c r="DA251">
        <v>0</v>
      </c>
      <c r="DB251">
        <v>1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 s="18">
        <v>0</v>
      </c>
      <c r="DL251" s="18"/>
    </row>
    <row r="252" spans="1:116" x14ac:dyDescent="0.3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232"/>
        <v>3.379710144927536</v>
      </c>
      <c r="H252" s="16">
        <f t="shared" si="233"/>
        <v>7.2202898550724637</v>
      </c>
      <c r="I252" s="11">
        <f t="shared" si="234"/>
        <v>6.692767639841693E-2</v>
      </c>
      <c r="J252" s="39">
        <f t="shared" si="235"/>
        <v>2.4249158115368458E-2</v>
      </c>
      <c r="K252" s="39">
        <f t="shared" si="236"/>
        <v>41.238545076178426</v>
      </c>
      <c r="L252" s="39">
        <f t="shared" si="237"/>
        <v>4.2678518283048472E-2</v>
      </c>
      <c r="M252" s="39">
        <f t="shared" si="238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0</v>
      </c>
      <c r="AF252" s="9">
        <v>0</v>
      </c>
      <c r="AG252" s="9">
        <v>1</v>
      </c>
      <c r="AH252" s="8">
        <v>1706</v>
      </c>
      <c r="AI252" s="9">
        <v>12</v>
      </c>
      <c r="AJ252" s="9">
        <f t="shared" si="239"/>
        <v>1693</v>
      </c>
      <c r="AL252" s="7">
        <v>10.525</v>
      </c>
      <c r="AM252" s="7" t="s">
        <v>433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1</v>
      </c>
      <c r="AU252" s="9">
        <v>0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206"/>
        <v>0</v>
      </c>
      <c r="BQ252">
        <v>0.31</v>
      </c>
      <c r="BR252" s="54">
        <v>0.69</v>
      </c>
      <c r="BT252" s="18"/>
      <c r="BU252">
        <f t="shared" si="227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 s="18">
        <v>0</v>
      </c>
      <c r="CR252">
        <v>0</v>
      </c>
      <c r="CS252">
        <v>1</v>
      </c>
      <c r="CT252">
        <v>0</v>
      </c>
      <c r="CU252" s="18">
        <v>0</v>
      </c>
      <c r="CV252">
        <v>1</v>
      </c>
      <c r="CW252">
        <v>0</v>
      </c>
      <c r="CX252">
        <v>0</v>
      </c>
      <c r="CY252" s="18">
        <v>0</v>
      </c>
      <c r="CZ252">
        <v>0</v>
      </c>
      <c r="DA252">
        <v>0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 s="18">
        <v>0</v>
      </c>
      <c r="DL252" s="18"/>
    </row>
    <row r="253" spans="1:116" x14ac:dyDescent="0.3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232"/>
        <v>3.8714285714285719</v>
      </c>
      <c r="H253" s="16">
        <f t="shared" si="233"/>
        <v>6.9685714285714297</v>
      </c>
      <c r="I253" s="11">
        <f t="shared" si="234"/>
        <v>8.4756695340678367E-2</v>
      </c>
      <c r="J253" s="39">
        <f t="shared" si="235"/>
        <v>2.4216198668765246E-2</v>
      </c>
      <c r="K253" s="39">
        <f t="shared" si="236"/>
        <v>41.294672779911942</v>
      </c>
      <c r="L253" s="39">
        <f t="shared" si="237"/>
        <v>6.0540496671913122E-2</v>
      </c>
      <c r="M253" s="39">
        <f t="shared" si="238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0</v>
      </c>
      <c r="AF253" s="9">
        <v>0</v>
      </c>
      <c r="AG253" s="9">
        <v>1</v>
      </c>
      <c r="AH253" s="8">
        <v>1706</v>
      </c>
      <c r="AI253" s="9">
        <v>12</v>
      </c>
      <c r="AJ253" s="9">
        <f t="shared" si="239"/>
        <v>1693</v>
      </c>
      <c r="AL253" s="7">
        <v>10.525</v>
      </c>
      <c r="AM253" s="7" t="s">
        <v>433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1</v>
      </c>
      <c r="AU253" s="9">
        <v>0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206"/>
        <v>0</v>
      </c>
      <c r="BQ253">
        <v>0.31</v>
      </c>
      <c r="BR253" s="54">
        <v>0.69</v>
      </c>
      <c r="BT253" s="18"/>
      <c r="BU253">
        <f t="shared" si="227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 s="18">
        <v>0</v>
      </c>
      <c r="CR253">
        <v>0</v>
      </c>
      <c r="CS253">
        <v>1</v>
      </c>
      <c r="CT253">
        <v>0</v>
      </c>
      <c r="CU253" s="18">
        <v>0</v>
      </c>
      <c r="CV253">
        <v>1</v>
      </c>
      <c r="CW253">
        <v>0</v>
      </c>
      <c r="CX253">
        <v>0</v>
      </c>
      <c r="CY253" s="18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 s="18">
        <v>0</v>
      </c>
      <c r="DL253" s="18"/>
    </row>
    <row r="254" spans="1:116" x14ac:dyDescent="0.3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232"/>
        <v>13.754716981132077</v>
      </c>
      <c r="H254" s="16">
        <f t="shared" si="233"/>
        <v>22.24528301886793</v>
      </c>
      <c r="I254" s="11">
        <f t="shared" si="234"/>
        <v>0.10250468011579229</v>
      </c>
      <c r="J254" s="39">
        <f t="shared" si="235"/>
        <v>2.4175632102781199E-2</v>
      </c>
      <c r="K254" s="39">
        <f t="shared" si="236"/>
        <v>41.363964993699526</v>
      </c>
      <c r="L254" s="39">
        <f t="shared" si="237"/>
        <v>7.8329048013011091E-2</v>
      </c>
      <c r="M254" s="39">
        <f t="shared" si="238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0</v>
      </c>
      <c r="AF254" s="9">
        <v>0</v>
      </c>
      <c r="AG254" s="9">
        <v>1</v>
      </c>
      <c r="AH254" s="8">
        <v>1706</v>
      </c>
      <c r="AI254" s="9">
        <v>12</v>
      </c>
      <c r="AJ254" s="9">
        <f t="shared" si="239"/>
        <v>1693</v>
      </c>
      <c r="AL254" s="7">
        <v>10.525</v>
      </c>
      <c r="AM254" s="7" t="s">
        <v>433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1</v>
      </c>
      <c r="AU254" s="9">
        <v>0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206"/>
        <v>0</v>
      </c>
      <c r="BQ254">
        <v>0.31</v>
      </c>
      <c r="BR254" s="54">
        <v>0.69</v>
      </c>
      <c r="BT254" s="18"/>
      <c r="BU254">
        <f t="shared" si="227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 s="18">
        <v>0</v>
      </c>
      <c r="CR254">
        <v>0</v>
      </c>
      <c r="CS254">
        <v>1</v>
      </c>
      <c r="CT254">
        <v>0</v>
      </c>
      <c r="CU254" s="18">
        <v>0</v>
      </c>
      <c r="CV254">
        <v>1</v>
      </c>
      <c r="CW254">
        <v>0</v>
      </c>
      <c r="CX254">
        <v>0</v>
      </c>
      <c r="CY254" s="18">
        <v>0</v>
      </c>
      <c r="CZ254">
        <v>0</v>
      </c>
      <c r="DA254">
        <v>0</v>
      </c>
      <c r="DB254">
        <v>1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 s="18">
        <v>0</v>
      </c>
      <c r="DL254" s="18"/>
    </row>
    <row r="255" spans="1:116" x14ac:dyDescent="0.3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232"/>
        <v>-0.89736842105263159</v>
      </c>
      <c r="H255" s="16">
        <f t="shared" si="233"/>
        <v>1.9973684210526317</v>
      </c>
      <c r="I255" s="11">
        <f t="shared" si="234"/>
        <v>9.2132532004612858E-3</v>
      </c>
      <c r="J255" s="39">
        <f t="shared" si="235"/>
        <v>2.4245403159108649E-2</v>
      </c>
      <c r="K255" s="39">
        <f t="shared" si="236"/>
        <v>41.244931809859985</v>
      </c>
      <c r="L255" s="39">
        <f t="shared" si="237"/>
        <v>-1.5032149958647363E-2</v>
      </c>
      <c r="M255" s="39">
        <f t="shared" si="238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0</v>
      </c>
      <c r="AF255" s="9">
        <v>0</v>
      </c>
      <c r="AG255" s="9">
        <v>1</v>
      </c>
      <c r="AH255" s="8">
        <v>1714</v>
      </c>
      <c r="AI255" s="9">
        <v>12</v>
      </c>
      <c r="AJ255" s="9">
        <f t="shared" si="239"/>
        <v>1701</v>
      </c>
      <c r="AL255" s="7">
        <v>10.525</v>
      </c>
      <c r="AM255" s="7" t="s">
        <v>433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1</v>
      </c>
      <c r="AU255" s="9">
        <v>0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206"/>
        <v>0</v>
      </c>
      <c r="BQ255">
        <v>0.31</v>
      </c>
      <c r="BR255" s="54">
        <v>0.69</v>
      </c>
      <c r="BT255" s="18"/>
      <c r="BU255">
        <f t="shared" si="227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 s="18">
        <v>0</v>
      </c>
      <c r="CR255">
        <v>0</v>
      </c>
      <c r="CS255">
        <v>1</v>
      </c>
      <c r="CT255">
        <v>0</v>
      </c>
      <c r="CU255" s="18">
        <v>0</v>
      </c>
      <c r="CV255">
        <v>1</v>
      </c>
      <c r="CW255">
        <v>0</v>
      </c>
      <c r="CX255">
        <v>0</v>
      </c>
      <c r="CY255" s="18">
        <v>0</v>
      </c>
      <c r="CZ255">
        <v>0</v>
      </c>
      <c r="DA255">
        <v>0</v>
      </c>
      <c r="DB255">
        <v>1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 s="18">
        <v>0</v>
      </c>
      <c r="DL255" s="18"/>
    </row>
    <row r="256" spans="1:116" x14ac:dyDescent="0.3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232"/>
        <v>3.842307692307692</v>
      </c>
      <c r="H256" s="16">
        <f t="shared" si="233"/>
        <v>7.2576923076923077</v>
      </c>
      <c r="I256" s="11">
        <f t="shared" si="234"/>
        <v>7.8557378008585005E-2</v>
      </c>
      <c r="J256" s="39">
        <f t="shared" si="235"/>
        <v>2.4171500925718459E-2</v>
      </c>
      <c r="K256" s="39">
        <f t="shared" si="236"/>
        <v>41.371034553175008</v>
      </c>
      <c r="L256" s="39">
        <f t="shared" si="237"/>
        <v>5.4385877082866546E-2</v>
      </c>
      <c r="M256" s="39">
        <f t="shared" si="238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0</v>
      </c>
      <c r="AF256" s="9">
        <v>0</v>
      </c>
      <c r="AG256" s="9">
        <v>1</v>
      </c>
      <c r="AH256" s="8">
        <v>1714</v>
      </c>
      <c r="AI256" s="9">
        <v>12</v>
      </c>
      <c r="AJ256" s="9">
        <f t="shared" si="239"/>
        <v>1701</v>
      </c>
      <c r="AL256" s="7">
        <v>10.525</v>
      </c>
      <c r="AM256" s="7" t="s">
        <v>433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1</v>
      </c>
      <c r="AU256" s="9">
        <v>0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206"/>
        <v>0</v>
      </c>
      <c r="BQ256">
        <v>0.31</v>
      </c>
      <c r="BR256" s="54">
        <v>0.69</v>
      </c>
      <c r="BT256" s="18"/>
      <c r="BU256">
        <f t="shared" si="227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 s="18">
        <v>0</v>
      </c>
      <c r="CR256">
        <v>0</v>
      </c>
      <c r="CS256">
        <v>1</v>
      </c>
      <c r="CT256">
        <v>0</v>
      </c>
      <c r="CU256" s="18">
        <v>0</v>
      </c>
      <c r="CV256">
        <v>1</v>
      </c>
      <c r="CW256">
        <v>0</v>
      </c>
      <c r="CX256">
        <v>0</v>
      </c>
      <c r="CY256" s="18">
        <v>0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 s="18">
        <v>0</v>
      </c>
      <c r="DL256" s="18"/>
    </row>
    <row r="257" spans="1:121" x14ac:dyDescent="0.3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232"/>
        <v>4.2421994884910497</v>
      </c>
      <c r="H257" s="16">
        <f t="shared" si="233"/>
        <v>7.1578005115089525</v>
      </c>
      <c r="I257" s="11">
        <f t="shared" si="234"/>
        <v>9.4380366995624174E-2</v>
      </c>
      <c r="J257" s="39">
        <f t="shared" si="235"/>
        <v>2.4138201277653239E-2</v>
      </c>
      <c r="K257" s="39">
        <f t="shared" si="236"/>
        <v>41.428107608241049</v>
      </c>
      <c r="L257" s="39">
        <f t="shared" si="237"/>
        <v>7.0242165717970928E-2</v>
      </c>
      <c r="M257" s="39">
        <f t="shared" si="238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0</v>
      </c>
      <c r="AF257" s="9">
        <v>0</v>
      </c>
      <c r="AG257" s="9">
        <v>1</v>
      </c>
      <c r="AH257" s="8">
        <v>1714</v>
      </c>
      <c r="AI257" s="9">
        <v>12</v>
      </c>
      <c r="AJ257" s="9">
        <f t="shared" si="239"/>
        <v>1701</v>
      </c>
      <c r="AL257" s="7">
        <v>10.525</v>
      </c>
      <c r="AM257" s="7" t="s">
        <v>433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1</v>
      </c>
      <c r="AU257" s="9">
        <v>0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206"/>
        <v>0</v>
      </c>
      <c r="BQ257">
        <v>0.31</v>
      </c>
      <c r="BR257" s="54">
        <v>0.69</v>
      </c>
      <c r="BT257" s="18"/>
      <c r="BU257">
        <f t="shared" si="227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 s="18">
        <v>0</v>
      </c>
      <c r="CR257">
        <v>0</v>
      </c>
      <c r="CS257">
        <v>1</v>
      </c>
      <c r="CT257">
        <v>0</v>
      </c>
      <c r="CU257" s="18">
        <v>0</v>
      </c>
      <c r="CV257">
        <v>1</v>
      </c>
      <c r="CW257">
        <v>0</v>
      </c>
      <c r="CX257">
        <v>0</v>
      </c>
      <c r="CY257" s="18">
        <v>0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 s="18">
        <v>0</v>
      </c>
      <c r="DL257" s="18"/>
    </row>
    <row r="258" spans="1:121" s="69" customFormat="1" x14ac:dyDescent="0.3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232"/>
        <v>14.117456734386755</v>
      </c>
      <c r="H258" s="74">
        <f t="shared" si="233"/>
        <v>22.349209932279905</v>
      </c>
      <c r="I258" s="75">
        <f t="shared" si="234"/>
        <v>0.10679738638220909</v>
      </c>
      <c r="J258" s="76">
        <f t="shared" si="235"/>
        <v>2.4107762163026882E-2</v>
      </c>
      <c r="K258" s="76">
        <f t="shared" si="236"/>
        <v>41.480415860981921</v>
      </c>
      <c r="L258" s="76">
        <f t="shared" si="237"/>
        <v>8.2689624219182217E-2</v>
      </c>
      <c r="M258" s="76">
        <f t="shared" si="238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0</v>
      </c>
      <c r="AF258" s="79">
        <v>0</v>
      </c>
      <c r="AG258" s="79">
        <v>1</v>
      </c>
      <c r="AH258" s="78">
        <v>1714</v>
      </c>
      <c r="AI258" s="79">
        <v>12</v>
      </c>
      <c r="AJ258" s="79">
        <f t="shared" si="239"/>
        <v>1701</v>
      </c>
      <c r="AK258" s="79"/>
      <c r="AL258" s="73">
        <v>10.525</v>
      </c>
      <c r="AM258" s="73" t="s">
        <v>433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1</v>
      </c>
      <c r="AU258" s="79">
        <v>0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206"/>
        <v>0</v>
      </c>
      <c r="BQ258" s="69">
        <v>0.31</v>
      </c>
      <c r="BR258" s="86">
        <v>0.69</v>
      </c>
      <c r="BT258" s="85"/>
      <c r="BU258" s="69">
        <f t="shared" si="227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85">
        <v>0</v>
      </c>
      <c r="CR258" s="69">
        <v>0</v>
      </c>
      <c r="CS258" s="69">
        <v>1</v>
      </c>
      <c r="CT258" s="69">
        <v>0</v>
      </c>
      <c r="CU258" s="85">
        <v>0</v>
      </c>
      <c r="CV258" s="69">
        <v>1</v>
      </c>
      <c r="CW258" s="69">
        <v>0</v>
      </c>
      <c r="CX258" s="69">
        <v>0</v>
      </c>
      <c r="CY258" s="85">
        <v>0</v>
      </c>
      <c r="CZ258" s="69">
        <v>0</v>
      </c>
      <c r="DA258" s="69">
        <v>0</v>
      </c>
      <c r="DB258" s="69">
        <v>1</v>
      </c>
      <c r="DC258" s="69">
        <v>1</v>
      </c>
      <c r="DD258" s="69">
        <v>0</v>
      </c>
      <c r="DE258" s="69">
        <v>0</v>
      </c>
      <c r="DF258" s="69">
        <v>0</v>
      </c>
      <c r="DG258" s="69">
        <v>0</v>
      </c>
      <c r="DH258" s="69">
        <v>0</v>
      </c>
      <c r="DI258" s="69">
        <v>1</v>
      </c>
      <c r="DJ258" s="85">
        <v>0</v>
      </c>
      <c r="DL258" s="85"/>
      <c r="DP258" s="70"/>
      <c r="DQ258" s="87"/>
    </row>
    <row r="259" spans="1:121" x14ac:dyDescent="0.3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42">D259-E259</f>
        <v>8.7589934762348562</v>
      </c>
      <c r="H259" s="16">
        <f t="shared" ref="H259:H266" si="243">D259+E259</f>
        <v>8.8410065237651452</v>
      </c>
      <c r="I259" s="11">
        <f t="shared" si="234"/>
        <v>0.56729789934477026</v>
      </c>
      <c r="J259" s="39">
        <f t="shared" si="235"/>
        <v>2.6435130444770285E-3</v>
      </c>
      <c r="K259" s="39">
        <f t="shared" si="236"/>
        <v>378.28449611370542</v>
      </c>
      <c r="L259" s="39">
        <f t="shared" si="237"/>
        <v>0.56465438630029319</v>
      </c>
      <c r="M259" s="39">
        <f t="shared" si="238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239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 s="18">
        <v>0</v>
      </c>
      <c r="CR259">
        <v>0</v>
      </c>
      <c r="CS259">
        <v>0</v>
      </c>
      <c r="CT259">
        <v>1</v>
      </c>
      <c r="CU259" s="18">
        <v>0</v>
      </c>
      <c r="CV259">
        <v>0</v>
      </c>
      <c r="CW259">
        <v>0</v>
      </c>
      <c r="CX259">
        <v>0</v>
      </c>
      <c r="CY259" s="18">
        <v>0</v>
      </c>
      <c r="CZ259">
        <v>0</v>
      </c>
      <c r="DA259">
        <v>0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 s="18">
        <v>0</v>
      </c>
      <c r="DL259" s="18"/>
    </row>
    <row r="260" spans="1:121" x14ac:dyDescent="0.3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244">D260/F260</f>
        <v>4.5559210526315792E-2</v>
      </c>
      <c r="F260" s="7">
        <v>182.4</v>
      </c>
      <c r="G260" s="7">
        <f t="shared" si="242"/>
        <v>8.2644407894736851</v>
      </c>
      <c r="H260" s="16">
        <f t="shared" si="243"/>
        <v>8.3555592105263159</v>
      </c>
      <c r="I260" s="11">
        <f t="shared" si="234"/>
        <v>0.57113962349685266</v>
      </c>
      <c r="J260" s="39">
        <f t="shared" si="235"/>
        <v>3.1312479358380075E-3</v>
      </c>
      <c r="K260" s="39">
        <f t="shared" si="236"/>
        <v>319.36148797248552</v>
      </c>
      <c r="L260" s="39">
        <f t="shared" si="237"/>
        <v>0.56800837556101469</v>
      </c>
      <c r="M260" s="39">
        <f t="shared" si="238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239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 s="18">
        <v>0</v>
      </c>
      <c r="CR260">
        <v>0</v>
      </c>
      <c r="CS260">
        <v>0</v>
      </c>
      <c r="CT260">
        <v>1</v>
      </c>
      <c r="CU260" s="18">
        <v>0</v>
      </c>
      <c r="CV260">
        <v>0</v>
      </c>
      <c r="CW260">
        <v>0</v>
      </c>
      <c r="CX260">
        <v>0</v>
      </c>
      <c r="CY260" s="18">
        <v>0</v>
      </c>
      <c r="CZ260">
        <v>0</v>
      </c>
      <c r="DA260">
        <v>0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 s="18">
        <v>0</v>
      </c>
      <c r="DL260" s="18"/>
    </row>
    <row r="261" spans="1:121" x14ac:dyDescent="0.3">
      <c r="A261">
        <v>260</v>
      </c>
      <c r="B261">
        <v>18</v>
      </c>
      <c r="C261" s="98" t="s">
        <v>559</v>
      </c>
      <c r="D261" s="12">
        <v>10.3</v>
      </c>
      <c r="E261" s="14">
        <f t="shared" si="244"/>
        <v>8.45648604269294E-2</v>
      </c>
      <c r="F261" s="7">
        <v>121.8</v>
      </c>
      <c r="G261" s="7">
        <f t="shared" si="242"/>
        <v>10.215435139573071</v>
      </c>
      <c r="H261" s="16">
        <f t="shared" si="243"/>
        <v>10.384564860426931</v>
      </c>
      <c r="I261" s="11">
        <f t="shared" si="234"/>
        <v>0.58631434535014559</v>
      </c>
      <c r="J261" s="39">
        <f t="shared" si="235"/>
        <v>4.8137466777516055E-3</v>
      </c>
      <c r="K261" s="39">
        <f t="shared" si="236"/>
        <v>207.73839317757324</v>
      </c>
      <c r="L261" s="39">
        <f t="shared" si="237"/>
        <v>0.58150059867239401</v>
      </c>
      <c r="M261" s="39">
        <f t="shared" si="238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239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 s="18">
        <v>0</v>
      </c>
      <c r="CR261">
        <v>0</v>
      </c>
      <c r="CS261">
        <v>0</v>
      </c>
      <c r="CT261">
        <v>1</v>
      </c>
      <c r="CU261" s="18">
        <v>0</v>
      </c>
      <c r="CV261">
        <v>0</v>
      </c>
      <c r="CW261">
        <v>0</v>
      </c>
      <c r="CX261">
        <v>0</v>
      </c>
      <c r="CY261" s="18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 s="18">
        <v>0</v>
      </c>
      <c r="DL261" s="18"/>
    </row>
    <row r="262" spans="1:121" x14ac:dyDescent="0.3">
      <c r="A262">
        <v>261</v>
      </c>
      <c r="B262">
        <v>18</v>
      </c>
      <c r="C262" s="98" t="s">
        <v>559</v>
      </c>
      <c r="D262" s="12">
        <v>13.4</v>
      </c>
      <c r="E262" s="14">
        <f t="shared" si="244"/>
        <v>0.30044843049327352</v>
      </c>
      <c r="F262" s="7">
        <v>44.6</v>
      </c>
      <c r="G262" s="7">
        <f t="shared" si="242"/>
        <v>13.099551569506726</v>
      </c>
      <c r="H262" s="16">
        <f t="shared" si="243"/>
        <v>13.700448430493275</v>
      </c>
      <c r="I262" s="11">
        <f t="shared" si="234"/>
        <v>0.2561815851402216</v>
      </c>
      <c r="J262" s="39">
        <f t="shared" si="235"/>
        <v>5.7439817296013806E-3</v>
      </c>
      <c r="K262" s="39">
        <f t="shared" si="236"/>
        <v>174.09526127956499</v>
      </c>
      <c r="L262" s="39">
        <f t="shared" si="237"/>
        <v>0.25043760341062021</v>
      </c>
      <c r="M262" s="39">
        <f t="shared" si="238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239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 s="18">
        <v>0</v>
      </c>
      <c r="CR262">
        <v>0</v>
      </c>
      <c r="CS262">
        <v>0</v>
      </c>
      <c r="CT262">
        <v>1</v>
      </c>
      <c r="CU262" s="18">
        <v>0</v>
      </c>
      <c r="CV262">
        <v>0</v>
      </c>
      <c r="CW262">
        <v>0</v>
      </c>
      <c r="CX262">
        <v>0</v>
      </c>
      <c r="CY262" s="18">
        <v>0</v>
      </c>
      <c r="CZ262">
        <v>0</v>
      </c>
      <c r="DA262">
        <v>0</v>
      </c>
      <c r="DB262">
        <v>1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 s="18">
        <v>0</v>
      </c>
      <c r="DL262" s="18"/>
    </row>
    <row r="263" spans="1:121" x14ac:dyDescent="0.3">
      <c r="A263">
        <v>262</v>
      </c>
      <c r="B263">
        <v>18</v>
      </c>
      <c r="C263" s="98" t="s">
        <v>559</v>
      </c>
      <c r="D263" s="12">
        <v>7.9</v>
      </c>
      <c r="E263" s="14">
        <f t="shared" si="244"/>
        <v>8.856502242152467E-2</v>
      </c>
      <c r="F263" s="7">
        <v>89.2</v>
      </c>
      <c r="G263" s="7">
        <f t="shared" si="242"/>
        <v>7.8114349775784753</v>
      </c>
      <c r="H263" s="16">
        <f t="shared" si="243"/>
        <v>7.9885650224215254</v>
      </c>
      <c r="I263" s="11">
        <f t="shared" si="234"/>
        <v>0.50802802585012474</v>
      </c>
      <c r="J263" s="39">
        <f t="shared" si="235"/>
        <v>5.6953814557188873E-3</v>
      </c>
      <c r="K263" s="39">
        <f t="shared" si="236"/>
        <v>175.58086456103354</v>
      </c>
      <c r="L263" s="39">
        <f t="shared" si="237"/>
        <v>0.50233264439440584</v>
      </c>
      <c r="M263" s="39">
        <f t="shared" si="238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239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 s="18">
        <v>0</v>
      </c>
      <c r="CR263">
        <v>0</v>
      </c>
      <c r="CS263">
        <v>0</v>
      </c>
      <c r="CT263">
        <v>1</v>
      </c>
      <c r="CU263" s="18">
        <v>0</v>
      </c>
      <c r="CV263">
        <v>0</v>
      </c>
      <c r="CW263">
        <v>0</v>
      </c>
      <c r="CX263">
        <v>0</v>
      </c>
      <c r="CY263" s="18">
        <v>0</v>
      </c>
      <c r="CZ263">
        <v>0</v>
      </c>
      <c r="DA263">
        <v>0</v>
      </c>
      <c r="DB263">
        <v>1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 s="18">
        <v>0</v>
      </c>
      <c r="DL263" s="18"/>
    </row>
    <row r="264" spans="1:121" x14ac:dyDescent="0.3">
      <c r="A264">
        <v>263</v>
      </c>
      <c r="B264">
        <v>18</v>
      </c>
      <c r="C264" s="98" t="s">
        <v>559</v>
      </c>
      <c r="D264" s="12">
        <v>6.5</v>
      </c>
      <c r="E264" s="14">
        <f t="shared" si="244"/>
        <v>5.2208835341365459E-2</v>
      </c>
      <c r="F264" s="7">
        <v>124.5</v>
      </c>
      <c r="G264" s="7">
        <f t="shared" si="242"/>
        <v>6.4477911646586348</v>
      </c>
      <c r="H264" s="16">
        <f t="shared" si="243"/>
        <v>6.5522088353413652</v>
      </c>
      <c r="I264" s="11">
        <f t="shared" si="234"/>
        <v>0.41575771597427358</v>
      </c>
      <c r="J264" s="39">
        <f t="shared" si="235"/>
        <v>3.3394194054158521E-3</v>
      </c>
      <c r="K264" s="39">
        <f t="shared" si="236"/>
        <v>299.4532517773016</v>
      </c>
      <c r="L264" s="39">
        <f t="shared" si="237"/>
        <v>0.4124182965688577</v>
      </c>
      <c r="M264" s="39">
        <f t="shared" si="238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239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 s="18">
        <v>0</v>
      </c>
      <c r="CR264">
        <v>0</v>
      </c>
      <c r="CS264">
        <v>0</v>
      </c>
      <c r="CT264">
        <v>1</v>
      </c>
      <c r="CU264" s="18">
        <v>0</v>
      </c>
      <c r="CV264">
        <v>0</v>
      </c>
      <c r="CW264">
        <v>0</v>
      </c>
      <c r="CX264">
        <v>0</v>
      </c>
      <c r="CY264" s="18">
        <v>0</v>
      </c>
      <c r="CZ264">
        <v>0</v>
      </c>
      <c r="DA264">
        <v>0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 s="18">
        <v>0</v>
      </c>
      <c r="DL264" s="18"/>
    </row>
    <row r="265" spans="1:121" x14ac:dyDescent="0.3">
      <c r="A265">
        <v>264</v>
      </c>
      <c r="B265">
        <v>18</v>
      </c>
      <c r="C265" s="98" t="s">
        <v>559</v>
      </c>
      <c r="D265" s="12">
        <v>11.2</v>
      </c>
      <c r="E265" s="14">
        <f t="shared" si="244"/>
        <v>0.86821705426356577</v>
      </c>
      <c r="F265" s="7">
        <v>12.9</v>
      </c>
      <c r="G265" s="7">
        <f t="shared" si="242"/>
        <v>10.331782945736434</v>
      </c>
      <c r="H265" s="16">
        <f t="shared" si="243"/>
        <v>12.068217054263565</v>
      </c>
      <c r="I265" s="11">
        <f t="shared" si="234"/>
        <v>7.6431230218154844E-2</v>
      </c>
      <c r="J265" s="39">
        <f t="shared" si="235"/>
        <v>5.924901567298824E-3</v>
      </c>
      <c r="K265" s="39">
        <f t="shared" si="236"/>
        <v>168.77917525571689</v>
      </c>
      <c r="L265" s="39">
        <f t="shared" si="237"/>
        <v>7.0506328650856015E-2</v>
      </c>
      <c r="M265" s="39">
        <f t="shared" si="238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239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 s="18">
        <v>1</v>
      </c>
      <c r="CR265">
        <v>0</v>
      </c>
      <c r="CS265">
        <v>1</v>
      </c>
      <c r="CT265">
        <v>0</v>
      </c>
      <c r="CU265" s="18">
        <v>0</v>
      </c>
      <c r="CV265">
        <v>0</v>
      </c>
      <c r="CW265">
        <v>0</v>
      </c>
      <c r="CX265">
        <v>0</v>
      </c>
      <c r="CY265" s="18">
        <v>1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 s="18">
        <v>0</v>
      </c>
      <c r="DL265" s="18"/>
    </row>
    <row r="266" spans="1:121" s="69" customFormat="1" x14ac:dyDescent="0.3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244"/>
        <v>1.0843373493975903</v>
      </c>
      <c r="F266" s="73">
        <v>16.600000000000001</v>
      </c>
      <c r="G266" s="73">
        <f t="shared" si="242"/>
        <v>16.91566265060241</v>
      </c>
      <c r="H266" s="74">
        <f t="shared" si="243"/>
        <v>19.08433734939759</v>
      </c>
      <c r="I266" s="75">
        <f t="shared" si="234"/>
        <v>6.3196237365657243E-2</v>
      </c>
      <c r="J266" s="76">
        <f t="shared" si="235"/>
        <v>3.8070022509432066E-3</v>
      </c>
      <c r="K266" s="76">
        <f t="shared" si="236"/>
        <v>262.67386622958901</v>
      </c>
      <c r="L266" s="76">
        <f t="shared" si="237"/>
        <v>5.9389235114714035E-2</v>
      </c>
      <c r="M266" s="76">
        <f t="shared" si="238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239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85">
        <v>1</v>
      </c>
      <c r="CR266" s="69">
        <v>0</v>
      </c>
      <c r="CS266" s="69">
        <v>1</v>
      </c>
      <c r="CT266" s="69">
        <v>0</v>
      </c>
      <c r="CU266" s="85">
        <v>0</v>
      </c>
      <c r="CV266" s="69">
        <v>0</v>
      </c>
      <c r="CW266" s="69">
        <v>0</v>
      </c>
      <c r="CX266" s="69">
        <v>0</v>
      </c>
      <c r="CY266" s="85">
        <v>1</v>
      </c>
      <c r="CZ266" s="69">
        <v>1</v>
      </c>
      <c r="DA266" s="69">
        <v>1</v>
      </c>
      <c r="DB266" s="69">
        <v>0</v>
      </c>
      <c r="DC266" s="69">
        <v>0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85">
        <v>0</v>
      </c>
      <c r="DL266" s="85"/>
      <c r="DP266" s="70"/>
      <c r="DQ266" s="87"/>
    </row>
    <row r="267" spans="1:121" x14ac:dyDescent="0.3">
      <c r="A267">
        <v>266</v>
      </c>
      <c r="B267">
        <v>19</v>
      </c>
      <c r="C267" s="100" t="s">
        <v>560</v>
      </c>
      <c r="D267" s="12">
        <v>12.908542468081457</v>
      </c>
      <c r="E267" s="14">
        <v>17.172413793103448</v>
      </c>
      <c r="F267" s="7">
        <v>0.75170227223767516</v>
      </c>
      <c r="G267" s="7">
        <f t="shared" ref="G267:G290" si="245">D267-E267</f>
        <v>-4.2638713250219915</v>
      </c>
      <c r="H267" s="16">
        <f t="shared" ref="H267:H290" si="246">D267+E267</f>
        <v>30.080956261184905</v>
      </c>
      <c r="I267" s="11">
        <f t="shared" si="234"/>
        <v>1.2515228326217386E-2</v>
      </c>
      <c r="J267" s="39">
        <f t="shared" si="235"/>
        <v>1.6649182513393136E-2</v>
      </c>
      <c r="K267" s="39">
        <f t="shared" si="236"/>
        <v>60.063009051379431</v>
      </c>
      <c r="L267" s="39">
        <f t="shared" si="237"/>
        <v>-4.1339541871757493E-3</v>
      </c>
      <c r="M267" s="39">
        <f t="shared" si="238"/>
        <v>2.9164410839610522E-2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0</v>
      </c>
      <c r="AD267" s="9">
        <v>1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239"/>
        <v>3607</v>
      </c>
      <c r="AL267" s="7">
        <v>17</v>
      </c>
      <c r="AM267" s="7" t="s">
        <v>433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 s="18">
        <v>0</v>
      </c>
      <c r="CR267">
        <v>0</v>
      </c>
      <c r="CS267">
        <v>1</v>
      </c>
      <c r="CT267">
        <v>0</v>
      </c>
      <c r="CU267" s="18">
        <v>0</v>
      </c>
      <c r="CV267">
        <v>0</v>
      </c>
      <c r="CW267">
        <v>0</v>
      </c>
      <c r="CX267">
        <v>0</v>
      </c>
      <c r="CY267" s="18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1</v>
      </c>
      <c r="DF267">
        <v>1</v>
      </c>
      <c r="DG267">
        <v>0</v>
      </c>
      <c r="DH267">
        <v>0</v>
      </c>
      <c r="DI267">
        <v>0</v>
      </c>
      <c r="DJ267" s="18">
        <v>1</v>
      </c>
      <c r="DL267" s="18"/>
    </row>
    <row r="268" spans="1:121" x14ac:dyDescent="0.3">
      <c r="A268">
        <v>267</v>
      </c>
      <c r="B268">
        <v>19</v>
      </c>
      <c r="C268" s="25" t="s">
        <v>560</v>
      </c>
      <c r="D268" s="12">
        <v>9.7250909313234697</v>
      </c>
      <c r="E268" s="14">
        <v>9.481481481481481</v>
      </c>
      <c r="F268" s="7">
        <v>1.0256931841630224</v>
      </c>
      <c r="G268" s="7">
        <f t="shared" si="245"/>
        <v>0.24360944984198873</v>
      </c>
      <c r="H268" s="16">
        <f t="shared" si="246"/>
        <v>19.206572412804952</v>
      </c>
      <c r="I268" s="11">
        <f t="shared" si="234"/>
        <v>1.707580052178902E-2</v>
      </c>
      <c r="J268" s="39">
        <f t="shared" si="235"/>
        <v>1.6648058879052682E-2</v>
      </c>
      <c r="K268" s="39">
        <f t="shared" si="236"/>
        <v>60.067062908952337</v>
      </c>
      <c r="L268" s="39">
        <f t="shared" si="237"/>
        <v>4.2774164273633869E-4</v>
      </c>
      <c r="M268" s="39">
        <f t="shared" si="238"/>
        <v>3.3723859400841702E-2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0</v>
      </c>
      <c r="AD268" s="9">
        <v>1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239"/>
        <v>3607</v>
      </c>
      <c r="AL268" s="7">
        <v>12</v>
      </c>
      <c r="AM268" s="7" t="s">
        <v>433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 s="18">
        <v>0</v>
      </c>
      <c r="CR268">
        <v>0</v>
      </c>
      <c r="CS268">
        <v>1</v>
      </c>
      <c r="CT268">
        <v>0</v>
      </c>
      <c r="CU268" s="18">
        <v>0</v>
      </c>
      <c r="CV268">
        <v>0</v>
      </c>
      <c r="CW268">
        <v>0</v>
      </c>
      <c r="CX268">
        <v>0</v>
      </c>
      <c r="CY268" s="1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1</v>
      </c>
      <c r="DF268">
        <v>1</v>
      </c>
      <c r="DG268">
        <v>0</v>
      </c>
      <c r="DH268">
        <v>0</v>
      </c>
      <c r="DI268">
        <v>0</v>
      </c>
      <c r="DJ268" s="18">
        <v>1</v>
      </c>
      <c r="DL268" s="18"/>
    </row>
    <row r="269" spans="1:121" x14ac:dyDescent="0.3">
      <c r="A269">
        <v>268</v>
      </c>
      <c r="B269">
        <v>19</v>
      </c>
      <c r="C269" s="25" t="s">
        <v>560</v>
      </c>
      <c r="D269" s="12">
        <v>9.6390601422601403</v>
      </c>
      <c r="E269" s="14">
        <v>4.096774193548387</v>
      </c>
      <c r="F269" s="7">
        <v>2.352841452047751</v>
      </c>
      <c r="G269" s="7">
        <f t="shared" si="245"/>
        <v>5.5422859487117533</v>
      </c>
      <c r="H269" s="16">
        <f t="shared" si="246"/>
        <v>13.735834335808526</v>
      </c>
      <c r="I269" s="11">
        <f t="shared" si="234"/>
        <v>3.9145926768587871E-2</v>
      </c>
      <c r="J269" s="39">
        <f t="shared" si="235"/>
        <v>1.6637724031306044E-2</v>
      </c>
      <c r="K269" s="39">
        <f t="shared" si="236"/>
        <v>60.104374740100859</v>
      </c>
      <c r="L269" s="39">
        <f t="shared" si="237"/>
        <v>2.2508202737281827E-2</v>
      </c>
      <c r="M269" s="39">
        <f t="shared" si="238"/>
        <v>5.5783650799893919E-2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0</v>
      </c>
      <c r="AD269" s="9">
        <v>1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239"/>
        <v>3607</v>
      </c>
      <c r="AL269" s="7">
        <v>9</v>
      </c>
      <c r="AM269" s="7" t="s">
        <v>433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 s="18">
        <v>0</v>
      </c>
      <c r="CR269">
        <v>0</v>
      </c>
      <c r="CS269">
        <v>1</v>
      </c>
      <c r="CT269">
        <v>0</v>
      </c>
      <c r="CU269" s="18">
        <v>0</v>
      </c>
      <c r="CV269">
        <v>0</v>
      </c>
      <c r="CW269">
        <v>0</v>
      </c>
      <c r="CX269">
        <v>0</v>
      </c>
      <c r="CY269" s="18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0</v>
      </c>
      <c r="DI269">
        <v>0</v>
      </c>
      <c r="DJ269" s="18">
        <v>1</v>
      </c>
      <c r="DL269" s="18"/>
    </row>
    <row r="270" spans="1:121" x14ac:dyDescent="0.3">
      <c r="A270">
        <v>269</v>
      </c>
      <c r="B270">
        <v>19</v>
      </c>
      <c r="C270" s="25" t="s">
        <v>560</v>
      </c>
      <c r="D270" s="12">
        <v>12.875650374401223</v>
      </c>
      <c r="E270" s="14">
        <v>17.137931034482758</v>
      </c>
      <c r="F270" s="7">
        <v>0.7512954946833712</v>
      </c>
      <c r="G270" s="7">
        <f t="shared" si="245"/>
        <v>-4.2622806600815348</v>
      </c>
      <c r="H270" s="16">
        <f t="shared" si="246"/>
        <v>30.013581408883979</v>
      </c>
      <c r="I270" s="11">
        <f t="shared" si="234"/>
        <v>1.250845687239786E-2</v>
      </c>
      <c r="J270" s="39">
        <f t="shared" si="235"/>
        <v>1.6649183924188807E-2</v>
      </c>
      <c r="K270" s="39">
        <f t="shared" si="236"/>
        <v>60.063003961842696</v>
      </c>
      <c r="L270" s="39">
        <f t="shared" si="237"/>
        <v>-4.1407270517909468E-3</v>
      </c>
      <c r="M270" s="39">
        <f t="shared" si="238"/>
        <v>2.9157640796586667E-2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0</v>
      </c>
      <c r="AD270" s="9">
        <v>1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239"/>
        <v>3607</v>
      </c>
      <c r="AL270" s="7">
        <v>17</v>
      </c>
      <c r="AM270" s="7" t="s">
        <v>433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 s="18">
        <v>0</v>
      </c>
      <c r="CR270">
        <v>0</v>
      </c>
      <c r="CS270">
        <v>1</v>
      </c>
      <c r="CT270">
        <v>0</v>
      </c>
      <c r="CU270" s="18">
        <v>0</v>
      </c>
      <c r="CV270">
        <v>0</v>
      </c>
      <c r="CW270">
        <v>0</v>
      </c>
      <c r="CX270">
        <v>0</v>
      </c>
      <c r="CY270" s="18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0</v>
      </c>
      <c r="DJ270" s="18">
        <v>1</v>
      </c>
      <c r="DL270" s="18"/>
    </row>
    <row r="271" spans="1:121" x14ac:dyDescent="0.3">
      <c r="A271">
        <v>270</v>
      </c>
      <c r="B271">
        <v>19</v>
      </c>
      <c r="C271" s="25" t="s">
        <v>560</v>
      </c>
      <c r="D271" s="12">
        <v>9.2540437734962193</v>
      </c>
      <c r="E271" s="14">
        <v>9.0740740740740744</v>
      </c>
      <c r="F271" s="7">
        <v>1.0198333954465222</v>
      </c>
      <c r="G271" s="7">
        <f t="shared" si="245"/>
        <v>0.17996969942214491</v>
      </c>
      <c r="H271" s="16">
        <f t="shared" si="246"/>
        <v>18.328117847570294</v>
      </c>
      <c r="I271" s="11">
        <f t="shared" si="234"/>
        <v>1.69782746161076E-2</v>
      </c>
      <c r="J271" s="39">
        <f t="shared" si="235"/>
        <v>1.6648086532480986E-2</v>
      </c>
      <c r="K271" s="39">
        <f t="shared" si="236"/>
        <v>60.066963134109486</v>
      </c>
      <c r="L271" s="39">
        <f t="shared" si="237"/>
        <v>3.3018808362661467E-4</v>
      </c>
      <c r="M271" s="39">
        <f t="shared" si="238"/>
        <v>3.3626361148588586E-2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0</v>
      </c>
      <c r="AD271" s="9">
        <v>1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239"/>
        <v>3607</v>
      </c>
      <c r="AL271" s="7">
        <v>12</v>
      </c>
      <c r="AM271" s="7" t="s">
        <v>433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 s="18">
        <v>0</v>
      </c>
      <c r="CR271">
        <v>0</v>
      </c>
      <c r="CS271">
        <v>1</v>
      </c>
      <c r="CT271">
        <v>0</v>
      </c>
      <c r="CU271" s="18">
        <v>0</v>
      </c>
      <c r="CV271">
        <v>0</v>
      </c>
      <c r="CW271">
        <v>0</v>
      </c>
      <c r="CX271">
        <v>0</v>
      </c>
      <c r="CY271" s="18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0</v>
      </c>
      <c r="DJ271" s="18">
        <v>1</v>
      </c>
      <c r="DL271" s="18"/>
    </row>
    <row r="272" spans="1:121" x14ac:dyDescent="0.3">
      <c r="A272">
        <v>271</v>
      </c>
      <c r="B272">
        <v>19</v>
      </c>
      <c r="C272" s="25" t="s">
        <v>560</v>
      </c>
      <c r="D272" s="12">
        <v>10.33214835777491</v>
      </c>
      <c r="E272" s="14">
        <v>4.2857142857142856</v>
      </c>
      <c r="F272" s="7">
        <v>2.4108346168141459</v>
      </c>
      <c r="G272" s="7">
        <f t="shared" si="245"/>
        <v>6.0464340720606247</v>
      </c>
      <c r="H272" s="16">
        <f t="shared" si="246"/>
        <v>14.617862643489197</v>
      </c>
      <c r="I272" s="11">
        <f t="shared" si="234"/>
        <v>4.0109267435450804E-2</v>
      </c>
      <c r="J272" s="39">
        <f t="shared" si="235"/>
        <v>1.6637087901307034E-2</v>
      </c>
      <c r="K272" s="39">
        <f t="shared" si="236"/>
        <v>60.10667287040291</v>
      </c>
      <c r="L272" s="39">
        <f t="shared" si="237"/>
        <v>2.347217953414377E-2</v>
      </c>
      <c r="M272" s="39">
        <f t="shared" si="238"/>
        <v>5.6746355336757842E-2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0</v>
      </c>
      <c r="AD272" s="9">
        <v>1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239"/>
        <v>3607</v>
      </c>
      <c r="AL272" s="7">
        <v>9</v>
      </c>
      <c r="AM272" s="7" t="s">
        <v>433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 s="18">
        <v>0</v>
      </c>
      <c r="CR272">
        <v>0</v>
      </c>
      <c r="CS272">
        <v>1</v>
      </c>
      <c r="CT272">
        <v>0</v>
      </c>
      <c r="CU272" s="18">
        <v>0</v>
      </c>
      <c r="CV272">
        <v>0</v>
      </c>
      <c r="CW272">
        <v>0</v>
      </c>
      <c r="CX272">
        <v>0</v>
      </c>
      <c r="CY272" s="18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0</v>
      </c>
      <c r="DJ272" s="18">
        <v>1</v>
      </c>
      <c r="DL272" s="18"/>
    </row>
    <row r="273" spans="1:116" x14ac:dyDescent="0.3">
      <c r="A273">
        <v>272</v>
      </c>
      <c r="B273">
        <v>19</v>
      </c>
      <c r="C273" s="25" t="s">
        <v>560</v>
      </c>
      <c r="D273" s="12">
        <v>12.03189975348813</v>
      </c>
      <c r="E273" s="14">
        <v>16.821428571428569</v>
      </c>
      <c r="F273" s="7">
        <v>0.71527217218188466</v>
      </c>
      <c r="G273" s="7">
        <f t="shared" si="245"/>
        <v>-4.7895288179404396</v>
      </c>
      <c r="H273" s="16">
        <f t="shared" si="246"/>
        <v>28.853328324916699</v>
      </c>
      <c r="I273" s="11">
        <f t="shared" si="234"/>
        <v>1.1923667988013763E-2</v>
      </c>
      <c r="J273" s="39">
        <f t="shared" si="235"/>
        <v>1.6670113072680431E-2</v>
      </c>
      <c r="K273" s="39">
        <f t="shared" si="236"/>
        <v>59.987595503406347</v>
      </c>
      <c r="L273" s="39">
        <f t="shared" si="237"/>
        <v>-4.746445084666668E-3</v>
      </c>
      <c r="M273" s="39">
        <f t="shared" si="238"/>
        <v>2.8593781060694195E-2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0</v>
      </c>
      <c r="AD273" s="9">
        <v>1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239"/>
        <v>3598</v>
      </c>
      <c r="AL273" s="7">
        <v>17</v>
      </c>
      <c r="AM273" s="7" t="s">
        <v>433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 s="18">
        <v>0</v>
      </c>
      <c r="CR273">
        <v>0</v>
      </c>
      <c r="CS273">
        <v>1</v>
      </c>
      <c r="CT273">
        <v>0</v>
      </c>
      <c r="CU273" s="18">
        <v>0</v>
      </c>
      <c r="CV273">
        <v>0</v>
      </c>
      <c r="CW273">
        <v>0</v>
      </c>
      <c r="CX273">
        <v>0</v>
      </c>
      <c r="CY273" s="18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 s="18">
        <v>1</v>
      </c>
      <c r="DL273" s="18"/>
    </row>
    <row r="274" spans="1:116" x14ac:dyDescent="0.3">
      <c r="A274">
        <v>273</v>
      </c>
      <c r="B274">
        <v>19</v>
      </c>
      <c r="C274" s="25" t="s">
        <v>560</v>
      </c>
      <c r="D274" s="12">
        <v>8.0367459666890557</v>
      </c>
      <c r="E274" s="14">
        <v>7.7142857142857144</v>
      </c>
      <c r="F274" s="7">
        <v>1.041800403089322</v>
      </c>
      <c r="G274" s="7">
        <f t="shared" si="245"/>
        <v>0.32246025240334131</v>
      </c>
      <c r="H274" s="16">
        <f t="shared" si="246"/>
        <v>15.751031680974769</v>
      </c>
      <c r="I274" s="11">
        <f t="shared" si="234"/>
        <v>1.7365546223599988E-2</v>
      </c>
      <c r="J274" s="39">
        <f t="shared" si="235"/>
        <v>1.6668784320014413E-2</v>
      </c>
      <c r="K274" s="39">
        <f t="shared" si="236"/>
        <v>59.992377416467484</v>
      </c>
      <c r="L274" s="39">
        <f t="shared" si="237"/>
        <v>6.9676190358557502E-4</v>
      </c>
      <c r="M274" s="39">
        <f t="shared" si="238"/>
        <v>3.4034330543614405E-2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0</v>
      </c>
      <c r="AD274" s="9">
        <v>1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239"/>
        <v>3598</v>
      </c>
      <c r="AL274" s="7">
        <v>12</v>
      </c>
      <c r="AM274" s="7" t="s">
        <v>433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 s="18">
        <v>0</v>
      </c>
      <c r="CR274">
        <v>0</v>
      </c>
      <c r="CS274">
        <v>1</v>
      </c>
      <c r="CT274">
        <v>0</v>
      </c>
      <c r="CU274" s="18">
        <v>0</v>
      </c>
      <c r="CV274">
        <v>0</v>
      </c>
      <c r="CW274">
        <v>0</v>
      </c>
      <c r="CX274">
        <v>0</v>
      </c>
      <c r="CY274" s="18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0</v>
      </c>
      <c r="DJ274" s="18">
        <v>1</v>
      </c>
      <c r="DL274" s="18"/>
    </row>
    <row r="275" spans="1:116" x14ac:dyDescent="0.3">
      <c r="A275">
        <v>274</v>
      </c>
      <c r="B275">
        <v>19</v>
      </c>
      <c r="C275" s="25" t="s">
        <v>560</v>
      </c>
      <c r="D275" s="12">
        <v>9.1264730938731624</v>
      </c>
      <c r="E275" s="14">
        <v>3.8412698412698409</v>
      </c>
      <c r="F275" s="7">
        <v>2.3759000203058234</v>
      </c>
      <c r="G275" s="7">
        <f t="shared" si="245"/>
        <v>5.2852032526033215</v>
      </c>
      <c r="H275" s="16">
        <f t="shared" si="246"/>
        <v>12.967742935143004</v>
      </c>
      <c r="I275" s="11">
        <f t="shared" si="234"/>
        <v>3.9578302769603863E-2</v>
      </c>
      <c r="J275" s="39">
        <f t="shared" si="235"/>
        <v>1.6658235797527111E-2</v>
      </c>
      <c r="K275" s="39">
        <f t="shared" si="236"/>
        <v>60.030366489856533</v>
      </c>
      <c r="L275" s="39">
        <f t="shared" si="237"/>
        <v>2.2920066972076752E-2</v>
      </c>
      <c r="M275" s="39">
        <f t="shared" si="238"/>
        <v>5.623653856713097E-2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0</v>
      </c>
      <c r="AD275" s="9">
        <v>1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 t="s">
        <v>433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 s="18">
        <v>0</v>
      </c>
      <c r="CR275">
        <v>0</v>
      </c>
      <c r="CS275">
        <v>1</v>
      </c>
      <c r="CT275">
        <v>0</v>
      </c>
      <c r="CU275" s="18">
        <v>0</v>
      </c>
      <c r="CV275">
        <v>0</v>
      </c>
      <c r="CW275">
        <v>0</v>
      </c>
      <c r="CX275">
        <v>0</v>
      </c>
      <c r="CY275" s="18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 s="18">
        <v>1</v>
      </c>
      <c r="DL275" s="18"/>
    </row>
    <row r="276" spans="1:116" x14ac:dyDescent="0.3">
      <c r="A276">
        <v>275</v>
      </c>
      <c r="B276">
        <v>19</v>
      </c>
      <c r="C276" s="25" t="s">
        <v>560</v>
      </c>
      <c r="D276" s="12">
        <v>10.439231112372674</v>
      </c>
      <c r="E276" s="14">
        <v>14</v>
      </c>
      <c r="F276" s="7">
        <v>0.74565936516947673</v>
      </c>
      <c r="G276" s="7">
        <f t="shared" si="245"/>
        <v>-3.5607688876273258</v>
      </c>
      <c r="H276" s="16">
        <f t="shared" si="246"/>
        <v>24.439231112372674</v>
      </c>
      <c r="I276" s="11">
        <f t="shared" si="234"/>
        <v>1.2435333807056772E-2</v>
      </c>
      <c r="J276" s="39">
        <f t="shared" si="235"/>
        <v>1.6676963219298419E-2</v>
      </c>
      <c r="K276" s="39">
        <f t="shared" si="236"/>
        <v>59.962955296490058</v>
      </c>
      <c r="L276" s="39">
        <f t="shared" si="237"/>
        <v>-4.2416294122416473E-3</v>
      </c>
      <c r="M276" s="39">
        <f t="shared" si="238"/>
        <v>2.9112297026355191E-2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0</v>
      </c>
      <c r="AD276" s="9">
        <v>1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 t="s">
        <v>433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 s="18">
        <v>0</v>
      </c>
      <c r="CR276">
        <v>0</v>
      </c>
      <c r="CS276">
        <v>1</v>
      </c>
      <c r="CT276">
        <v>0</v>
      </c>
      <c r="CU276" s="18">
        <v>0</v>
      </c>
      <c r="CV276">
        <v>0</v>
      </c>
      <c r="CW276">
        <v>0</v>
      </c>
      <c r="CX276">
        <v>0</v>
      </c>
      <c r="CY276" s="18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 s="18">
        <v>1</v>
      </c>
      <c r="DL276" s="18"/>
    </row>
    <row r="277" spans="1:116" x14ac:dyDescent="0.3">
      <c r="A277">
        <v>276</v>
      </c>
      <c r="B277">
        <v>19</v>
      </c>
      <c r="C277" s="25" t="s">
        <v>560</v>
      </c>
      <c r="D277" s="12">
        <v>7.7481666176751602</v>
      </c>
      <c r="E277" s="14">
        <v>7.206896551724137</v>
      </c>
      <c r="F277" s="7">
        <v>1.0751044589118646</v>
      </c>
      <c r="G277" s="7">
        <f t="shared" si="245"/>
        <v>0.54127006595102323</v>
      </c>
      <c r="H277" s="16">
        <f t="shared" si="246"/>
        <v>14.955063169399297</v>
      </c>
      <c r="I277" s="11">
        <f t="shared" si="234"/>
        <v>1.7927982130129583E-2</v>
      </c>
      <c r="J277" s="39">
        <f t="shared" si="235"/>
        <v>1.6675572295807298E-2</v>
      </c>
      <c r="K277" s="39">
        <f t="shared" si="236"/>
        <v>59.967956856954636</v>
      </c>
      <c r="L277" s="39">
        <f t="shared" si="237"/>
        <v>1.2524098343222843E-3</v>
      </c>
      <c r="M277" s="39">
        <f t="shared" si="238"/>
        <v>3.4603554425936878E-2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0</v>
      </c>
      <c r="AD277" s="9">
        <v>1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239"/>
        <v>3595</v>
      </c>
      <c r="AL277" s="7">
        <v>12</v>
      </c>
      <c r="AM277" s="7" t="s">
        <v>433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 s="18">
        <v>0</v>
      </c>
      <c r="CR277">
        <v>0</v>
      </c>
      <c r="CS277">
        <v>1</v>
      </c>
      <c r="CT277">
        <v>0</v>
      </c>
      <c r="CU277" s="18">
        <v>0</v>
      </c>
      <c r="CV277">
        <v>0</v>
      </c>
      <c r="CW277">
        <v>0</v>
      </c>
      <c r="CX277">
        <v>0</v>
      </c>
      <c r="CY277" s="18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 s="18">
        <v>1</v>
      </c>
      <c r="DL277" s="18"/>
    </row>
    <row r="278" spans="1:116" x14ac:dyDescent="0.3">
      <c r="A278">
        <v>277</v>
      </c>
      <c r="B278">
        <v>19</v>
      </c>
      <c r="C278" s="25" t="s">
        <v>560</v>
      </c>
      <c r="D278" s="12">
        <v>8.7881497402592608</v>
      </c>
      <c r="E278" s="14">
        <v>3.65625</v>
      </c>
      <c r="F278" s="7">
        <v>2.4035965101563792</v>
      </c>
      <c r="G278" s="7">
        <f t="shared" si="245"/>
        <v>5.1318997402592608</v>
      </c>
      <c r="H278" s="16">
        <f t="shared" si="246"/>
        <v>12.444399740259261</v>
      </c>
      <c r="I278" s="11">
        <f t="shared" si="234"/>
        <v>4.0055617864076166E-2</v>
      </c>
      <c r="J278" s="39">
        <f t="shared" si="235"/>
        <v>1.6664867707546362E-2</v>
      </c>
      <c r="K278" s="39">
        <f t="shared" si="236"/>
        <v>60.006476951939405</v>
      </c>
      <c r="L278" s="39">
        <f t="shared" si="237"/>
        <v>2.3390750156529805E-2</v>
      </c>
      <c r="M278" s="39">
        <f t="shared" si="238"/>
        <v>5.6720485571622528E-2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0</v>
      </c>
      <c r="AD278" s="9">
        <v>1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239"/>
        <v>3595</v>
      </c>
      <c r="AL278" s="7">
        <v>9</v>
      </c>
      <c r="AM278" s="7" t="s">
        <v>433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 s="18">
        <v>0</v>
      </c>
      <c r="CR278">
        <v>0</v>
      </c>
      <c r="CS278">
        <v>1</v>
      </c>
      <c r="CT278">
        <v>0</v>
      </c>
      <c r="CU278" s="18">
        <v>0</v>
      </c>
      <c r="CV278">
        <v>0</v>
      </c>
      <c r="CW278">
        <v>0</v>
      </c>
      <c r="CX278">
        <v>0</v>
      </c>
      <c r="CY278" s="1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 s="18">
        <v>1</v>
      </c>
      <c r="DL278" s="18"/>
    </row>
    <row r="279" spans="1:116" x14ac:dyDescent="0.3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245"/>
        <v>9.1999999999999993</v>
      </c>
      <c r="H279" s="16">
        <f t="shared" si="246"/>
        <v>10</v>
      </c>
      <c r="I279" s="11">
        <f t="shared" ref="I279:I289" si="247">IFERROR(F279/SQRT(F279^2+AJ279), "X")</f>
        <v>0.37112415986742592</v>
      </c>
      <c r="J279" s="39">
        <f t="shared" ref="J279:J289" si="248">IFERROR(SQRT((1-I279^2)/AJ279), "X")</f>
        <v>1.5463506661142748E-2</v>
      </c>
      <c r="K279" s="39">
        <f t="shared" ref="K279:K289" si="249">IFERROR(1/J279, "X")</f>
        <v>64.668384856898967</v>
      </c>
      <c r="L279" s="39">
        <f t="shared" ref="L279:L289" si="250">IFERROR(I279-J279, "X")</f>
        <v>0.35566065320628315</v>
      </c>
      <c r="M279" s="39">
        <f t="shared" ref="M279:M289" si="251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0</v>
      </c>
      <c r="AD279" s="9">
        <v>1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239"/>
        <v>3606</v>
      </c>
      <c r="AL279" s="7">
        <v>10.967499999999999</v>
      </c>
      <c r="AM279" s="7" t="s">
        <v>433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 s="18">
        <v>0</v>
      </c>
      <c r="CR279">
        <v>0</v>
      </c>
      <c r="CS279">
        <v>1</v>
      </c>
      <c r="CT279">
        <v>0</v>
      </c>
      <c r="CU279" s="18">
        <v>0</v>
      </c>
      <c r="CV279">
        <v>0</v>
      </c>
      <c r="CW279">
        <v>0</v>
      </c>
      <c r="CX279">
        <v>0</v>
      </c>
      <c r="CY279" s="18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1</v>
      </c>
      <c r="DF279">
        <v>1</v>
      </c>
      <c r="DG279">
        <v>0</v>
      </c>
      <c r="DH279">
        <v>0</v>
      </c>
      <c r="DI279">
        <v>0</v>
      </c>
      <c r="DJ279" s="18">
        <v>1</v>
      </c>
      <c r="DL279" s="18"/>
    </row>
    <row r="280" spans="1:116" x14ac:dyDescent="0.3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252">D280/E280</f>
        <v>23.999999999999996</v>
      </c>
      <c r="G280" s="7">
        <f t="shared" si="245"/>
        <v>9.1999999999999993</v>
      </c>
      <c r="H280" s="16">
        <f t="shared" si="246"/>
        <v>10</v>
      </c>
      <c r="I280" s="11">
        <f t="shared" si="247"/>
        <v>0.37112415986742592</v>
      </c>
      <c r="J280" s="39">
        <f t="shared" si="248"/>
        <v>1.5463506661142748E-2</v>
      </c>
      <c r="K280" s="39">
        <f t="shared" si="249"/>
        <v>64.668384856898967</v>
      </c>
      <c r="L280" s="39">
        <f t="shared" si="250"/>
        <v>0.35566065320628315</v>
      </c>
      <c r="M280" s="39">
        <f t="shared" si="251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0</v>
      </c>
      <c r="AD280" s="9">
        <v>1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239"/>
        <v>3606</v>
      </c>
      <c r="AL280" s="7">
        <v>10.967499999999999</v>
      </c>
      <c r="AM280" s="7" t="s">
        <v>433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 s="18">
        <v>0</v>
      </c>
      <c r="CR280">
        <v>0</v>
      </c>
      <c r="CS280">
        <v>1</v>
      </c>
      <c r="CT280">
        <v>0</v>
      </c>
      <c r="CU280" s="18">
        <v>0</v>
      </c>
      <c r="CV280">
        <v>0</v>
      </c>
      <c r="CW280">
        <v>0</v>
      </c>
      <c r="CX280">
        <v>0</v>
      </c>
      <c r="CY280" s="18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 s="18">
        <v>1</v>
      </c>
      <c r="DL280" s="18"/>
    </row>
    <row r="281" spans="1:116" x14ac:dyDescent="0.3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252"/>
        <v>22.25</v>
      </c>
      <c r="G281" s="7">
        <f t="shared" si="245"/>
        <v>8.5</v>
      </c>
      <c r="H281" s="16">
        <f t="shared" si="246"/>
        <v>9.3000000000000007</v>
      </c>
      <c r="I281" s="11">
        <f t="shared" si="247"/>
        <v>0.34782347219477794</v>
      </c>
      <c r="J281" s="39">
        <f t="shared" si="248"/>
        <v>1.5632515604259684E-2</v>
      </c>
      <c r="K281" s="39">
        <f t="shared" si="249"/>
        <v>63.969230884855875</v>
      </c>
      <c r="L281" s="39">
        <f t="shared" si="250"/>
        <v>0.33219095659051823</v>
      </c>
      <c r="M281" s="39">
        <f t="shared" si="251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0</v>
      </c>
      <c r="AD281" s="9">
        <v>1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239"/>
        <v>3597</v>
      </c>
      <c r="AL281" s="7">
        <v>10.967499999999999</v>
      </c>
      <c r="AM281" s="7" t="s">
        <v>433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 s="18">
        <v>0</v>
      </c>
      <c r="CR281">
        <v>0</v>
      </c>
      <c r="CS281">
        <v>1</v>
      </c>
      <c r="CT281">
        <v>0</v>
      </c>
      <c r="CU281" s="18">
        <v>0</v>
      </c>
      <c r="CV281">
        <v>0</v>
      </c>
      <c r="CW281">
        <v>0</v>
      </c>
      <c r="CX281">
        <v>0</v>
      </c>
      <c r="CY281" s="18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 s="18">
        <v>1</v>
      </c>
      <c r="DL281" s="18"/>
    </row>
    <row r="282" spans="1:116" x14ac:dyDescent="0.3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252"/>
        <v>20.75</v>
      </c>
      <c r="G282" s="7">
        <f t="shared" si="245"/>
        <v>7.9</v>
      </c>
      <c r="H282" s="16">
        <f t="shared" si="246"/>
        <v>8.7000000000000011</v>
      </c>
      <c r="I282" s="11">
        <f t="shared" si="247"/>
        <v>0.32708359535466042</v>
      </c>
      <c r="J282" s="39">
        <f t="shared" si="248"/>
        <v>1.5763064836369176E-2</v>
      </c>
      <c r="K282" s="39">
        <f t="shared" si="249"/>
        <v>63.439439625520023</v>
      </c>
      <c r="L282" s="39">
        <f t="shared" si="250"/>
        <v>0.31132053051829123</v>
      </c>
      <c r="M282" s="39">
        <f t="shared" si="251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0</v>
      </c>
      <c r="AD282" s="9">
        <v>1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239"/>
        <v>3594</v>
      </c>
      <c r="AL282" s="7">
        <v>10.967499999999999</v>
      </c>
      <c r="AM282" s="7" t="s">
        <v>433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 s="18">
        <v>0</v>
      </c>
      <c r="CR282">
        <v>0</v>
      </c>
      <c r="CS282">
        <v>1</v>
      </c>
      <c r="CT282">
        <v>0</v>
      </c>
      <c r="CU282" s="18">
        <v>0</v>
      </c>
      <c r="CV282">
        <v>0</v>
      </c>
      <c r="CW282">
        <v>0</v>
      </c>
      <c r="CX282">
        <v>0</v>
      </c>
      <c r="CY282" s="18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 s="18">
        <v>1</v>
      </c>
      <c r="DL282" s="18"/>
    </row>
    <row r="283" spans="1:116" x14ac:dyDescent="0.3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252"/>
        <v>19.285714285714288</v>
      </c>
      <c r="G283" s="7">
        <f t="shared" si="245"/>
        <v>12.8</v>
      </c>
      <c r="H283" s="16">
        <f t="shared" si="246"/>
        <v>14.2</v>
      </c>
      <c r="I283" s="11">
        <f t="shared" si="247"/>
        <v>0.30573988659797846</v>
      </c>
      <c r="J283" s="39">
        <f t="shared" si="248"/>
        <v>1.5853179305080366E-2</v>
      </c>
      <c r="K283" s="39">
        <f t="shared" si="249"/>
        <v>63.078829852100171</v>
      </c>
      <c r="L283" s="39">
        <f t="shared" si="250"/>
        <v>0.28988670729289812</v>
      </c>
      <c r="M283" s="39">
        <f t="shared" si="251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0</v>
      </c>
      <c r="AD283" s="9">
        <v>1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239"/>
        <v>3607</v>
      </c>
      <c r="AL283" s="7">
        <v>17</v>
      </c>
      <c r="AM283" s="7" t="s">
        <v>433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 s="18">
        <v>0</v>
      </c>
      <c r="CR283">
        <v>0</v>
      </c>
      <c r="CS283">
        <v>1</v>
      </c>
      <c r="CT283">
        <v>0</v>
      </c>
      <c r="CU283" s="18">
        <v>0</v>
      </c>
      <c r="CV283">
        <v>0</v>
      </c>
      <c r="CW283">
        <v>0</v>
      </c>
      <c r="CX283">
        <v>0</v>
      </c>
      <c r="CY283" s="18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0</v>
      </c>
      <c r="DI283">
        <v>0</v>
      </c>
      <c r="DJ283" s="18">
        <v>1</v>
      </c>
      <c r="DL283" s="18"/>
    </row>
    <row r="284" spans="1:116" x14ac:dyDescent="0.3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252"/>
        <v>9</v>
      </c>
      <c r="G284" s="7">
        <f t="shared" si="245"/>
        <v>5.6</v>
      </c>
      <c r="H284" s="16">
        <f t="shared" si="246"/>
        <v>7</v>
      </c>
      <c r="I284" s="11">
        <f t="shared" si="247"/>
        <v>0.14819960743622645</v>
      </c>
      <c r="J284" s="39">
        <f t="shared" si="248"/>
        <v>1.6466623048469606E-2</v>
      </c>
      <c r="K284" s="39">
        <f t="shared" si="249"/>
        <v>60.728905802755904</v>
      </c>
      <c r="L284" s="39">
        <f t="shared" si="250"/>
        <v>0.13173298438775685</v>
      </c>
      <c r="M284" s="39">
        <f t="shared" si="251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0</v>
      </c>
      <c r="AD284" s="9">
        <v>1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239"/>
        <v>3607</v>
      </c>
      <c r="AL284" s="7">
        <v>7</v>
      </c>
      <c r="AM284" s="7" t="s">
        <v>433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 s="18">
        <v>0</v>
      </c>
      <c r="CR284">
        <v>0</v>
      </c>
      <c r="CS284">
        <v>1</v>
      </c>
      <c r="CT284">
        <v>0</v>
      </c>
      <c r="CU284" s="18">
        <v>0</v>
      </c>
      <c r="CV284">
        <v>0</v>
      </c>
      <c r="CW284">
        <v>0</v>
      </c>
      <c r="CX284">
        <v>0</v>
      </c>
      <c r="CY284" s="18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0</v>
      </c>
      <c r="DJ284" s="18">
        <v>1</v>
      </c>
      <c r="DL284" s="18"/>
    </row>
    <row r="285" spans="1:116" x14ac:dyDescent="0.3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252"/>
        <v>19.285714285714288</v>
      </c>
      <c r="G285" s="7">
        <f t="shared" si="245"/>
        <v>12.8</v>
      </c>
      <c r="H285" s="16">
        <f t="shared" si="246"/>
        <v>14.2</v>
      </c>
      <c r="I285" s="11">
        <f t="shared" si="247"/>
        <v>0.30573988659797846</v>
      </c>
      <c r="J285" s="39">
        <f t="shared" si="248"/>
        <v>1.5853179305080366E-2</v>
      </c>
      <c r="K285" s="39">
        <f t="shared" si="249"/>
        <v>63.078829852100171</v>
      </c>
      <c r="L285" s="39">
        <f t="shared" si="250"/>
        <v>0.28988670729289812</v>
      </c>
      <c r="M285" s="39">
        <f t="shared" si="251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0</v>
      </c>
      <c r="AD285" s="9">
        <v>1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239"/>
        <v>3607</v>
      </c>
      <c r="AL285" s="7">
        <v>17</v>
      </c>
      <c r="AM285" s="7" t="s">
        <v>433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 s="18">
        <v>0</v>
      </c>
      <c r="CR285">
        <v>0</v>
      </c>
      <c r="CS285">
        <v>1</v>
      </c>
      <c r="CT285">
        <v>0</v>
      </c>
      <c r="CU285" s="18">
        <v>0</v>
      </c>
      <c r="CV285">
        <v>0</v>
      </c>
      <c r="CW285">
        <v>0</v>
      </c>
      <c r="CX285">
        <v>0</v>
      </c>
      <c r="CY285" s="18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0</v>
      </c>
      <c r="DJ285" s="18">
        <v>1</v>
      </c>
      <c r="DL285" s="18"/>
    </row>
    <row r="286" spans="1:116" x14ac:dyDescent="0.3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252"/>
        <v>7.75</v>
      </c>
      <c r="G286" s="7">
        <f t="shared" si="245"/>
        <v>5.4</v>
      </c>
      <c r="H286" s="16">
        <f t="shared" si="246"/>
        <v>7</v>
      </c>
      <c r="I286" s="11">
        <f t="shared" si="247"/>
        <v>0.12803251186248216</v>
      </c>
      <c r="J286" s="39">
        <f t="shared" si="248"/>
        <v>1.652032411128802E-2</v>
      </c>
      <c r="K286" s="39">
        <f t="shared" si="249"/>
        <v>60.531500064016249</v>
      </c>
      <c r="L286" s="39">
        <f t="shared" si="250"/>
        <v>0.11151218775119413</v>
      </c>
      <c r="M286" s="39">
        <f t="shared" si="251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0</v>
      </c>
      <c r="AD286" s="9">
        <v>1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239"/>
        <v>3604</v>
      </c>
      <c r="AL286" s="7">
        <v>7</v>
      </c>
      <c r="AM286" s="7" t="s">
        <v>433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 s="18">
        <v>0</v>
      </c>
      <c r="CR286">
        <v>0</v>
      </c>
      <c r="CS286">
        <v>1</v>
      </c>
      <c r="CT286">
        <v>0</v>
      </c>
      <c r="CU286" s="18">
        <v>0</v>
      </c>
      <c r="CV286">
        <v>0</v>
      </c>
      <c r="CW286">
        <v>0</v>
      </c>
      <c r="CX286">
        <v>0</v>
      </c>
      <c r="CY286" s="18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 s="18">
        <v>1</v>
      </c>
      <c r="DL286" s="18"/>
    </row>
    <row r="287" spans="1:116" x14ac:dyDescent="0.3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252"/>
        <v>18.428571428571431</v>
      </c>
      <c r="G287" s="7">
        <f t="shared" si="245"/>
        <v>12.200000000000001</v>
      </c>
      <c r="H287" s="16">
        <f t="shared" si="246"/>
        <v>13.6</v>
      </c>
      <c r="I287" s="11">
        <f t="shared" si="247"/>
        <v>0.2936805581146279</v>
      </c>
      <c r="J287" s="39">
        <f t="shared" si="248"/>
        <v>1.5936154316297638E-2</v>
      </c>
      <c r="K287" s="39">
        <f t="shared" si="249"/>
        <v>62.750396372437024</v>
      </c>
      <c r="L287" s="39">
        <f t="shared" si="250"/>
        <v>0.27774440379833026</v>
      </c>
      <c r="M287" s="39">
        <f t="shared" si="251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0</v>
      </c>
      <c r="AD287" s="9">
        <v>1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239"/>
        <v>3598</v>
      </c>
      <c r="AL287" s="7">
        <v>17</v>
      </c>
      <c r="AM287" s="7" t="s">
        <v>433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 s="18">
        <v>0</v>
      </c>
      <c r="CR287">
        <v>0</v>
      </c>
      <c r="CS287">
        <v>1</v>
      </c>
      <c r="CT287">
        <v>0</v>
      </c>
      <c r="CU287" s="18">
        <v>0</v>
      </c>
      <c r="CV287">
        <v>0</v>
      </c>
      <c r="CW287">
        <v>0</v>
      </c>
      <c r="CX287">
        <v>0</v>
      </c>
      <c r="CY287" s="18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1</v>
      </c>
      <c r="DF287">
        <v>1</v>
      </c>
      <c r="DG287">
        <v>0</v>
      </c>
      <c r="DH287">
        <v>0</v>
      </c>
      <c r="DI287">
        <v>0</v>
      </c>
      <c r="DJ287" s="18">
        <v>1</v>
      </c>
      <c r="DL287" s="18"/>
    </row>
    <row r="288" spans="1:116" x14ac:dyDescent="0.3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252"/>
        <v>7.7142857142857153</v>
      </c>
      <c r="G288" s="7">
        <f t="shared" si="245"/>
        <v>4.7</v>
      </c>
      <c r="H288" s="16">
        <f t="shared" si="246"/>
        <v>6.1000000000000005</v>
      </c>
      <c r="I288" s="11">
        <f t="shared" si="247"/>
        <v>0.12755660349884759</v>
      </c>
      <c r="J288" s="39">
        <f t="shared" si="248"/>
        <v>1.6535115268369132E-2</v>
      </c>
      <c r="K288" s="39">
        <f t="shared" si="249"/>
        <v>60.4773528197261</v>
      </c>
      <c r="L288" s="39">
        <f t="shared" si="250"/>
        <v>0.11102148823047846</v>
      </c>
      <c r="M288" s="39">
        <f t="shared" si="251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0</v>
      </c>
      <c r="AD288" s="9">
        <v>1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239"/>
        <v>3598</v>
      </c>
      <c r="AL288" s="7">
        <v>7</v>
      </c>
      <c r="AM288" s="7" t="s">
        <v>433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 s="18">
        <v>0</v>
      </c>
      <c r="CR288">
        <v>0</v>
      </c>
      <c r="CS288">
        <v>1</v>
      </c>
      <c r="CT288">
        <v>0</v>
      </c>
      <c r="CU288" s="18">
        <v>0</v>
      </c>
      <c r="CV288">
        <v>0</v>
      </c>
      <c r="CW288">
        <v>0</v>
      </c>
      <c r="CX288">
        <v>0</v>
      </c>
      <c r="CY288" s="18">
        <v>0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1</v>
      </c>
      <c r="DF288">
        <v>1</v>
      </c>
      <c r="DG288">
        <v>0</v>
      </c>
      <c r="DH288">
        <v>0</v>
      </c>
      <c r="DI288">
        <v>0</v>
      </c>
      <c r="DJ288" s="18">
        <v>1</v>
      </c>
      <c r="DL288" s="18"/>
    </row>
    <row r="289" spans="1:116" x14ac:dyDescent="0.3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252"/>
        <v>17</v>
      </c>
      <c r="G289" s="7">
        <f t="shared" si="245"/>
        <v>11.200000000000001</v>
      </c>
      <c r="H289" s="16">
        <f t="shared" si="246"/>
        <v>12.6</v>
      </c>
      <c r="I289" s="11">
        <f t="shared" si="247"/>
        <v>0.27277798111741397</v>
      </c>
      <c r="J289" s="39">
        <f t="shared" si="248"/>
        <v>1.6045763595141999E-2</v>
      </c>
      <c r="K289" s="39">
        <f t="shared" si="249"/>
        <v>62.321745803531535</v>
      </c>
      <c r="L289" s="39">
        <f t="shared" si="250"/>
        <v>0.25673221752227199</v>
      </c>
      <c r="M289" s="39">
        <f t="shared" si="251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0</v>
      </c>
      <c r="AD289" s="9">
        <v>1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239"/>
        <v>3595</v>
      </c>
      <c r="AL289" s="7">
        <v>17</v>
      </c>
      <c r="AM289" s="7" t="s">
        <v>433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 s="18">
        <v>0</v>
      </c>
      <c r="CR289">
        <v>0</v>
      </c>
      <c r="CS289">
        <v>1</v>
      </c>
      <c r="CT289">
        <v>0</v>
      </c>
      <c r="CU289" s="18">
        <v>0</v>
      </c>
      <c r="CV289">
        <v>0</v>
      </c>
      <c r="CW289">
        <v>0</v>
      </c>
      <c r="CX289">
        <v>0</v>
      </c>
      <c r="CY289" s="18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1</v>
      </c>
      <c r="DF289">
        <v>1</v>
      </c>
      <c r="DG289">
        <v>0</v>
      </c>
      <c r="DH289">
        <v>0</v>
      </c>
      <c r="DI289">
        <v>0</v>
      </c>
      <c r="DJ289" s="18">
        <v>1</v>
      </c>
      <c r="DL289" s="18"/>
    </row>
    <row r="290" spans="1:116" x14ac:dyDescent="0.3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252"/>
        <v>6.6249999999999991</v>
      </c>
      <c r="G290" s="7">
        <f t="shared" si="245"/>
        <v>4.5</v>
      </c>
      <c r="H290" s="16">
        <f t="shared" si="246"/>
        <v>6.1</v>
      </c>
      <c r="I290" s="11">
        <f t="shared" ref="I290" si="253">IFERROR(F290/SQRT(F290^2+AJ290), "X")</f>
        <v>0.10982504289539416</v>
      </c>
      <c r="J290" s="39">
        <f t="shared" ref="J290" si="254">IFERROR(SQRT((1-I290^2)/AJ290), "X")</f>
        <v>1.6577364965342515E-2</v>
      </c>
      <c r="K290" s="39">
        <f t="shared" ref="K290" si="255">IFERROR(1/J290, "X")</f>
        <v>60.323217959588334</v>
      </c>
      <c r="L290" s="39">
        <f t="shared" ref="L290" si="256">IFERROR(I290-J290, "X")</f>
        <v>9.3247677930051648E-2</v>
      </c>
      <c r="M290" s="39">
        <f t="shared" ref="M290" si="257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0</v>
      </c>
      <c r="AD290" s="9">
        <v>1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239"/>
        <v>3595</v>
      </c>
      <c r="AL290" s="7">
        <v>7</v>
      </c>
      <c r="AM290" s="7" t="s">
        <v>433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 s="18">
        <v>0</v>
      </c>
      <c r="CR290">
        <v>0</v>
      </c>
      <c r="CS290">
        <v>1</v>
      </c>
      <c r="CT290">
        <v>0</v>
      </c>
      <c r="CU290" s="18">
        <v>0</v>
      </c>
      <c r="CV290">
        <v>0</v>
      </c>
      <c r="CW290">
        <v>0</v>
      </c>
      <c r="CX290">
        <v>0</v>
      </c>
      <c r="CY290" s="18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0</v>
      </c>
      <c r="DI290">
        <v>0</v>
      </c>
      <c r="DJ290" s="18">
        <v>1</v>
      </c>
      <c r="DL290" s="18"/>
    </row>
    <row r="291" spans="1:116" x14ac:dyDescent="0.3">
      <c r="A291">
        <v>290</v>
      </c>
      <c r="B291">
        <v>19</v>
      </c>
      <c r="C291" s="25" t="s">
        <v>560</v>
      </c>
      <c r="D291" s="12">
        <v>10.439231112372674</v>
      </c>
      <c r="E291" s="14">
        <v>14</v>
      </c>
      <c r="F291" s="7">
        <v>0.74565936516947673</v>
      </c>
      <c r="G291" s="7">
        <f t="shared" ref="G291:G314" si="258">D291-E291</f>
        <v>-3.5607688876273258</v>
      </c>
      <c r="H291" s="16">
        <f t="shared" ref="H291:H314" si="259">D291+E291</f>
        <v>24.439231112372674</v>
      </c>
      <c r="I291" s="11">
        <f t="shared" ref="I291:I314" si="260">IFERROR(F291/SQRT(F291^2+AJ291), "X")</f>
        <v>1.2419799584296719E-2</v>
      </c>
      <c r="J291" s="39">
        <f t="shared" ref="J291:J314" si="261">IFERROR(SQRT((1-I291^2)/AJ291), "X")</f>
        <v>1.6656130351791254E-2</v>
      </c>
      <c r="K291" s="39">
        <f t="shared" ref="K291:K314" si="262">IFERROR(1/J291, "X")</f>
        <v>60.037954727729229</v>
      </c>
      <c r="L291" s="39">
        <f t="shared" ref="L291:L314" si="263">IFERROR(I291-J291, "X")</f>
        <v>-4.2363307674945349E-3</v>
      </c>
      <c r="M291" s="39">
        <f t="shared" ref="M291:M314" si="264">IFERROR(I291+J291, "X")</f>
        <v>2.9075929936087971E-2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0</v>
      </c>
      <c r="AD291" s="9">
        <v>1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239"/>
        <v>3604</v>
      </c>
      <c r="AL291" s="7">
        <v>17</v>
      </c>
      <c r="AM291" s="7" t="s">
        <v>433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 s="18">
        <v>0</v>
      </c>
      <c r="CR291">
        <v>0</v>
      </c>
      <c r="CS291">
        <v>1</v>
      </c>
      <c r="CT291">
        <v>0</v>
      </c>
      <c r="CU291" s="18">
        <v>0</v>
      </c>
      <c r="CV291">
        <v>1</v>
      </c>
      <c r="CW291">
        <v>0</v>
      </c>
      <c r="CX291">
        <v>0</v>
      </c>
      <c r="CY291" s="18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 s="18">
        <v>1</v>
      </c>
      <c r="DL291" s="18"/>
    </row>
    <row r="292" spans="1:116" x14ac:dyDescent="0.3">
      <c r="A292">
        <v>291</v>
      </c>
      <c r="B292">
        <v>19</v>
      </c>
      <c r="C292" s="25" t="s">
        <v>560</v>
      </c>
      <c r="D292" s="12">
        <v>7.7481666176751602</v>
      </c>
      <c r="E292" s="14">
        <v>7.206896551724137</v>
      </c>
      <c r="F292" s="7">
        <v>1.0751044589118646</v>
      </c>
      <c r="G292" s="7">
        <f t="shared" si="258"/>
        <v>0.54127006595102323</v>
      </c>
      <c r="H292" s="16">
        <f t="shared" si="259"/>
        <v>14.955063169399297</v>
      </c>
      <c r="I292" s="11">
        <f t="shared" si="260"/>
        <v>1.7905590218035214E-2</v>
      </c>
      <c r="J292" s="39">
        <f t="shared" si="261"/>
        <v>1.6654744633984527E-2</v>
      </c>
      <c r="K292" s="39">
        <f t="shared" si="262"/>
        <v>60.042950040763081</v>
      </c>
      <c r="L292" s="39">
        <f t="shared" si="263"/>
        <v>1.2508455840506867E-3</v>
      </c>
      <c r="M292" s="39">
        <f t="shared" si="264"/>
        <v>3.4560334852019745E-2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0</v>
      </c>
      <c r="AD292" s="9">
        <v>1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239"/>
        <v>3604</v>
      </c>
      <c r="AL292" s="7">
        <v>12</v>
      </c>
      <c r="AM292" s="7" t="s">
        <v>433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 s="18">
        <v>0</v>
      </c>
      <c r="CR292">
        <v>0</v>
      </c>
      <c r="CS292">
        <v>1</v>
      </c>
      <c r="CT292">
        <v>0</v>
      </c>
      <c r="CU292" s="18">
        <v>0</v>
      </c>
      <c r="CV292">
        <v>1</v>
      </c>
      <c r="CW292">
        <v>0</v>
      </c>
      <c r="CX292">
        <v>0</v>
      </c>
      <c r="CY292" s="18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 s="18">
        <v>1</v>
      </c>
      <c r="DL292" s="18"/>
    </row>
    <row r="293" spans="1:116" x14ac:dyDescent="0.3">
      <c r="A293">
        <v>292</v>
      </c>
      <c r="B293">
        <v>19</v>
      </c>
      <c r="C293" s="25" t="s">
        <v>560</v>
      </c>
      <c r="D293" s="12">
        <v>8.7881497402592608</v>
      </c>
      <c r="E293" s="14">
        <v>3.65625</v>
      </c>
      <c r="F293" s="7">
        <v>2.4035965101563792</v>
      </c>
      <c r="G293" s="7">
        <f t="shared" si="258"/>
        <v>5.1318997402592608</v>
      </c>
      <c r="H293" s="16">
        <f t="shared" si="259"/>
        <v>12.444399740259261</v>
      </c>
      <c r="I293" s="11">
        <f t="shared" si="260"/>
        <v>4.0005652794722742E-2</v>
      </c>
      <c r="J293" s="39">
        <f t="shared" si="261"/>
        <v>1.6644080079863302E-2</v>
      </c>
      <c r="K293" s="39">
        <f t="shared" si="262"/>
        <v>60.081422055271261</v>
      </c>
      <c r="L293" s="39">
        <f t="shared" si="263"/>
        <v>2.336157271485944E-2</v>
      </c>
      <c r="M293" s="39">
        <f t="shared" si="264"/>
        <v>5.6649732874586044E-2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0</v>
      </c>
      <c r="AD293" s="9">
        <v>1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239"/>
        <v>3604</v>
      </c>
      <c r="AL293" s="7">
        <v>9</v>
      </c>
      <c r="AM293" s="7" t="s">
        <v>433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 s="18">
        <v>0</v>
      </c>
      <c r="CR293">
        <v>0</v>
      </c>
      <c r="CS293">
        <v>1</v>
      </c>
      <c r="CT293">
        <v>0</v>
      </c>
      <c r="CU293" s="18">
        <v>0</v>
      </c>
      <c r="CV293">
        <v>1</v>
      </c>
      <c r="CW293">
        <v>0</v>
      </c>
      <c r="CX293">
        <v>0</v>
      </c>
      <c r="CY293" s="18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0</v>
      </c>
      <c r="DJ293" s="18">
        <v>1</v>
      </c>
      <c r="DL293" s="18"/>
    </row>
    <row r="294" spans="1:116" x14ac:dyDescent="0.3">
      <c r="A294">
        <v>293</v>
      </c>
      <c r="B294">
        <v>19</v>
      </c>
      <c r="C294" s="25" t="s">
        <v>560</v>
      </c>
      <c r="D294" s="12">
        <v>9.2164607148686351</v>
      </c>
      <c r="E294" s="14">
        <v>2.1412429378531073</v>
      </c>
      <c r="F294" s="7">
        <v>4.3042573787117373</v>
      </c>
      <c r="G294" s="7">
        <f t="shared" si="258"/>
        <v>7.0752177770155278</v>
      </c>
      <c r="H294" s="16">
        <f t="shared" si="259"/>
        <v>11.357703652721742</v>
      </c>
      <c r="I294" s="11">
        <f t="shared" si="260"/>
        <v>7.1514225431859701E-2</v>
      </c>
      <c r="J294" s="39">
        <f t="shared" si="261"/>
        <v>1.6614765135923141E-2</v>
      </c>
      <c r="K294" s="39">
        <f t="shared" si="262"/>
        <v>60.187429182364937</v>
      </c>
      <c r="L294" s="39">
        <f t="shared" si="263"/>
        <v>5.4899460295936564E-2</v>
      </c>
      <c r="M294" s="39">
        <f t="shared" si="264"/>
        <v>8.8128990567782839E-2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0</v>
      </c>
      <c r="AD294" s="9">
        <v>1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239"/>
        <v>3604</v>
      </c>
      <c r="AL294" s="7">
        <v>17</v>
      </c>
      <c r="AM294" s="7" t="s">
        <v>433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 s="18">
        <v>1</v>
      </c>
      <c r="CR294">
        <v>0</v>
      </c>
      <c r="CS294">
        <v>1</v>
      </c>
      <c r="CT294">
        <v>0</v>
      </c>
      <c r="CU294" s="18">
        <v>0</v>
      </c>
      <c r="CV294">
        <v>1</v>
      </c>
      <c r="CW294">
        <v>0</v>
      </c>
      <c r="CX294">
        <v>0</v>
      </c>
      <c r="CY294" s="18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0</v>
      </c>
      <c r="DI294">
        <v>0</v>
      </c>
      <c r="DJ294" s="18">
        <v>1</v>
      </c>
      <c r="DL294" s="18"/>
    </row>
    <row r="295" spans="1:116" x14ac:dyDescent="0.3">
      <c r="A295">
        <v>294</v>
      </c>
      <c r="B295">
        <v>19</v>
      </c>
      <c r="C295" s="25" t="s">
        <v>560</v>
      </c>
      <c r="D295" s="12">
        <v>11.125243470779484</v>
      </c>
      <c r="E295" s="14">
        <v>2.3801652892561984</v>
      </c>
      <c r="F295" s="7">
        <v>4.6741474304316579</v>
      </c>
      <c r="G295" s="7">
        <f t="shared" si="258"/>
        <v>8.7450781815232865</v>
      </c>
      <c r="H295" s="16">
        <f t="shared" si="259"/>
        <v>13.505408760035682</v>
      </c>
      <c r="I295" s="11">
        <f t="shared" si="260"/>
        <v>7.762428812134102E-2</v>
      </c>
      <c r="J295" s="39">
        <f t="shared" si="261"/>
        <v>1.660715441193784E-2</v>
      </c>
      <c r="K295" s="39">
        <f t="shared" si="262"/>
        <v>60.215011867485423</v>
      </c>
      <c r="L295" s="39">
        <f t="shared" si="263"/>
        <v>6.1017133709403176E-2</v>
      </c>
      <c r="M295" s="39">
        <f t="shared" si="264"/>
        <v>9.4231442533278864E-2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0</v>
      </c>
      <c r="AD295" s="9">
        <v>1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239"/>
        <v>3604</v>
      </c>
      <c r="AL295" s="7">
        <v>12</v>
      </c>
      <c r="AM295" s="7" t="s">
        <v>433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18">
        <v>1</v>
      </c>
      <c r="CR295">
        <v>0</v>
      </c>
      <c r="CS295">
        <v>1</v>
      </c>
      <c r="CT295">
        <v>0</v>
      </c>
      <c r="CU295" s="18">
        <v>0</v>
      </c>
      <c r="CV295">
        <v>1</v>
      </c>
      <c r="CW295">
        <v>0</v>
      </c>
      <c r="CX295">
        <v>0</v>
      </c>
      <c r="CY295" s="18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 s="18">
        <v>1</v>
      </c>
      <c r="DL295" s="18"/>
    </row>
    <row r="296" spans="1:116" x14ac:dyDescent="0.3">
      <c r="A296">
        <v>295</v>
      </c>
      <c r="B296">
        <v>19</v>
      </c>
      <c r="C296" s="25" t="s">
        <v>560</v>
      </c>
      <c r="D296" s="12">
        <v>7.0556838988300159</v>
      </c>
      <c r="E296" s="14">
        <v>2.2068965517241383</v>
      </c>
      <c r="F296" s="7">
        <v>3.1971067666573503</v>
      </c>
      <c r="G296" s="7">
        <f t="shared" si="258"/>
        <v>4.848787347105878</v>
      </c>
      <c r="H296" s="16">
        <f t="shared" si="259"/>
        <v>9.2625804505541538</v>
      </c>
      <c r="I296" s="11">
        <f t="shared" si="260"/>
        <v>5.3180174450668458E-2</v>
      </c>
      <c r="J296" s="39">
        <f t="shared" si="261"/>
        <v>1.6633843763143877E-2</v>
      </c>
      <c r="K296" s="39">
        <f t="shared" si="262"/>
        <v>60.11839561795879</v>
      </c>
      <c r="L296" s="39">
        <f t="shared" si="263"/>
        <v>3.6546330687524581E-2</v>
      </c>
      <c r="M296" s="39">
        <f t="shared" si="264"/>
        <v>6.9814018213812334E-2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0</v>
      </c>
      <c r="AD296" s="9">
        <v>1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239"/>
        <v>3604</v>
      </c>
      <c r="AL296" s="7">
        <v>9</v>
      </c>
      <c r="AM296" s="7" t="s">
        <v>433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 s="18">
        <v>1</v>
      </c>
      <c r="CR296">
        <v>0</v>
      </c>
      <c r="CS296">
        <v>1</v>
      </c>
      <c r="CT296">
        <v>0</v>
      </c>
      <c r="CU296" s="18">
        <v>0</v>
      </c>
      <c r="CV296">
        <v>1</v>
      </c>
      <c r="CW296">
        <v>0</v>
      </c>
      <c r="CX296">
        <v>0</v>
      </c>
      <c r="CY296" s="18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0</v>
      </c>
      <c r="DJ296" s="18">
        <v>1</v>
      </c>
      <c r="DL296" s="18"/>
    </row>
    <row r="297" spans="1:116" x14ac:dyDescent="0.3">
      <c r="A297">
        <v>296</v>
      </c>
      <c r="B297">
        <v>19</v>
      </c>
      <c r="C297" s="25" t="s">
        <v>560</v>
      </c>
      <c r="D297" s="12">
        <v>8.7239788392070352</v>
      </c>
      <c r="E297" s="14">
        <v>2.1676646706586826</v>
      </c>
      <c r="F297" s="7">
        <v>4.0245979727833561</v>
      </c>
      <c r="G297" s="7">
        <f t="shared" si="258"/>
        <v>6.5563141685483526</v>
      </c>
      <c r="H297" s="16">
        <f t="shared" si="259"/>
        <v>10.891643509865718</v>
      </c>
      <c r="I297" s="11">
        <f t="shared" si="260"/>
        <v>6.7056170934744863E-2</v>
      </c>
      <c r="J297" s="39">
        <f t="shared" si="261"/>
        <v>1.6661582445803836E-2</v>
      </c>
      <c r="K297" s="39">
        <f t="shared" si="262"/>
        <v>60.018308780259147</v>
      </c>
      <c r="L297" s="39">
        <f t="shared" si="263"/>
        <v>5.0394588488941031E-2</v>
      </c>
      <c r="M297" s="39">
        <f t="shared" si="264"/>
        <v>8.3717753380548696E-2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0</v>
      </c>
      <c r="AD297" s="9">
        <v>1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239"/>
        <v>3586</v>
      </c>
      <c r="AL297" s="7">
        <v>17</v>
      </c>
      <c r="AM297" s="7" t="s">
        <v>433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 s="18">
        <v>1</v>
      </c>
      <c r="CR297">
        <v>0</v>
      </c>
      <c r="CS297">
        <v>1</v>
      </c>
      <c r="CT297">
        <v>0</v>
      </c>
      <c r="CU297" s="18">
        <v>0</v>
      </c>
      <c r="CV297">
        <v>1</v>
      </c>
      <c r="CW297">
        <v>0</v>
      </c>
      <c r="CX297">
        <v>0</v>
      </c>
      <c r="CY297" s="18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0</v>
      </c>
      <c r="DI297">
        <v>0</v>
      </c>
      <c r="DJ297" s="18">
        <v>1</v>
      </c>
      <c r="DL297" s="18"/>
    </row>
    <row r="298" spans="1:116" x14ac:dyDescent="0.3">
      <c r="A298">
        <v>297</v>
      </c>
      <c r="B298">
        <v>19</v>
      </c>
      <c r="C298" s="25" t="s">
        <v>560</v>
      </c>
      <c r="D298" s="12">
        <v>11.706978051267185</v>
      </c>
      <c r="E298" s="14">
        <v>2.4274193548387095</v>
      </c>
      <c r="F298" s="7">
        <v>4.8228082337446212</v>
      </c>
      <c r="G298" s="7">
        <f t="shared" si="258"/>
        <v>9.2795586964284755</v>
      </c>
      <c r="H298" s="16">
        <f t="shared" si="259"/>
        <v>14.134397406105895</v>
      </c>
      <c r="I298" s="11">
        <f t="shared" si="260"/>
        <v>8.0276964239069021E-2</v>
      </c>
      <c r="J298" s="39">
        <f t="shared" si="261"/>
        <v>1.6645273945868417E-2</v>
      </c>
      <c r="K298" s="39">
        <f t="shared" si="262"/>
        <v>60.07711277399634</v>
      </c>
      <c r="L298" s="39">
        <f t="shared" si="263"/>
        <v>6.3631690293200607E-2</v>
      </c>
      <c r="M298" s="39">
        <f t="shared" si="264"/>
        <v>9.6922238184937434E-2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0</v>
      </c>
      <c r="AD298" s="9">
        <v>1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239"/>
        <v>3586</v>
      </c>
      <c r="AL298" s="7">
        <v>12</v>
      </c>
      <c r="AM298" s="7" t="s">
        <v>433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 s="18">
        <v>1</v>
      </c>
      <c r="CR298">
        <v>0</v>
      </c>
      <c r="CS298">
        <v>1</v>
      </c>
      <c r="CT298">
        <v>0</v>
      </c>
      <c r="CU298" s="18">
        <v>0</v>
      </c>
      <c r="CV298">
        <v>1</v>
      </c>
      <c r="CW298">
        <v>0</v>
      </c>
      <c r="CX298">
        <v>0</v>
      </c>
      <c r="CY298" s="1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 s="18">
        <v>1</v>
      </c>
      <c r="DL298" s="18"/>
    </row>
    <row r="299" spans="1:116" x14ac:dyDescent="0.3">
      <c r="A299">
        <v>298</v>
      </c>
      <c r="B299">
        <v>19</v>
      </c>
      <c r="C299" s="25" t="s">
        <v>560</v>
      </c>
      <c r="D299" s="12">
        <v>6.9749865885750495</v>
      </c>
      <c r="E299" s="14">
        <v>2.1348314606741576</v>
      </c>
      <c r="F299" s="7">
        <v>3.2672305599114702</v>
      </c>
      <c r="G299" s="7">
        <f t="shared" si="258"/>
        <v>4.8401551279008919</v>
      </c>
      <c r="H299" s="16">
        <f t="shared" si="259"/>
        <v>9.1098180492492062</v>
      </c>
      <c r="I299" s="11">
        <f t="shared" si="260"/>
        <v>5.4479008733816559E-2</v>
      </c>
      <c r="J299" s="39">
        <f t="shared" si="261"/>
        <v>1.6674369235605078E-2</v>
      </c>
      <c r="K299" s="39">
        <f t="shared" si="262"/>
        <v>59.972283561088602</v>
      </c>
      <c r="L299" s="39">
        <f t="shared" si="263"/>
        <v>3.780463949821148E-2</v>
      </c>
      <c r="M299" s="39">
        <f t="shared" si="264"/>
        <v>7.1153377969421644E-2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0</v>
      </c>
      <c r="AD299" s="9">
        <v>1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239"/>
        <v>3586</v>
      </c>
      <c r="AL299" s="7">
        <v>9</v>
      </c>
      <c r="AM299" s="7" t="s">
        <v>433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 s="18">
        <v>1</v>
      </c>
      <c r="CR299">
        <v>0</v>
      </c>
      <c r="CS299">
        <v>1</v>
      </c>
      <c r="CT299">
        <v>0</v>
      </c>
      <c r="CU299" s="18">
        <v>0</v>
      </c>
      <c r="CV299">
        <v>1</v>
      </c>
      <c r="CW299">
        <v>0</v>
      </c>
      <c r="CX299">
        <v>0</v>
      </c>
      <c r="CY299" s="18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0</v>
      </c>
      <c r="DJ299" s="18">
        <v>1</v>
      </c>
      <c r="DL299" s="18"/>
    </row>
    <row r="300" spans="1:116" x14ac:dyDescent="0.3">
      <c r="A300">
        <v>299</v>
      </c>
      <c r="B300">
        <v>19</v>
      </c>
      <c r="C300" s="25" t="s">
        <v>560</v>
      </c>
      <c r="D300" s="12">
        <v>9.0416867966555046</v>
      </c>
      <c r="E300" s="14">
        <v>2.1073446327683616</v>
      </c>
      <c r="F300" s="7">
        <v>4.2905591501555609</v>
      </c>
      <c r="G300" s="7">
        <f t="shared" si="258"/>
        <v>6.934342163887143</v>
      </c>
      <c r="H300" s="16">
        <f t="shared" si="259"/>
        <v>11.149031429423866</v>
      </c>
      <c r="I300" s="11">
        <f t="shared" si="260"/>
        <v>7.1495330313478947E-2</v>
      </c>
      <c r="J300" s="39">
        <f t="shared" si="261"/>
        <v>1.6663406286075037E-2</v>
      </c>
      <c r="K300" s="39">
        <f t="shared" si="262"/>
        <v>60.011739666676746</v>
      </c>
      <c r="L300" s="39">
        <f t="shared" si="263"/>
        <v>5.483192402740391E-2</v>
      </c>
      <c r="M300" s="39">
        <f t="shared" si="264"/>
        <v>8.8158736599553977E-2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0</v>
      </c>
      <c r="AD300" s="9">
        <v>1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239"/>
        <v>3583</v>
      </c>
      <c r="AL300" s="7">
        <v>17</v>
      </c>
      <c r="AM300" s="7" t="s">
        <v>433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 s="18">
        <v>1</v>
      </c>
      <c r="CR300">
        <v>0</v>
      </c>
      <c r="CS300">
        <v>1</v>
      </c>
      <c r="CT300">
        <v>0</v>
      </c>
      <c r="CU300" s="18">
        <v>0</v>
      </c>
      <c r="CV300">
        <v>1</v>
      </c>
      <c r="CW300">
        <v>0</v>
      </c>
      <c r="CX300">
        <v>0</v>
      </c>
      <c r="CY300" s="18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 s="18">
        <v>1</v>
      </c>
      <c r="DL300" s="18"/>
    </row>
    <row r="301" spans="1:116" x14ac:dyDescent="0.3">
      <c r="A301">
        <v>300</v>
      </c>
      <c r="B301">
        <v>19</v>
      </c>
      <c r="C301" s="25" t="s">
        <v>560</v>
      </c>
      <c r="D301" s="12">
        <v>11.080807115855862</v>
      </c>
      <c r="E301" s="14">
        <v>2.3524590163934427</v>
      </c>
      <c r="F301" s="7">
        <v>4.7103082513394252</v>
      </c>
      <c r="G301" s="7">
        <f t="shared" si="258"/>
        <v>8.7283480994624192</v>
      </c>
      <c r="H301" s="16">
        <f t="shared" si="259"/>
        <v>13.433266132249305</v>
      </c>
      <c r="I301" s="11">
        <f t="shared" si="260"/>
        <v>7.844864211422399E-2</v>
      </c>
      <c r="J301" s="39">
        <f t="shared" si="261"/>
        <v>1.6654672672837559E-2</v>
      </c>
      <c r="K301" s="39">
        <f t="shared" si="262"/>
        <v>60.043209473033961</v>
      </c>
      <c r="L301" s="39">
        <f t="shared" si="263"/>
        <v>6.1793969441386432E-2</v>
      </c>
      <c r="M301" s="39">
        <f t="shared" si="264"/>
        <v>9.5103314787061549E-2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0</v>
      </c>
      <c r="AD301" s="9">
        <v>1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239"/>
        <v>3583</v>
      </c>
      <c r="AL301" s="7">
        <v>12</v>
      </c>
      <c r="AM301" s="7" t="s">
        <v>433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 s="18">
        <v>1</v>
      </c>
      <c r="CR301">
        <v>0</v>
      </c>
      <c r="CS301">
        <v>1</v>
      </c>
      <c r="CT301">
        <v>0</v>
      </c>
      <c r="CU301" s="18">
        <v>0</v>
      </c>
      <c r="CV301">
        <v>1</v>
      </c>
      <c r="CW301">
        <v>0</v>
      </c>
      <c r="CX301">
        <v>0</v>
      </c>
      <c r="CY301" s="18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0</v>
      </c>
      <c r="DH301">
        <v>0</v>
      </c>
      <c r="DI301">
        <v>0</v>
      </c>
      <c r="DJ301" s="18">
        <v>1</v>
      </c>
      <c r="DL301" s="18"/>
    </row>
    <row r="302" spans="1:116" x14ac:dyDescent="0.3">
      <c r="A302">
        <v>301</v>
      </c>
      <c r="B302">
        <v>19</v>
      </c>
      <c r="C302" s="25" t="s">
        <v>560</v>
      </c>
      <c r="D302" s="12">
        <v>7.258134690196945</v>
      </c>
      <c r="E302" s="14">
        <v>2.2386363636363638</v>
      </c>
      <c r="F302" s="7">
        <v>3.2422124504433052</v>
      </c>
      <c r="G302" s="7">
        <f t="shared" si="258"/>
        <v>5.0194983265605817</v>
      </c>
      <c r="H302" s="16">
        <f t="shared" si="259"/>
        <v>9.4967710538333083</v>
      </c>
      <c r="I302" s="11">
        <f t="shared" si="260"/>
        <v>5.4085633757483126E-2</v>
      </c>
      <c r="J302" s="39">
        <f t="shared" si="261"/>
        <v>1.6681705651364096E-2</v>
      </c>
      <c r="K302" s="39">
        <f t="shared" si="262"/>
        <v>59.94590846399619</v>
      </c>
      <c r="L302" s="39">
        <f t="shared" si="263"/>
        <v>3.7403928106119033E-2</v>
      </c>
      <c r="M302" s="39">
        <f t="shared" si="264"/>
        <v>7.0767339408847219E-2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0</v>
      </c>
      <c r="AD302" s="9">
        <v>1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239"/>
        <v>3583</v>
      </c>
      <c r="AL302" s="7">
        <v>9</v>
      </c>
      <c r="AM302" s="7" t="s">
        <v>433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 s="18">
        <v>1</v>
      </c>
      <c r="CR302">
        <v>0</v>
      </c>
      <c r="CS302">
        <v>1</v>
      </c>
      <c r="CT302">
        <v>0</v>
      </c>
      <c r="CU302" s="18">
        <v>0</v>
      </c>
      <c r="CV302">
        <v>1</v>
      </c>
      <c r="CW302">
        <v>0</v>
      </c>
      <c r="CX302">
        <v>0</v>
      </c>
      <c r="CY302" s="18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0</v>
      </c>
      <c r="DJ302" s="18">
        <v>1</v>
      </c>
      <c r="DL302" s="18"/>
    </row>
    <row r="303" spans="1:116" x14ac:dyDescent="0.3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58"/>
        <v>7.9</v>
      </c>
      <c r="H303" s="16">
        <f t="shared" si="259"/>
        <v>8.7000000000000011</v>
      </c>
      <c r="I303" s="11">
        <f t="shared" si="260"/>
        <v>0.3266375144591237</v>
      </c>
      <c r="J303" s="39">
        <f t="shared" si="261"/>
        <v>1.5741566961885479E-2</v>
      </c>
      <c r="K303" s="39">
        <f t="shared" si="262"/>
        <v>63.526077322623976</v>
      </c>
      <c r="L303" s="39">
        <f t="shared" si="263"/>
        <v>0.3108959474972382</v>
      </c>
      <c r="M303" s="39">
        <f t="shared" si="264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0</v>
      </c>
      <c r="AD303" s="9">
        <v>1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239"/>
        <v>3605</v>
      </c>
      <c r="AL303" s="7">
        <v>10.967499999999999</v>
      </c>
      <c r="AM303" s="7" t="s">
        <v>433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 s="18">
        <v>0</v>
      </c>
      <c r="CR303">
        <v>0</v>
      </c>
      <c r="CS303">
        <v>1</v>
      </c>
      <c r="CT303">
        <v>0</v>
      </c>
      <c r="CU303" s="18">
        <v>0</v>
      </c>
      <c r="CV303">
        <v>1</v>
      </c>
      <c r="CW303">
        <v>0</v>
      </c>
      <c r="CX303">
        <v>0</v>
      </c>
      <c r="CY303" s="18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0</v>
      </c>
      <c r="DH303">
        <v>0</v>
      </c>
      <c r="DI303">
        <v>0</v>
      </c>
      <c r="DJ303" s="18">
        <v>1</v>
      </c>
      <c r="DL303" s="18"/>
    </row>
    <row r="304" spans="1:116" x14ac:dyDescent="0.3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65">D304/E304</f>
        <v>4.7058823529411766</v>
      </c>
      <c r="G304" s="7">
        <f t="shared" si="258"/>
        <v>6.3</v>
      </c>
      <c r="H304" s="16">
        <f t="shared" si="259"/>
        <v>9.6999999999999993</v>
      </c>
      <c r="I304" s="11">
        <f t="shared" si="260"/>
        <v>7.8137333630947534E-2</v>
      </c>
      <c r="J304" s="39">
        <f t="shared" si="261"/>
        <v>1.660418339657635E-2</v>
      </c>
      <c r="K304" s="39">
        <f t="shared" si="262"/>
        <v>60.225786244097499</v>
      </c>
      <c r="L304" s="39">
        <f t="shared" si="263"/>
        <v>6.1533150234371184E-2</v>
      </c>
      <c r="M304" s="39">
        <f t="shared" si="264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0</v>
      </c>
      <c r="AD304" s="9">
        <v>1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239"/>
        <v>3605</v>
      </c>
      <c r="AL304" s="7">
        <v>10.967499999999999</v>
      </c>
      <c r="AM304" s="7" t="s">
        <v>433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8">
        <v>1</v>
      </c>
      <c r="CR304">
        <v>0</v>
      </c>
      <c r="CS304">
        <v>1</v>
      </c>
      <c r="CT304">
        <v>0</v>
      </c>
      <c r="CU304" s="18">
        <v>0</v>
      </c>
      <c r="CV304">
        <v>1</v>
      </c>
      <c r="CW304">
        <v>0</v>
      </c>
      <c r="CX304">
        <v>0</v>
      </c>
      <c r="CY304" s="18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 s="18">
        <v>1</v>
      </c>
      <c r="DL304" s="18"/>
    </row>
    <row r="305" spans="1:121" x14ac:dyDescent="0.3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65"/>
        <v>4.8235294117647056</v>
      </c>
      <c r="G305" s="7">
        <f t="shared" si="258"/>
        <v>6.4999999999999991</v>
      </c>
      <c r="H305" s="16">
        <f t="shared" si="259"/>
        <v>9.8999999999999986</v>
      </c>
      <c r="I305" s="11">
        <f t="shared" si="260"/>
        <v>8.0277770773294066E-2</v>
      </c>
      <c r="J305" s="39">
        <f t="shared" si="261"/>
        <v>1.6642952477390238E-2</v>
      </c>
      <c r="K305" s="39">
        <f t="shared" si="262"/>
        <v>60.085492724834651</v>
      </c>
      <c r="L305" s="39">
        <f t="shared" si="263"/>
        <v>6.3634818295903825E-2</v>
      </c>
      <c r="M305" s="39">
        <f t="shared" si="264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0</v>
      </c>
      <c r="AD305" s="9">
        <v>1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239"/>
        <v>3587</v>
      </c>
      <c r="AL305" s="7">
        <v>10.967499999999999</v>
      </c>
      <c r="AM305" s="7" t="s">
        <v>433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 s="18">
        <v>1</v>
      </c>
      <c r="CR305">
        <v>0</v>
      </c>
      <c r="CS305">
        <v>1</v>
      </c>
      <c r="CT305">
        <v>0</v>
      </c>
      <c r="CU305" s="18">
        <v>0</v>
      </c>
      <c r="CV305">
        <v>1</v>
      </c>
      <c r="CW305">
        <v>0</v>
      </c>
      <c r="CX305">
        <v>0</v>
      </c>
      <c r="CY305" s="18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0</v>
      </c>
      <c r="DI305">
        <v>0</v>
      </c>
      <c r="DJ305" s="18">
        <v>1</v>
      </c>
      <c r="DL305" s="18"/>
    </row>
    <row r="306" spans="1:121" x14ac:dyDescent="0.3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65"/>
        <v>4.7058823529411766</v>
      </c>
      <c r="G306" s="7">
        <f t="shared" si="258"/>
        <v>6.3</v>
      </c>
      <c r="H306" s="16">
        <f t="shared" si="259"/>
        <v>9.6999999999999993</v>
      </c>
      <c r="I306" s="11">
        <f t="shared" si="260"/>
        <v>7.8364515553668732E-2</v>
      </c>
      <c r="J306" s="39">
        <f t="shared" si="261"/>
        <v>1.6652459555154608E-2</v>
      </c>
      <c r="K306" s="39">
        <f t="shared" si="262"/>
        <v>60.051189236514894</v>
      </c>
      <c r="L306" s="39">
        <f t="shared" si="263"/>
        <v>6.171205599851412E-2</v>
      </c>
      <c r="M306" s="39">
        <f t="shared" si="264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0</v>
      </c>
      <c r="AD306" s="9">
        <v>1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239"/>
        <v>3584</v>
      </c>
      <c r="AL306" s="7">
        <v>10.967499999999999</v>
      </c>
      <c r="AM306" s="7" t="s">
        <v>433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8">
        <v>1</v>
      </c>
      <c r="CR306">
        <v>0</v>
      </c>
      <c r="CS306">
        <v>1</v>
      </c>
      <c r="CT306">
        <v>0</v>
      </c>
      <c r="CU306" s="18">
        <v>0</v>
      </c>
      <c r="CV306">
        <v>1</v>
      </c>
      <c r="CW306">
        <v>0</v>
      </c>
      <c r="CX306">
        <v>0</v>
      </c>
      <c r="CY306" s="18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 s="18">
        <v>1</v>
      </c>
      <c r="DL306" s="18"/>
    </row>
    <row r="307" spans="1:121" x14ac:dyDescent="0.3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65"/>
        <v>17</v>
      </c>
      <c r="G307" s="7">
        <f t="shared" si="258"/>
        <v>11.200000000000001</v>
      </c>
      <c r="H307" s="16">
        <f t="shared" si="259"/>
        <v>12.6</v>
      </c>
      <c r="I307" s="11">
        <f t="shared" si="260"/>
        <v>0.27246248890491698</v>
      </c>
      <c r="J307" s="39">
        <f t="shared" si="261"/>
        <v>1.6027205229700997E-2</v>
      </c>
      <c r="K307" s="39">
        <f t="shared" si="262"/>
        <v>62.393909959225994</v>
      </c>
      <c r="L307" s="39">
        <f t="shared" si="263"/>
        <v>0.25643528367521595</v>
      </c>
      <c r="M307" s="39">
        <f t="shared" si="264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0</v>
      </c>
      <c r="AD307" s="9">
        <v>1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239"/>
        <v>3604</v>
      </c>
      <c r="AL307" s="7">
        <v>17</v>
      </c>
      <c r="AM307" s="7" t="s">
        <v>433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 s="18">
        <v>0</v>
      </c>
      <c r="CR307">
        <v>0</v>
      </c>
      <c r="CS307">
        <v>1</v>
      </c>
      <c r="CT307">
        <v>0</v>
      </c>
      <c r="CU307" s="18">
        <v>0</v>
      </c>
      <c r="CV307">
        <v>1</v>
      </c>
      <c r="CW307">
        <v>0</v>
      </c>
      <c r="CX307">
        <v>0</v>
      </c>
      <c r="CY307" s="18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0</v>
      </c>
      <c r="DJ307" s="18">
        <v>1</v>
      </c>
      <c r="DL307" s="18"/>
    </row>
    <row r="308" spans="1:121" x14ac:dyDescent="0.3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65"/>
        <v>6.6249999999999991</v>
      </c>
      <c r="G308" s="7">
        <f t="shared" si="258"/>
        <v>4.5</v>
      </c>
      <c r="H308" s="16">
        <f t="shared" si="259"/>
        <v>6.1</v>
      </c>
      <c r="I308" s="11">
        <f t="shared" si="260"/>
        <v>0.10968948019675485</v>
      </c>
      <c r="J308" s="39">
        <f t="shared" si="261"/>
        <v>1.6556902671208282E-2</v>
      </c>
      <c r="K308" s="39">
        <f t="shared" si="262"/>
        <v>60.397770033338155</v>
      </c>
      <c r="L308" s="39">
        <f t="shared" si="263"/>
        <v>9.3132577525546573E-2</v>
      </c>
      <c r="M308" s="39">
        <f t="shared" si="264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0</v>
      </c>
      <c r="AD308" s="9">
        <v>1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239"/>
        <v>3604</v>
      </c>
      <c r="AL308" s="7">
        <v>7</v>
      </c>
      <c r="AM308" s="7" t="s">
        <v>433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 s="18">
        <v>0</v>
      </c>
      <c r="CR308">
        <v>0</v>
      </c>
      <c r="CS308">
        <v>1</v>
      </c>
      <c r="CT308">
        <v>0</v>
      </c>
      <c r="CU308" s="18">
        <v>0</v>
      </c>
      <c r="CV308">
        <v>1</v>
      </c>
      <c r="CW308">
        <v>0</v>
      </c>
      <c r="CX308">
        <v>0</v>
      </c>
      <c r="CY308" s="1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0</v>
      </c>
      <c r="DI308">
        <v>0</v>
      </c>
      <c r="DJ308" s="18">
        <v>1</v>
      </c>
      <c r="DL308" s="18"/>
    </row>
    <row r="309" spans="1:121" x14ac:dyDescent="0.3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65"/>
        <v>2.5384615384615388</v>
      </c>
      <c r="G309" s="7">
        <f t="shared" si="258"/>
        <v>6</v>
      </c>
      <c r="H309" s="16">
        <f t="shared" si="259"/>
        <v>13.8</v>
      </c>
      <c r="I309" s="11">
        <f t="shared" si="260"/>
        <v>4.2246457103995896E-2</v>
      </c>
      <c r="J309" s="39">
        <f t="shared" si="261"/>
        <v>1.6642543707634745E-2</v>
      </c>
      <c r="K309" s="39">
        <f t="shared" si="262"/>
        <v>60.086968528810374</v>
      </c>
      <c r="L309" s="39">
        <f t="shared" si="263"/>
        <v>2.5603913396361151E-2</v>
      </c>
      <c r="M309" s="39">
        <f t="shared" si="264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0</v>
      </c>
      <c r="AD309" s="9">
        <v>1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239"/>
        <v>3604</v>
      </c>
      <c r="AL309" s="7">
        <v>17</v>
      </c>
      <c r="AM309" s="7" t="s">
        <v>433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 s="18">
        <v>1</v>
      </c>
      <c r="CR309">
        <v>0</v>
      </c>
      <c r="CS309">
        <v>1</v>
      </c>
      <c r="CT309">
        <v>0</v>
      </c>
      <c r="CU309" s="18">
        <v>0</v>
      </c>
      <c r="CV309">
        <v>1</v>
      </c>
      <c r="CW309">
        <v>0</v>
      </c>
      <c r="CX309">
        <v>0</v>
      </c>
      <c r="CY309" s="18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0</v>
      </c>
      <c r="DH309">
        <v>0</v>
      </c>
      <c r="DI309">
        <v>0</v>
      </c>
      <c r="DJ309" s="18">
        <v>1</v>
      </c>
      <c r="DL309" s="18"/>
    </row>
    <row r="310" spans="1:121" x14ac:dyDescent="0.3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65"/>
        <v>2.5925925925925926</v>
      </c>
      <c r="G310" s="7">
        <f t="shared" si="258"/>
        <v>4.3</v>
      </c>
      <c r="H310" s="16">
        <f t="shared" si="259"/>
        <v>9.6999999999999993</v>
      </c>
      <c r="I310" s="11">
        <f t="shared" si="260"/>
        <v>4.3145675984180239E-2</v>
      </c>
      <c r="J310" s="39">
        <f t="shared" si="261"/>
        <v>1.664190359389809E-2</v>
      </c>
      <c r="K310" s="39">
        <f t="shared" si="262"/>
        <v>60.08927971236772</v>
      </c>
      <c r="L310" s="39">
        <f t="shared" si="263"/>
        <v>2.6503772390282149E-2</v>
      </c>
      <c r="M310" s="39">
        <f t="shared" si="264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0</v>
      </c>
      <c r="AD310" s="9">
        <v>1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239"/>
        <v>3604</v>
      </c>
      <c r="AL310" s="7">
        <v>7</v>
      </c>
      <c r="AM310" s="7" t="s">
        <v>433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18">
        <v>1</v>
      </c>
      <c r="CR310">
        <v>0</v>
      </c>
      <c r="CS310">
        <v>1</v>
      </c>
      <c r="CT310">
        <v>0</v>
      </c>
      <c r="CU310" s="18">
        <v>0</v>
      </c>
      <c r="CV310">
        <v>1</v>
      </c>
      <c r="CW310">
        <v>0</v>
      </c>
      <c r="CX310">
        <v>0</v>
      </c>
      <c r="CY310" s="18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 s="18">
        <v>1</v>
      </c>
      <c r="DL310" s="18"/>
    </row>
    <row r="311" spans="1:121" x14ac:dyDescent="0.3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65"/>
        <v>2.5945945945945943</v>
      </c>
      <c r="G311" s="7">
        <f t="shared" si="258"/>
        <v>5.8999999999999995</v>
      </c>
      <c r="H311" s="16">
        <f t="shared" si="259"/>
        <v>13.3</v>
      </c>
      <c r="I311" s="11">
        <f t="shared" si="260"/>
        <v>4.3286961577418265E-2</v>
      </c>
      <c r="J311" s="39">
        <f t="shared" si="261"/>
        <v>1.6683516441296627E-2</v>
      </c>
      <c r="K311" s="39">
        <f t="shared" si="262"/>
        <v>59.93940207501489</v>
      </c>
      <c r="L311" s="39">
        <f t="shared" si="263"/>
        <v>2.6603445136121638E-2</v>
      </c>
      <c r="M311" s="39">
        <f t="shared" si="264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0</v>
      </c>
      <c r="AD311" s="9">
        <v>1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239"/>
        <v>3586</v>
      </c>
      <c r="AL311" s="7">
        <v>17</v>
      </c>
      <c r="AM311" s="7" t="s">
        <v>433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 s="18">
        <v>1</v>
      </c>
      <c r="CR311">
        <v>0</v>
      </c>
      <c r="CS311">
        <v>1</v>
      </c>
      <c r="CT311">
        <v>0</v>
      </c>
      <c r="CU311" s="18">
        <v>0</v>
      </c>
      <c r="CV311">
        <v>1</v>
      </c>
      <c r="CW311">
        <v>0</v>
      </c>
      <c r="CX311">
        <v>0</v>
      </c>
      <c r="CY311" s="18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1</v>
      </c>
      <c r="DG311">
        <v>0</v>
      </c>
      <c r="DH311">
        <v>0</v>
      </c>
      <c r="DI311">
        <v>0</v>
      </c>
      <c r="DJ311" s="18">
        <v>1</v>
      </c>
      <c r="DL311" s="18"/>
    </row>
    <row r="312" spans="1:121" x14ac:dyDescent="0.3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65"/>
        <v>2.7407407407407405</v>
      </c>
      <c r="G312" s="7">
        <f t="shared" si="258"/>
        <v>4.7</v>
      </c>
      <c r="H312" s="16">
        <f t="shared" si="259"/>
        <v>10.100000000000001</v>
      </c>
      <c r="I312" s="11">
        <f t="shared" si="260"/>
        <v>4.5720232096191346E-2</v>
      </c>
      <c r="J312" s="39">
        <f t="shared" si="261"/>
        <v>1.6681706305367115E-2</v>
      </c>
      <c r="K312" s="39">
        <f t="shared" si="262"/>
        <v>59.94590611382862</v>
      </c>
      <c r="L312" s="39">
        <f t="shared" si="263"/>
        <v>2.9038525790824232E-2</v>
      </c>
      <c r="M312" s="39">
        <f t="shared" si="264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0</v>
      </c>
      <c r="AD312" s="9">
        <v>1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239"/>
        <v>3586</v>
      </c>
      <c r="AL312" s="7">
        <v>7</v>
      </c>
      <c r="AM312" s="7" t="s">
        <v>433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 s="18">
        <v>1</v>
      </c>
      <c r="CR312">
        <v>0</v>
      </c>
      <c r="CS312">
        <v>1</v>
      </c>
      <c r="CT312">
        <v>0</v>
      </c>
      <c r="CU312" s="18">
        <v>0</v>
      </c>
      <c r="CV312">
        <v>1</v>
      </c>
      <c r="CW312">
        <v>0</v>
      </c>
      <c r="CX312">
        <v>0</v>
      </c>
      <c r="CY312" s="18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0</v>
      </c>
      <c r="DJ312" s="18">
        <v>1</v>
      </c>
      <c r="DL312" s="18"/>
    </row>
    <row r="313" spans="1:121" x14ac:dyDescent="0.3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65"/>
        <v>2.4500000000000002</v>
      </c>
      <c r="G313" s="7">
        <f t="shared" si="258"/>
        <v>5.8000000000000007</v>
      </c>
      <c r="H313" s="16">
        <f t="shared" si="259"/>
        <v>13.8</v>
      </c>
      <c r="I313" s="11">
        <f t="shared" si="260"/>
        <v>4.0895846678058546E-2</v>
      </c>
      <c r="J313" s="39">
        <f t="shared" si="261"/>
        <v>1.6692182317574914E-2</v>
      </c>
      <c r="K313" s="39">
        <f t="shared" si="262"/>
        <v>59.90828406823217</v>
      </c>
      <c r="L313" s="39">
        <f t="shared" si="263"/>
        <v>2.4203664360483632E-2</v>
      </c>
      <c r="M313" s="39">
        <f t="shared" si="264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0</v>
      </c>
      <c r="AD313" s="9">
        <v>1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239"/>
        <v>3583</v>
      </c>
      <c r="AL313" s="7">
        <v>17</v>
      </c>
      <c r="AM313" s="7" t="s">
        <v>433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 s="18">
        <v>1</v>
      </c>
      <c r="CR313">
        <v>0</v>
      </c>
      <c r="CS313">
        <v>1</v>
      </c>
      <c r="CT313">
        <v>0</v>
      </c>
      <c r="CU313" s="18">
        <v>0</v>
      </c>
      <c r="CV313">
        <v>1</v>
      </c>
      <c r="CW313">
        <v>0</v>
      </c>
      <c r="CX313">
        <v>0</v>
      </c>
      <c r="CY313" s="18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0</v>
      </c>
      <c r="DJ313" s="18">
        <v>1</v>
      </c>
      <c r="DL313" s="18"/>
    </row>
    <row r="314" spans="1:121" s="69" customFormat="1" x14ac:dyDescent="0.3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65"/>
        <v>2.5925925925925926</v>
      </c>
      <c r="G314" s="73">
        <f t="shared" si="258"/>
        <v>4.3</v>
      </c>
      <c r="H314" s="74">
        <f t="shared" si="259"/>
        <v>9.6999999999999993</v>
      </c>
      <c r="I314" s="75">
        <f t="shared" si="260"/>
        <v>4.3271693828277141E-2</v>
      </c>
      <c r="J314" s="76">
        <f t="shared" si="261"/>
        <v>1.6690510476621182E-2</v>
      </c>
      <c r="K314" s="76">
        <f t="shared" si="262"/>
        <v>59.914284910621824</v>
      </c>
      <c r="L314" s="76">
        <f t="shared" si="263"/>
        <v>2.6581183351655959E-2</v>
      </c>
      <c r="M314" s="76">
        <f t="shared" si="264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0</v>
      </c>
      <c r="AD314" s="79">
        <v>1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239"/>
        <v>3583</v>
      </c>
      <c r="AK314" s="79"/>
      <c r="AL314" s="73">
        <v>7</v>
      </c>
      <c r="AM314" s="73" t="s">
        <v>433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85">
        <v>1</v>
      </c>
      <c r="CR314" s="69">
        <v>0</v>
      </c>
      <c r="CS314" s="69">
        <v>1</v>
      </c>
      <c r="CT314" s="69">
        <v>0</v>
      </c>
      <c r="CU314" s="85">
        <v>0</v>
      </c>
      <c r="CV314" s="69">
        <v>1</v>
      </c>
      <c r="CW314" s="69">
        <v>0</v>
      </c>
      <c r="CX314" s="69">
        <v>0</v>
      </c>
      <c r="CY314" s="85">
        <v>1</v>
      </c>
      <c r="CZ314" s="69">
        <v>1</v>
      </c>
      <c r="DA314" s="69">
        <v>1</v>
      </c>
      <c r="DB314" s="69">
        <v>0</v>
      </c>
      <c r="DC314" s="69">
        <v>0</v>
      </c>
      <c r="DD314" s="69">
        <v>0</v>
      </c>
      <c r="DE314" s="69">
        <v>1</v>
      </c>
      <c r="DF314" s="69">
        <v>1</v>
      </c>
      <c r="DG314" s="69">
        <v>0</v>
      </c>
      <c r="DH314" s="69">
        <v>0</v>
      </c>
      <c r="DI314" s="69">
        <v>0</v>
      </c>
      <c r="DJ314" s="85">
        <v>1</v>
      </c>
      <c r="DL314" s="85"/>
      <c r="DP314" s="70"/>
      <c r="DQ314" s="87"/>
    </row>
    <row r="315" spans="1:121" x14ac:dyDescent="0.3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66">D315-E315</f>
        <v>-9.003281431045167</v>
      </c>
      <c r="H315" s="16">
        <f t="shared" ref="H315:H326" si="267">D315+E315</f>
        <v>12.171773803557898</v>
      </c>
      <c r="I315" s="11">
        <f t="shared" ref="I315:I326" si="268">IFERROR(F315/SQRT(F315^2+AJ315), "X")</f>
        <v>2.1486033195640083E-3</v>
      </c>
      <c r="J315" s="39">
        <f t="shared" ref="J315:J326" si="269">IFERROR(SQRT((1-I315^2)/AJ315), "X")</f>
        <v>1.4359130027805221E-2</v>
      </c>
      <c r="K315" s="39">
        <f t="shared" ref="K315:K326" si="270">IFERROR(1/J315, "X")</f>
        <v>69.642102137356929</v>
      </c>
      <c r="L315" s="39">
        <f t="shared" ref="L315:L326" si="271">IFERROR(I315-J315, "X")</f>
        <v>-1.2210526708241213E-2</v>
      </c>
      <c r="M315" s="39">
        <f t="shared" ref="M315:M326" si="272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1</v>
      </c>
      <c r="AD315" s="9">
        <v>0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239"/>
        <v>4850</v>
      </c>
      <c r="AL315" s="7">
        <v>6</v>
      </c>
      <c r="AM315" s="7" t="s">
        <v>433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 s="18">
        <v>0</v>
      </c>
      <c r="CR315">
        <v>0</v>
      </c>
      <c r="CS315">
        <v>0</v>
      </c>
      <c r="CT315">
        <v>1</v>
      </c>
      <c r="CU315" s="18">
        <v>0</v>
      </c>
      <c r="CV315">
        <v>1</v>
      </c>
      <c r="CW315">
        <v>0</v>
      </c>
      <c r="CX315">
        <v>0</v>
      </c>
      <c r="CY315" s="18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 s="18">
        <v>1</v>
      </c>
      <c r="DL315" s="18"/>
    </row>
    <row r="316" spans="1:121" x14ac:dyDescent="0.3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66"/>
        <v>-3.9489575596732447</v>
      </c>
      <c r="H316" s="16">
        <f t="shared" si="267"/>
        <v>6.6089302702123938</v>
      </c>
      <c r="I316" s="11">
        <f t="shared" si="268"/>
        <v>3.6176489903127595E-3</v>
      </c>
      <c r="J316" s="39">
        <f t="shared" si="269"/>
        <v>1.4359069210104596E-2</v>
      </c>
      <c r="K316" s="39">
        <f t="shared" si="270"/>
        <v>69.642397105816002</v>
      </c>
      <c r="L316" s="39">
        <f t="shared" si="271"/>
        <v>-1.0741420219791836E-2</v>
      </c>
      <c r="M316" s="39">
        <f t="shared" si="272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1</v>
      </c>
      <c r="AD316" s="9">
        <v>0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239"/>
        <v>4850</v>
      </c>
      <c r="AL316" s="7">
        <v>12</v>
      </c>
      <c r="AM316" s="7" t="s">
        <v>433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73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74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 s="18">
        <v>0</v>
      </c>
      <c r="CR316">
        <v>0</v>
      </c>
      <c r="CS316">
        <v>0</v>
      </c>
      <c r="CT316">
        <v>1</v>
      </c>
      <c r="CU316" s="18">
        <v>0</v>
      </c>
      <c r="CV316">
        <v>1</v>
      </c>
      <c r="CW316">
        <v>0</v>
      </c>
      <c r="CX316">
        <v>0</v>
      </c>
      <c r="CY316" s="18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1</v>
      </c>
      <c r="DH316">
        <v>1</v>
      </c>
      <c r="DI316">
        <v>1</v>
      </c>
      <c r="DJ316" s="18">
        <v>1</v>
      </c>
      <c r="DL316" s="18"/>
    </row>
    <row r="317" spans="1:121" x14ac:dyDescent="0.3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66"/>
        <v>-0.54691683728220886</v>
      </c>
      <c r="H317" s="16">
        <f t="shared" si="267"/>
        <v>6.8022781636974745</v>
      </c>
      <c r="I317" s="11">
        <f t="shared" si="268"/>
        <v>1.2221072658809409E-2</v>
      </c>
      <c r="J317" s="39">
        <f t="shared" si="269"/>
        <v>1.4358090828655861E-2</v>
      </c>
      <c r="K317" s="39">
        <f t="shared" si="270"/>
        <v>69.647142641290515</v>
      </c>
      <c r="L317" s="39">
        <f t="shared" si="271"/>
        <v>-2.1370181698464521E-3</v>
      </c>
      <c r="M317" s="39">
        <f t="shared" si="272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1</v>
      </c>
      <c r="AD317" s="9">
        <v>0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239"/>
        <v>4850</v>
      </c>
      <c r="AL317" s="7">
        <v>16</v>
      </c>
      <c r="AM317" s="7" t="s">
        <v>433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73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74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 s="18">
        <v>0</v>
      </c>
      <c r="CR317">
        <v>0</v>
      </c>
      <c r="CS317">
        <v>0</v>
      </c>
      <c r="CT317">
        <v>1</v>
      </c>
      <c r="CU317" s="18">
        <v>0</v>
      </c>
      <c r="CV317">
        <v>1</v>
      </c>
      <c r="CW317">
        <v>0</v>
      </c>
      <c r="CX317">
        <v>0</v>
      </c>
      <c r="CY317" s="18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1</v>
      </c>
      <c r="DJ317" s="18">
        <v>1</v>
      </c>
      <c r="DL317" s="18"/>
    </row>
    <row r="318" spans="1:121" x14ac:dyDescent="0.3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66"/>
        <v>1.3305480095937967</v>
      </c>
      <c r="H318" s="16">
        <f t="shared" si="267"/>
        <v>7.8040541735445998</v>
      </c>
      <c r="I318" s="11">
        <f t="shared" si="268"/>
        <v>2.0257697105299E-2</v>
      </c>
      <c r="J318" s="39">
        <f t="shared" si="269"/>
        <v>1.4356216554309312E-2</v>
      </c>
      <c r="K318" s="39">
        <f t="shared" si="270"/>
        <v>69.656235416693377</v>
      </c>
      <c r="L318" s="39">
        <f t="shared" si="271"/>
        <v>5.9014805509896885E-3</v>
      </c>
      <c r="M318" s="39">
        <f t="shared" si="272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1</v>
      </c>
      <c r="AD318" s="9">
        <v>0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239"/>
        <v>4850</v>
      </c>
      <c r="AL318" s="7">
        <v>21</v>
      </c>
      <c r="AM318" s="7" t="s">
        <v>433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73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74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 s="18">
        <v>0</v>
      </c>
      <c r="CR318">
        <v>0</v>
      </c>
      <c r="CS318">
        <v>0</v>
      </c>
      <c r="CT318">
        <v>1</v>
      </c>
      <c r="CU318" s="18">
        <v>0</v>
      </c>
      <c r="CV318">
        <v>1</v>
      </c>
      <c r="CW318">
        <v>0</v>
      </c>
      <c r="CX318">
        <v>0</v>
      </c>
      <c r="CY318" s="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1</v>
      </c>
      <c r="DG318">
        <v>1</v>
      </c>
      <c r="DH318">
        <v>1</v>
      </c>
      <c r="DI318">
        <v>1</v>
      </c>
      <c r="DJ318" s="18">
        <v>1</v>
      </c>
      <c r="DL318" s="18"/>
    </row>
    <row r="319" spans="1:121" x14ac:dyDescent="0.3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66"/>
        <v>-1.9030389131631287</v>
      </c>
      <c r="H319" s="16">
        <f t="shared" si="267"/>
        <v>4.2246155941696939</v>
      </c>
      <c r="I319" s="11">
        <f t="shared" si="268"/>
        <v>5.4401574114529179E-3</v>
      </c>
      <c r="J319" s="39">
        <f t="shared" si="269"/>
        <v>1.4358950688820801E-2</v>
      </c>
      <c r="K319" s="39">
        <f t="shared" si="270"/>
        <v>69.642971946310297</v>
      </c>
      <c r="L319" s="39">
        <f t="shared" si="271"/>
        <v>-8.9187932773678834E-3</v>
      </c>
      <c r="M319" s="39">
        <f t="shared" si="272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1</v>
      </c>
      <c r="AD319" s="9">
        <v>0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239"/>
        <v>4850</v>
      </c>
      <c r="AL319" s="7">
        <v>6</v>
      </c>
      <c r="AM319" s="7" t="s">
        <v>433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73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74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 s="18">
        <v>0</v>
      </c>
      <c r="CR319">
        <v>0</v>
      </c>
      <c r="CS319">
        <v>0</v>
      </c>
      <c r="CT319">
        <v>1</v>
      </c>
      <c r="CU319" s="18">
        <v>0</v>
      </c>
      <c r="CV319">
        <v>1</v>
      </c>
      <c r="CW319">
        <v>0</v>
      </c>
      <c r="CX319">
        <v>0</v>
      </c>
      <c r="CY319" s="18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 s="18">
        <v>1</v>
      </c>
      <c r="DL319" s="18"/>
    </row>
    <row r="320" spans="1:121" x14ac:dyDescent="0.3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66"/>
        <v>-1.7833424752291691</v>
      </c>
      <c r="H320" s="16">
        <f t="shared" si="267"/>
        <v>7.5829520375290702</v>
      </c>
      <c r="I320" s="11">
        <f t="shared" si="268"/>
        <v>8.8908424179269321E-3</v>
      </c>
      <c r="J320" s="39">
        <f t="shared" si="269"/>
        <v>1.4358595636186907E-2</v>
      </c>
      <c r="K320" s="39">
        <f t="shared" si="270"/>
        <v>69.644694045131686</v>
      </c>
      <c r="L320" s="39">
        <f t="shared" si="271"/>
        <v>-5.4677532182599749E-3</v>
      </c>
      <c r="M320" s="39">
        <f t="shared" si="272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1</v>
      </c>
      <c r="AD320" s="9">
        <v>0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239"/>
        <v>4850</v>
      </c>
      <c r="AL320" s="7">
        <v>12</v>
      </c>
      <c r="AM320" s="7" t="s">
        <v>433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73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74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 s="18">
        <v>0</v>
      </c>
      <c r="CR320">
        <v>0</v>
      </c>
      <c r="CS320">
        <v>0</v>
      </c>
      <c r="CT320">
        <v>1</v>
      </c>
      <c r="CU320" s="18">
        <v>0</v>
      </c>
      <c r="CV320">
        <v>1</v>
      </c>
      <c r="CW320">
        <v>0</v>
      </c>
      <c r="CX320">
        <v>0</v>
      </c>
      <c r="CY320" s="18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 s="18">
        <v>1</v>
      </c>
      <c r="DL320" s="18"/>
    </row>
    <row r="321" spans="1:121" x14ac:dyDescent="0.3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66"/>
        <v>5.805682516116569</v>
      </c>
      <c r="H321" s="16">
        <f t="shared" si="267"/>
        <v>12.237484774641242</v>
      </c>
      <c r="I321" s="11">
        <f t="shared" si="268"/>
        <v>4.0249191357102643E-2</v>
      </c>
      <c r="J321" s="39">
        <f t="shared" si="269"/>
        <v>1.4347527554489122E-2</v>
      </c>
      <c r="K321" s="39">
        <f t="shared" si="270"/>
        <v>69.698419898633702</v>
      </c>
      <c r="L321" s="39">
        <f t="shared" si="271"/>
        <v>2.5901663802613523E-2</v>
      </c>
      <c r="M321" s="39">
        <f t="shared" si="272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1</v>
      </c>
      <c r="AD321" s="9">
        <v>0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239"/>
        <v>4850</v>
      </c>
      <c r="AL321" s="7">
        <v>16</v>
      </c>
      <c r="AM321" s="7" t="s">
        <v>433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73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74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 s="18">
        <v>0</v>
      </c>
      <c r="CR321">
        <v>0</v>
      </c>
      <c r="CS321">
        <v>0</v>
      </c>
      <c r="CT321">
        <v>1</v>
      </c>
      <c r="CU321" s="18">
        <v>0</v>
      </c>
      <c r="CV321">
        <v>1</v>
      </c>
      <c r="CW321">
        <v>0</v>
      </c>
      <c r="CX321">
        <v>0</v>
      </c>
      <c r="CY321" s="18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1</v>
      </c>
      <c r="DH321">
        <v>1</v>
      </c>
      <c r="DI321">
        <v>1</v>
      </c>
      <c r="DJ321" s="18">
        <v>1</v>
      </c>
      <c r="DL321" s="18"/>
    </row>
    <row r="322" spans="1:121" x14ac:dyDescent="0.3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66"/>
        <v>8.9457280365839509</v>
      </c>
      <c r="H322" s="16">
        <f t="shared" si="267"/>
        <v>13.04483404666253</v>
      </c>
      <c r="I322" s="11">
        <f t="shared" si="268"/>
        <v>7.6805364073472646E-2</v>
      </c>
      <c r="J322" s="39">
        <f t="shared" si="269"/>
        <v>1.4316747716044097E-2</v>
      </c>
      <c r="K322" s="39">
        <f t="shared" si="270"/>
        <v>69.848265809653654</v>
      </c>
      <c r="L322" s="39">
        <f t="shared" si="271"/>
        <v>6.2488616357428549E-2</v>
      </c>
      <c r="M322" s="39">
        <f t="shared" si="272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1</v>
      </c>
      <c r="AD322" s="9">
        <v>0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239"/>
        <v>4850</v>
      </c>
      <c r="AL322" s="7">
        <v>21</v>
      </c>
      <c r="AM322" s="7" t="s">
        <v>433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73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74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 s="18">
        <v>0</v>
      </c>
      <c r="CR322">
        <v>0</v>
      </c>
      <c r="CS322">
        <v>0</v>
      </c>
      <c r="CT322">
        <v>1</v>
      </c>
      <c r="CU322" s="18">
        <v>0</v>
      </c>
      <c r="CV322">
        <v>1</v>
      </c>
      <c r="CW322">
        <v>0</v>
      </c>
      <c r="CX322">
        <v>0</v>
      </c>
      <c r="CY322" s="18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1</v>
      </c>
      <c r="DI322">
        <v>1</v>
      </c>
      <c r="DJ322" s="18">
        <v>1</v>
      </c>
      <c r="DL322" s="18"/>
    </row>
    <row r="323" spans="1:121" x14ac:dyDescent="0.3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66"/>
        <v>-3.8337287623726004</v>
      </c>
      <c r="H323" s="16">
        <f t="shared" si="267"/>
        <v>6.6214301306088599</v>
      </c>
      <c r="I323" s="11">
        <f t="shared" si="268"/>
        <v>3.8529197966167958E-3</v>
      </c>
      <c r="J323" s="39">
        <f t="shared" si="269"/>
        <v>1.44502166317151E-2</v>
      </c>
      <c r="K323" s="39">
        <f t="shared" si="270"/>
        <v>69.203114768896697</v>
      </c>
      <c r="L323" s="39">
        <f t="shared" si="271"/>
        <v>-1.0597296835098306E-2</v>
      </c>
      <c r="M323" s="39">
        <f t="shared" si="272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1</v>
      </c>
      <c r="AD323" s="9">
        <v>0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239"/>
        <v>4789</v>
      </c>
      <c r="AL323" s="7">
        <v>6</v>
      </c>
      <c r="AM323" s="7" t="s">
        <v>433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73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74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 s="18">
        <v>0</v>
      </c>
      <c r="CR323">
        <v>0</v>
      </c>
      <c r="CS323">
        <v>1</v>
      </c>
      <c r="CT323">
        <v>0</v>
      </c>
      <c r="CU323" s="18">
        <v>0</v>
      </c>
      <c r="CV323">
        <v>1</v>
      </c>
      <c r="CW323">
        <v>0</v>
      </c>
      <c r="CX323">
        <v>0</v>
      </c>
      <c r="CY323" s="18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1</v>
      </c>
      <c r="DH323">
        <v>1</v>
      </c>
      <c r="DI323">
        <v>1</v>
      </c>
      <c r="DJ323" s="18">
        <v>1</v>
      </c>
      <c r="DL323" s="18"/>
    </row>
    <row r="324" spans="1:121" x14ac:dyDescent="0.3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66"/>
        <v>-7.5210989644745894</v>
      </c>
      <c r="H324" s="16">
        <f t="shared" si="267"/>
        <v>10.315020718960263</v>
      </c>
      <c r="I324" s="11">
        <f t="shared" si="268"/>
        <v>2.2635512410683397E-3</v>
      </c>
      <c r="J324" s="39">
        <f t="shared" si="269"/>
        <v>1.4450286870225745E-2</v>
      </c>
      <c r="K324" s="39">
        <f t="shared" si="270"/>
        <v>69.202778393310737</v>
      </c>
      <c r="L324" s="39">
        <f t="shared" si="271"/>
        <v>-1.2186735629157406E-2</v>
      </c>
      <c r="M324" s="39">
        <f t="shared" si="272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1</v>
      </c>
      <c r="AD324" s="9">
        <v>0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239"/>
        <v>4789</v>
      </c>
      <c r="AL324" s="7">
        <v>12</v>
      </c>
      <c r="AM324" s="7" t="s">
        <v>433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73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74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 s="18">
        <v>0</v>
      </c>
      <c r="CR324">
        <v>0</v>
      </c>
      <c r="CS324">
        <v>1</v>
      </c>
      <c r="CT324">
        <v>0</v>
      </c>
      <c r="CU324" s="18">
        <v>0</v>
      </c>
      <c r="CV324">
        <v>1</v>
      </c>
      <c r="CW324">
        <v>0</v>
      </c>
      <c r="CX324">
        <v>0</v>
      </c>
      <c r="CY324" s="18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1</v>
      </c>
      <c r="DJ324" s="18">
        <v>1</v>
      </c>
      <c r="DL324" s="18"/>
    </row>
    <row r="325" spans="1:121" x14ac:dyDescent="0.3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66"/>
        <v>-0.93546953523465071</v>
      </c>
      <c r="H325" s="16">
        <f t="shared" si="267"/>
        <v>7.3320066036769269</v>
      </c>
      <c r="I325" s="11">
        <f t="shared" si="268"/>
        <v>1.1179500798345203E-2</v>
      </c>
      <c r="J325" s="39">
        <f t="shared" si="269"/>
        <v>1.4449420851674995E-2</v>
      </c>
      <c r="K325" s="39">
        <f t="shared" si="270"/>
        <v>69.206926025971399</v>
      </c>
      <c r="L325" s="39">
        <f t="shared" si="271"/>
        <v>-3.2699200533297928E-3</v>
      </c>
      <c r="M325" s="39">
        <f t="shared" si="272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1</v>
      </c>
      <c r="AD325" s="9">
        <v>0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239"/>
        <v>4789</v>
      </c>
      <c r="AL325" s="7">
        <v>16</v>
      </c>
      <c r="AM325" s="7" t="s">
        <v>433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73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74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 s="18">
        <v>0</v>
      </c>
      <c r="CR325">
        <v>0</v>
      </c>
      <c r="CS325">
        <v>1</v>
      </c>
      <c r="CT325">
        <v>0</v>
      </c>
      <c r="CU325" s="18">
        <v>0</v>
      </c>
      <c r="CV325">
        <v>1</v>
      </c>
      <c r="CW325">
        <v>0</v>
      </c>
      <c r="CX325">
        <v>0</v>
      </c>
      <c r="CY325" s="18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1</v>
      </c>
      <c r="DH325">
        <v>1</v>
      </c>
      <c r="DI325">
        <v>1</v>
      </c>
      <c r="DJ325" s="18">
        <v>1</v>
      </c>
      <c r="DL325" s="18"/>
    </row>
    <row r="326" spans="1:121" x14ac:dyDescent="0.3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66"/>
        <v>1.0646486563446858</v>
      </c>
      <c r="H326" s="16">
        <f t="shared" si="267"/>
        <v>7.714109096783778</v>
      </c>
      <c r="I326" s="11">
        <f t="shared" si="268"/>
        <v>1.9074151257265526E-2</v>
      </c>
      <c r="J326" s="39">
        <f t="shared" si="269"/>
        <v>1.4447694968566549E-2</v>
      </c>
      <c r="K326" s="39">
        <f t="shared" si="270"/>
        <v>69.215193300777216</v>
      </c>
      <c r="L326" s="39">
        <f t="shared" si="271"/>
        <v>4.6264562886989772E-3</v>
      </c>
      <c r="M326" s="39">
        <f t="shared" si="272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1</v>
      </c>
      <c r="AD326" s="9">
        <v>0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239"/>
        <v>4789</v>
      </c>
      <c r="AL326" s="7">
        <v>21</v>
      </c>
      <c r="AM326" s="7" t="s">
        <v>433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73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74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 s="18">
        <v>0</v>
      </c>
      <c r="CR326">
        <v>0</v>
      </c>
      <c r="CS326">
        <v>1</v>
      </c>
      <c r="CT326">
        <v>0</v>
      </c>
      <c r="CU326" s="18">
        <v>0</v>
      </c>
      <c r="CV326">
        <v>1</v>
      </c>
      <c r="CW326">
        <v>0</v>
      </c>
      <c r="CX326">
        <v>0</v>
      </c>
      <c r="CY326" s="18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1</v>
      </c>
      <c r="DH326">
        <v>1</v>
      </c>
      <c r="DI326">
        <v>1</v>
      </c>
      <c r="DJ326" s="18">
        <v>1</v>
      </c>
      <c r="DL326" s="18"/>
    </row>
    <row r="327" spans="1:121" x14ac:dyDescent="0.3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75">D327-E327</f>
        <v>-2.2397811324136576</v>
      </c>
      <c r="H327" s="16">
        <f t="shared" ref="H327:H358" si="276">D327+E327</f>
        <v>4.7309092746991723</v>
      </c>
      <c r="I327" s="11">
        <f t="shared" ref="I327:I330" si="277">IFERROR(F327/SQRT(F327^2+AJ327), "X")</f>
        <v>5.1640693268210575E-3</v>
      </c>
      <c r="J327" s="39">
        <f t="shared" ref="J327:J330" si="278">IFERROR(SQRT((1-I327^2)/AJ327), "X")</f>
        <v>1.445013121047686E-2</v>
      </c>
      <c r="K327" s="39">
        <f t="shared" ref="K327:K330" si="279">IFERROR(1/J327, "X")</f>
        <v>69.203523859697853</v>
      </c>
      <c r="L327" s="39">
        <f t="shared" ref="L327:L330" si="280">IFERROR(I327-J327, "X")</f>
        <v>-9.286061883655803E-3</v>
      </c>
      <c r="M327" s="39">
        <f t="shared" ref="M327:M330" si="281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1</v>
      </c>
      <c r="AD327" s="9">
        <v>0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239"/>
        <v>4789</v>
      </c>
      <c r="AL327" s="7">
        <v>6</v>
      </c>
      <c r="AM327" s="7" t="s">
        <v>433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73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74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 s="18">
        <v>0</v>
      </c>
      <c r="CR327">
        <v>0</v>
      </c>
      <c r="CS327">
        <v>1</v>
      </c>
      <c r="CT327">
        <v>0</v>
      </c>
      <c r="CU327" s="18">
        <v>0</v>
      </c>
      <c r="CV327">
        <v>1</v>
      </c>
      <c r="CW327">
        <v>0</v>
      </c>
      <c r="CX327">
        <v>0</v>
      </c>
      <c r="CY327" s="18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1</v>
      </c>
      <c r="DH327">
        <v>1</v>
      </c>
      <c r="DI327">
        <v>1</v>
      </c>
      <c r="DJ327" s="18">
        <v>1</v>
      </c>
      <c r="DL327" s="18"/>
    </row>
    <row r="328" spans="1:121" x14ac:dyDescent="0.3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75"/>
        <v>-1.1633964120130011</v>
      </c>
      <c r="H328" s="16">
        <f t="shared" si="276"/>
        <v>7.4370173004618065</v>
      </c>
      <c r="I328" s="11">
        <f t="shared" si="277"/>
        <v>1.054028571930227E-2</v>
      </c>
      <c r="J328" s="39">
        <f t="shared" si="278"/>
        <v>1.4449521168963026E-2</v>
      </c>
      <c r="K328" s="39">
        <f t="shared" si="279"/>
        <v>69.20644554976387</v>
      </c>
      <c r="L328" s="39">
        <f t="shared" si="280"/>
        <v>-3.9092354496607553E-3</v>
      </c>
      <c r="M328" s="39">
        <f t="shared" si="281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1</v>
      </c>
      <c r="AD328" s="9">
        <v>0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82">AH328-AI328-1</f>
        <v>4789</v>
      </c>
      <c r="AL328" s="7">
        <v>12</v>
      </c>
      <c r="AM328" s="7" t="s">
        <v>433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73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74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 s="18">
        <v>0</v>
      </c>
      <c r="CR328">
        <v>0</v>
      </c>
      <c r="CS328">
        <v>1</v>
      </c>
      <c r="CT328">
        <v>0</v>
      </c>
      <c r="CU328" s="18">
        <v>0</v>
      </c>
      <c r="CV328">
        <v>1</v>
      </c>
      <c r="CW328">
        <v>0</v>
      </c>
      <c r="CX328">
        <v>0</v>
      </c>
      <c r="CY328" s="1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1</v>
      </c>
      <c r="DH328">
        <v>1</v>
      </c>
      <c r="DI328">
        <v>1</v>
      </c>
      <c r="DJ328" s="18">
        <v>1</v>
      </c>
      <c r="DL328" s="18"/>
    </row>
    <row r="329" spans="1:121" x14ac:dyDescent="0.3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75"/>
        <v>5.9427397593278961</v>
      </c>
      <c r="H329" s="16">
        <f t="shared" si="276"/>
        <v>12.135146860672887</v>
      </c>
      <c r="I329" s="11">
        <f t="shared" si="277"/>
        <v>4.214825897840617E-2</v>
      </c>
      <c r="J329" s="39">
        <f t="shared" si="278"/>
        <v>1.4437482859221445E-2</v>
      </c>
      <c r="K329" s="39">
        <f t="shared" si="279"/>
        <v>69.26415149724555</v>
      </c>
      <c r="L329" s="39">
        <f t="shared" si="280"/>
        <v>2.7710776119184724E-2</v>
      </c>
      <c r="M329" s="39">
        <f t="shared" si="281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1</v>
      </c>
      <c r="AD329" s="9">
        <v>0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82"/>
        <v>4789</v>
      </c>
      <c r="AL329" s="7">
        <v>16</v>
      </c>
      <c r="AM329" s="7" t="s">
        <v>433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73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74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 s="18">
        <v>0</v>
      </c>
      <c r="CR329">
        <v>0</v>
      </c>
      <c r="CS329">
        <v>1</v>
      </c>
      <c r="CT329">
        <v>0</v>
      </c>
      <c r="CU329" s="18">
        <v>0</v>
      </c>
      <c r="CV329">
        <v>1</v>
      </c>
      <c r="CW329">
        <v>0</v>
      </c>
      <c r="CX329">
        <v>0</v>
      </c>
      <c r="CY329" s="18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1</v>
      </c>
      <c r="DJ329" s="18">
        <v>1</v>
      </c>
      <c r="DL329" s="18"/>
    </row>
    <row r="330" spans="1:121" s="69" customFormat="1" x14ac:dyDescent="0.3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75"/>
        <v>8.978039384174437</v>
      </c>
      <c r="H330" s="74">
        <f t="shared" si="276"/>
        <v>13.007251704727089</v>
      </c>
      <c r="I330" s="75">
        <f t="shared" si="277"/>
        <v>7.8603851765246743E-2</v>
      </c>
      <c r="J330" s="76">
        <f t="shared" si="278"/>
        <v>1.4405613584771087E-2</v>
      </c>
      <c r="K330" s="76">
        <f t="shared" si="279"/>
        <v>69.417383307931516</v>
      </c>
      <c r="L330" s="76">
        <f t="shared" si="280"/>
        <v>6.4198238180475653E-2</v>
      </c>
      <c r="M330" s="76">
        <f t="shared" si="281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1</v>
      </c>
      <c r="AD330" s="79">
        <v>0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82"/>
        <v>4789</v>
      </c>
      <c r="AK330" s="79"/>
      <c r="AL330" s="73">
        <v>21</v>
      </c>
      <c r="AM330" s="73" t="s">
        <v>433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73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74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85">
        <v>0</v>
      </c>
      <c r="CR330" s="69">
        <v>0</v>
      </c>
      <c r="CS330" s="69">
        <v>1</v>
      </c>
      <c r="CT330" s="69">
        <v>0</v>
      </c>
      <c r="CU330" s="85">
        <v>0</v>
      </c>
      <c r="CV330" s="69">
        <v>1</v>
      </c>
      <c r="CW330" s="69">
        <v>0</v>
      </c>
      <c r="CX330" s="69">
        <v>0</v>
      </c>
      <c r="CY330" s="85">
        <v>0</v>
      </c>
      <c r="CZ330" s="69">
        <v>1</v>
      </c>
      <c r="DA330" s="69">
        <v>0</v>
      </c>
      <c r="DB330" s="69">
        <v>0</v>
      </c>
      <c r="DC330" s="69">
        <v>0</v>
      </c>
      <c r="DD330" s="69">
        <v>0</v>
      </c>
      <c r="DE330" s="69">
        <v>1</v>
      </c>
      <c r="DF330" s="69">
        <v>1</v>
      </c>
      <c r="DG330" s="69">
        <v>1</v>
      </c>
      <c r="DH330" s="69">
        <v>1</v>
      </c>
      <c r="DI330" s="69">
        <v>1</v>
      </c>
      <c r="DJ330" s="85">
        <v>1</v>
      </c>
      <c r="DL330" s="85"/>
      <c r="DP330" s="70"/>
      <c r="DQ330" s="87"/>
    </row>
    <row r="331" spans="1:121" x14ac:dyDescent="0.3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75"/>
        <v>7.27</v>
      </c>
      <c r="H331" s="16">
        <f t="shared" si="276"/>
        <v>7.33</v>
      </c>
      <c r="I331" s="11">
        <f t="shared" ref="I331:I344" si="283">IFERROR(F331/SQRT(F331^2+AJ331), "X")</f>
        <v>0.29748793755946545</v>
      </c>
      <c r="J331" s="39">
        <f t="shared" ref="J331:J345" si="284">IFERROR(SQRT((1-I331^2)/AJ331), "X")</f>
        <v>1.2225531680525976E-3</v>
      </c>
      <c r="K331" s="39">
        <f t="shared" ref="K331:K345" si="285">IFERROR(1/J331, "X")</f>
        <v>817.96033590334389</v>
      </c>
      <c r="L331" s="39">
        <f t="shared" ref="L331:L345" si="286">IFERROR(I331-J331, "X")</f>
        <v>0.29626538439141287</v>
      </c>
      <c r="M331" s="39">
        <f t="shared" ref="M331:M345" si="287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82"/>
        <v>609848</v>
      </c>
      <c r="AL331" s="7">
        <v>11.59</v>
      </c>
      <c r="AM331" s="7" t="s">
        <v>433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0</v>
      </c>
      <c r="AU331" s="9">
        <v>1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8">
        <v>0</v>
      </c>
      <c r="CR331">
        <v>0</v>
      </c>
      <c r="CS331">
        <v>0</v>
      </c>
      <c r="CT331">
        <v>0</v>
      </c>
      <c r="CU331" s="18">
        <v>1</v>
      </c>
      <c r="CV331">
        <v>0</v>
      </c>
      <c r="CW331">
        <v>0</v>
      </c>
      <c r="CX331">
        <v>0</v>
      </c>
      <c r="CY331" s="18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 s="18">
        <v>1</v>
      </c>
      <c r="DL331" s="18"/>
    </row>
    <row r="332" spans="1:121" x14ac:dyDescent="0.3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88">D332/E332</f>
        <v>226.66666666666666</v>
      </c>
      <c r="G332" s="7">
        <f t="shared" si="275"/>
        <v>6.77</v>
      </c>
      <c r="H332" s="16">
        <f t="shared" si="276"/>
        <v>6.83</v>
      </c>
      <c r="I332" s="11">
        <f t="shared" si="283"/>
        <v>0.27530222229546214</v>
      </c>
      <c r="J332" s="39">
        <f t="shared" si="284"/>
        <v>1.2145686277740978E-3</v>
      </c>
      <c r="K332" s="39">
        <f t="shared" si="285"/>
        <v>823.33758433450487</v>
      </c>
      <c r="L332" s="39">
        <f t="shared" si="286"/>
        <v>0.27408765366768806</v>
      </c>
      <c r="M332" s="39">
        <f t="shared" si="287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82"/>
        <v>626507</v>
      </c>
      <c r="AL332" s="7">
        <v>10.52</v>
      </c>
      <c r="AM332" s="7" t="s">
        <v>433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0</v>
      </c>
      <c r="AU332" s="9">
        <v>1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 s="18">
        <v>0</v>
      </c>
      <c r="CR332">
        <v>0</v>
      </c>
      <c r="CS332">
        <v>0</v>
      </c>
      <c r="CT332">
        <v>0</v>
      </c>
      <c r="CU332" s="18">
        <v>1</v>
      </c>
      <c r="CV332">
        <v>0</v>
      </c>
      <c r="CW332">
        <v>0</v>
      </c>
      <c r="CX332">
        <v>0</v>
      </c>
      <c r="CY332" s="18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 s="18">
        <v>1</v>
      </c>
      <c r="DL332" s="18"/>
    </row>
    <row r="333" spans="1:121" x14ac:dyDescent="0.3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88"/>
        <v>250</v>
      </c>
      <c r="G333" s="7">
        <f t="shared" si="275"/>
        <v>7.47</v>
      </c>
      <c r="H333" s="16">
        <f t="shared" si="276"/>
        <v>7.53</v>
      </c>
      <c r="I333" s="11">
        <f t="shared" si="283"/>
        <v>0.28088274233337129</v>
      </c>
      <c r="J333" s="39">
        <f t="shared" si="284"/>
        <v>1.1235309693334852E-3</v>
      </c>
      <c r="K333" s="39">
        <f t="shared" si="285"/>
        <v>890.05112212726294</v>
      </c>
      <c r="L333" s="39">
        <f t="shared" si="286"/>
        <v>0.27975921136403781</v>
      </c>
      <c r="M333" s="39">
        <f t="shared" si="287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82"/>
        <v>729691</v>
      </c>
      <c r="AL333" s="7">
        <v>11.59</v>
      </c>
      <c r="AM333" s="7" t="s">
        <v>433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0</v>
      </c>
      <c r="AU333" s="9">
        <v>1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 s="18">
        <v>0</v>
      </c>
      <c r="CR333">
        <v>0</v>
      </c>
      <c r="CS333">
        <v>0</v>
      </c>
      <c r="CT333">
        <v>0</v>
      </c>
      <c r="CU333" s="18">
        <v>1</v>
      </c>
      <c r="CV333">
        <v>0</v>
      </c>
      <c r="CW333">
        <v>0</v>
      </c>
      <c r="CX333">
        <v>0</v>
      </c>
      <c r="CY333" s="18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 s="18">
        <v>1</v>
      </c>
      <c r="DL333" s="18"/>
    </row>
    <row r="334" spans="1:121" x14ac:dyDescent="0.3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88"/>
        <v>27.5</v>
      </c>
      <c r="G334" s="7">
        <f t="shared" si="275"/>
        <v>5.3</v>
      </c>
      <c r="H334" s="16">
        <f t="shared" si="276"/>
        <v>5.7</v>
      </c>
      <c r="I334" s="11">
        <f t="shared" si="283"/>
        <v>0.20840959907803441</v>
      </c>
      <c r="J334" s="39">
        <f t="shared" si="284"/>
        <v>7.5785308755648879E-3</v>
      </c>
      <c r="K334" s="39">
        <f t="shared" si="285"/>
        <v>131.95169570717914</v>
      </c>
      <c r="L334" s="39">
        <f t="shared" si="286"/>
        <v>0.20083106820246951</v>
      </c>
      <c r="M334" s="39">
        <f t="shared" si="287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82"/>
        <v>16655</v>
      </c>
      <c r="AL334" s="7">
        <v>6.97</v>
      </c>
      <c r="AM334" s="7" t="s">
        <v>433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0</v>
      </c>
      <c r="AU334" s="9">
        <v>1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 s="18">
        <v>0</v>
      </c>
      <c r="CR334">
        <v>0</v>
      </c>
      <c r="CS334">
        <v>0</v>
      </c>
      <c r="CT334">
        <v>0</v>
      </c>
      <c r="CU334" s="18">
        <v>1</v>
      </c>
      <c r="CV334">
        <v>0</v>
      </c>
      <c r="CW334">
        <v>0</v>
      </c>
      <c r="CX334">
        <v>0</v>
      </c>
      <c r="CY334" s="18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 s="18">
        <v>1</v>
      </c>
      <c r="DL334" s="18"/>
    </row>
    <row r="335" spans="1:121" x14ac:dyDescent="0.3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88"/>
        <v>69</v>
      </c>
      <c r="G335" s="7">
        <f t="shared" si="275"/>
        <v>6.8000000000000007</v>
      </c>
      <c r="H335" s="16">
        <f t="shared" si="276"/>
        <v>7</v>
      </c>
      <c r="I335" s="11">
        <f t="shared" si="283"/>
        <v>0.248495818581531</v>
      </c>
      <c r="J335" s="39">
        <f t="shared" si="284"/>
        <v>3.6013886750946517E-3</v>
      </c>
      <c r="K335" s="39">
        <f t="shared" si="285"/>
        <v>277.67066823847279</v>
      </c>
      <c r="L335" s="39">
        <f t="shared" si="286"/>
        <v>0.24489442990643634</v>
      </c>
      <c r="M335" s="39">
        <f t="shared" si="287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82"/>
        <v>72340</v>
      </c>
      <c r="AL335" s="7">
        <v>10.52</v>
      </c>
      <c r="AM335" s="7" t="s">
        <v>433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0</v>
      </c>
      <c r="AU335" s="9">
        <v>1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8">
        <v>0</v>
      </c>
      <c r="CR335">
        <v>0</v>
      </c>
      <c r="CS335">
        <v>0</v>
      </c>
      <c r="CT335">
        <v>0</v>
      </c>
      <c r="CU335" s="18">
        <v>1</v>
      </c>
      <c r="CV335">
        <v>0</v>
      </c>
      <c r="CW335">
        <v>0</v>
      </c>
      <c r="CX335">
        <v>0</v>
      </c>
      <c r="CY335" s="18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 s="18">
        <v>1</v>
      </c>
      <c r="DL335" s="18"/>
    </row>
    <row r="336" spans="1:121" x14ac:dyDescent="0.3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88"/>
        <v>75.999999999999986</v>
      </c>
      <c r="G336" s="7">
        <f t="shared" si="275"/>
        <v>7.5</v>
      </c>
      <c r="H336" s="16">
        <f t="shared" si="276"/>
        <v>7.6999999999999993</v>
      </c>
      <c r="I336" s="11">
        <f t="shared" si="283"/>
        <v>0.18608624280062647</v>
      </c>
      <c r="J336" s="39">
        <f t="shared" si="284"/>
        <v>2.4485031947450858E-3</v>
      </c>
      <c r="K336" s="39">
        <f t="shared" si="285"/>
        <v>408.41278138667496</v>
      </c>
      <c r="L336" s="39">
        <f t="shared" si="286"/>
        <v>0.18363773960588137</v>
      </c>
      <c r="M336" s="39">
        <f t="shared" si="287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82"/>
        <v>161025</v>
      </c>
      <c r="AL336" s="7">
        <v>11.59</v>
      </c>
      <c r="AM336" s="7" t="s">
        <v>433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0</v>
      </c>
      <c r="AU336" s="9">
        <v>1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8">
        <v>0</v>
      </c>
      <c r="CR336">
        <v>0</v>
      </c>
      <c r="CS336">
        <v>0</v>
      </c>
      <c r="CT336">
        <v>0</v>
      </c>
      <c r="CU336" s="18">
        <v>1</v>
      </c>
      <c r="CV336">
        <v>0</v>
      </c>
      <c r="CW336">
        <v>0</v>
      </c>
      <c r="CX336">
        <v>0</v>
      </c>
      <c r="CY336" s="18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 s="18">
        <v>1</v>
      </c>
      <c r="DL336" s="18"/>
    </row>
    <row r="337" spans="1:121" x14ac:dyDescent="0.3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88"/>
        <v>75</v>
      </c>
      <c r="G337" s="7">
        <f t="shared" si="275"/>
        <v>7.4</v>
      </c>
      <c r="H337" s="16">
        <f t="shared" si="276"/>
        <v>7.6</v>
      </c>
      <c r="I337" s="11">
        <f t="shared" si="283"/>
        <v>0.1213312702998607</v>
      </c>
      <c r="J337" s="39">
        <f t="shared" si="284"/>
        <v>1.6177502706648094E-3</v>
      </c>
      <c r="K337" s="39">
        <f t="shared" si="285"/>
        <v>618.14237842102364</v>
      </c>
      <c r="L337" s="39">
        <f t="shared" si="286"/>
        <v>0.11971352002919589</v>
      </c>
      <c r="M337" s="39">
        <f t="shared" si="287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82"/>
        <v>376475</v>
      </c>
      <c r="AL337" s="7">
        <v>12.62</v>
      </c>
      <c r="AM337" s="7" t="s">
        <v>433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0</v>
      </c>
      <c r="AU337" s="9">
        <v>1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8">
        <v>0</v>
      </c>
      <c r="CR337">
        <v>0</v>
      </c>
      <c r="CS337">
        <v>0</v>
      </c>
      <c r="CT337">
        <v>0</v>
      </c>
      <c r="CU337" s="18">
        <v>1</v>
      </c>
      <c r="CV337">
        <v>0</v>
      </c>
      <c r="CW337">
        <v>0</v>
      </c>
      <c r="CX337">
        <v>0</v>
      </c>
      <c r="CY337" s="18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 s="18">
        <v>1</v>
      </c>
      <c r="DL337" s="18"/>
    </row>
    <row r="338" spans="1:121" x14ac:dyDescent="0.3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88"/>
        <v>101.99999999999999</v>
      </c>
      <c r="G338" s="7">
        <f t="shared" si="275"/>
        <v>10.1</v>
      </c>
      <c r="H338" s="16">
        <f t="shared" si="276"/>
        <v>10.299999999999999</v>
      </c>
      <c r="I338" s="11">
        <f t="shared" si="283"/>
        <v>0.30265063701510003</v>
      </c>
      <c r="J338" s="39">
        <f t="shared" si="284"/>
        <v>2.9671631079911773E-3</v>
      </c>
      <c r="K338" s="39">
        <f t="shared" si="285"/>
        <v>337.02225445806988</v>
      </c>
      <c r="L338" s="39">
        <f t="shared" si="286"/>
        <v>0.29968347390710887</v>
      </c>
      <c r="M338" s="39">
        <f t="shared" si="287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82"/>
        <v>103180</v>
      </c>
      <c r="AL338" s="7">
        <v>13.7</v>
      </c>
      <c r="AM338" s="7" t="s">
        <v>433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0</v>
      </c>
      <c r="AU338" s="9">
        <v>1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 s="18">
        <v>0</v>
      </c>
      <c r="CR338">
        <v>0</v>
      </c>
      <c r="CS338">
        <v>0</v>
      </c>
      <c r="CT338">
        <v>0</v>
      </c>
      <c r="CU338" s="18">
        <v>1</v>
      </c>
      <c r="CV338">
        <v>0</v>
      </c>
      <c r="CW338">
        <v>0</v>
      </c>
      <c r="CX338">
        <v>0</v>
      </c>
      <c r="CY338" s="1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 s="18">
        <v>1</v>
      </c>
      <c r="DL338" s="18"/>
    </row>
    <row r="339" spans="1:121" x14ac:dyDescent="0.3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88"/>
        <v>6.166666666666667</v>
      </c>
      <c r="G339" s="7">
        <f t="shared" si="275"/>
        <v>6.2</v>
      </c>
      <c r="H339" s="16">
        <f t="shared" si="276"/>
        <v>8.6</v>
      </c>
      <c r="I339" s="11">
        <f t="shared" si="283"/>
        <v>7.8963906215058065E-3</v>
      </c>
      <c r="J339" s="39">
        <f t="shared" si="284"/>
        <v>1.280495776460401E-3</v>
      </c>
      <c r="K339" s="39">
        <f t="shared" si="285"/>
        <v>780.94751922121998</v>
      </c>
      <c r="L339" s="39">
        <f t="shared" si="286"/>
        <v>6.6158948450454058E-3</v>
      </c>
      <c r="M339" s="39">
        <f t="shared" si="287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82"/>
        <v>609841</v>
      </c>
      <c r="AL339" s="7">
        <v>11.59</v>
      </c>
      <c r="AM339" s="7" t="s">
        <v>433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0</v>
      </c>
      <c r="AU339" s="9">
        <v>1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 s="18">
        <v>0</v>
      </c>
      <c r="CR339">
        <v>0</v>
      </c>
      <c r="CS339">
        <v>0</v>
      </c>
      <c r="CT339">
        <v>0</v>
      </c>
      <c r="CU339" s="18">
        <v>1</v>
      </c>
      <c r="CV339">
        <v>0</v>
      </c>
      <c r="CW339">
        <v>0</v>
      </c>
      <c r="CX339">
        <v>0</v>
      </c>
      <c r="CY339" s="18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 s="18">
        <v>1</v>
      </c>
      <c r="DL339" s="18"/>
    </row>
    <row r="340" spans="1:121" x14ac:dyDescent="0.3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88"/>
        <v>6.166666666666667</v>
      </c>
      <c r="G340" s="7">
        <f t="shared" si="275"/>
        <v>6.2</v>
      </c>
      <c r="H340" s="16">
        <f t="shared" si="276"/>
        <v>8.6</v>
      </c>
      <c r="I340" s="11">
        <f t="shared" si="283"/>
        <v>7.8963906215058065E-3</v>
      </c>
      <c r="J340" s="39">
        <f t="shared" si="284"/>
        <v>1.280495776460401E-3</v>
      </c>
      <c r="K340" s="39">
        <f t="shared" si="285"/>
        <v>780.94751922121998</v>
      </c>
      <c r="L340" s="39">
        <f t="shared" si="286"/>
        <v>6.6158948450454058E-3</v>
      </c>
      <c r="M340" s="39">
        <f t="shared" si="287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82"/>
        <v>609841</v>
      </c>
      <c r="AL340" s="7">
        <v>11.59</v>
      </c>
      <c r="AM340" s="7" t="s">
        <v>433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0</v>
      </c>
      <c r="AU340" s="9">
        <v>1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8">
        <v>0</v>
      </c>
      <c r="CR340">
        <v>0</v>
      </c>
      <c r="CS340">
        <v>0</v>
      </c>
      <c r="CT340">
        <v>0</v>
      </c>
      <c r="CU340" s="18">
        <v>1</v>
      </c>
      <c r="CV340">
        <v>0</v>
      </c>
      <c r="CW340">
        <v>0</v>
      </c>
      <c r="CX340">
        <v>0</v>
      </c>
      <c r="CY340" s="18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 s="18">
        <v>1</v>
      </c>
      <c r="DL340" s="18"/>
    </row>
    <row r="341" spans="1:121" x14ac:dyDescent="0.3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88"/>
        <v>6.25</v>
      </c>
      <c r="G341" s="7">
        <f t="shared" si="275"/>
        <v>6.3</v>
      </c>
      <c r="H341" s="16">
        <f t="shared" si="276"/>
        <v>8.6999999999999993</v>
      </c>
      <c r="I341" s="11">
        <f t="shared" si="283"/>
        <v>8.0030983750574436E-3</v>
      </c>
      <c r="J341" s="39">
        <f t="shared" si="284"/>
        <v>1.2804957400091911E-3</v>
      </c>
      <c r="K341" s="39">
        <f t="shared" si="285"/>
        <v>780.94754145204911</v>
      </c>
      <c r="L341" s="39">
        <f t="shared" si="286"/>
        <v>6.722602635048253E-3</v>
      </c>
      <c r="M341" s="39">
        <f t="shared" si="287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82"/>
        <v>609840</v>
      </c>
      <c r="AL341" s="7">
        <v>11.59</v>
      </c>
      <c r="AM341" s="7" t="s">
        <v>433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0</v>
      </c>
      <c r="AU341" s="9">
        <v>1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 s="18">
        <v>0</v>
      </c>
      <c r="CR341">
        <v>0</v>
      </c>
      <c r="CS341">
        <v>0</v>
      </c>
      <c r="CT341">
        <v>0</v>
      </c>
      <c r="CU341" s="18">
        <v>1</v>
      </c>
      <c r="CV341">
        <v>0</v>
      </c>
      <c r="CW341">
        <v>0</v>
      </c>
      <c r="CX341">
        <v>0</v>
      </c>
      <c r="CY341" s="18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 s="18">
        <v>1</v>
      </c>
      <c r="DL341" s="18"/>
    </row>
    <row r="342" spans="1:121" x14ac:dyDescent="0.3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88"/>
        <v>4.615384615384615</v>
      </c>
      <c r="G342" s="7">
        <f t="shared" si="275"/>
        <v>4.7</v>
      </c>
      <c r="H342" s="16">
        <f t="shared" si="276"/>
        <v>7.3</v>
      </c>
      <c r="I342" s="11">
        <f t="shared" si="283"/>
        <v>5.9100712401924313E-3</v>
      </c>
      <c r="J342" s="39">
        <f t="shared" si="284"/>
        <v>1.2805154353750267E-3</v>
      </c>
      <c r="K342" s="39">
        <f t="shared" si="285"/>
        <v>780.93552984554879</v>
      </c>
      <c r="L342" s="39">
        <f t="shared" si="286"/>
        <v>4.6295558048174042E-3</v>
      </c>
      <c r="M342" s="39">
        <f t="shared" si="287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82"/>
        <v>609839</v>
      </c>
      <c r="AL342" s="7">
        <v>11.59</v>
      </c>
      <c r="AM342" s="7" t="s">
        <v>433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0</v>
      </c>
      <c r="AU342" s="9">
        <v>1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8">
        <v>0</v>
      </c>
      <c r="CR342">
        <v>0</v>
      </c>
      <c r="CS342">
        <v>0</v>
      </c>
      <c r="CT342">
        <v>0</v>
      </c>
      <c r="CU342" s="18">
        <v>1</v>
      </c>
      <c r="CV342">
        <v>0</v>
      </c>
      <c r="CW342">
        <v>0</v>
      </c>
      <c r="CX342">
        <v>0</v>
      </c>
      <c r="CY342" s="18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 s="18">
        <v>1</v>
      </c>
      <c r="DL342" s="18"/>
    </row>
    <row r="343" spans="1:121" x14ac:dyDescent="0.3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88"/>
        <v>243.33333333333334</v>
      </c>
      <c r="G343" s="7">
        <f t="shared" si="275"/>
        <v>7.27</v>
      </c>
      <c r="H343" s="16">
        <f t="shared" si="276"/>
        <v>7.33</v>
      </c>
      <c r="I343" s="11">
        <f t="shared" si="283"/>
        <v>0.29748927147720233</v>
      </c>
      <c r="J343" s="39">
        <f t="shared" si="284"/>
        <v>1.2225586499063107E-3</v>
      </c>
      <c r="K343" s="39">
        <f t="shared" si="285"/>
        <v>817.95666823561692</v>
      </c>
      <c r="L343" s="39">
        <f t="shared" si="286"/>
        <v>0.296266712827296</v>
      </c>
      <c r="M343" s="39">
        <f t="shared" si="287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82"/>
        <v>609842</v>
      </c>
      <c r="AL343" s="7">
        <v>11.59</v>
      </c>
      <c r="AM343" s="7" t="s">
        <v>433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0</v>
      </c>
      <c r="AU343" s="9">
        <v>1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 s="18">
        <v>0</v>
      </c>
      <c r="CR343">
        <v>0</v>
      </c>
      <c r="CS343">
        <v>0</v>
      </c>
      <c r="CT343">
        <v>0</v>
      </c>
      <c r="CU343" s="18">
        <v>1</v>
      </c>
      <c r="CV343">
        <v>0</v>
      </c>
      <c r="CW343">
        <v>0</v>
      </c>
      <c r="CX343">
        <v>0</v>
      </c>
      <c r="CY343" s="18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 s="18">
        <v>1</v>
      </c>
      <c r="DL343" s="18"/>
    </row>
    <row r="344" spans="1:121" x14ac:dyDescent="0.3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88"/>
        <v>243.33333333333334</v>
      </c>
      <c r="G344" s="7">
        <f t="shared" si="275"/>
        <v>7.27</v>
      </c>
      <c r="H344" s="16">
        <f t="shared" si="276"/>
        <v>7.33</v>
      </c>
      <c r="I344" s="11">
        <f t="shared" si="283"/>
        <v>0.29748927147720233</v>
      </c>
      <c r="J344" s="39">
        <f t="shared" si="284"/>
        <v>1.2225586499063107E-3</v>
      </c>
      <c r="K344" s="39">
        <f t="shared" si="285"/>
        <v>817.95666823561692</v>
      </c>
      <c r="L344" s="39">
        <f t="shared" si="286"/>
        <v>0.296266712827296</v>
      </c>
      <c r="M344" s="39">
        <f t="shared" si="287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82"/>
        <v>609842</v>
      </c>
      <c r="AL344" s="7">
        <v>11.59</v>
      </c>
      <c r="AM344" s="7" t="s">
        <v>433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0</v>
      </c>
      <c r="AU344" s="9">
        <v>1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8">
        <v>0</v>
      </c>
      <c r="CR344">
        <v>0</v>
      </c>
      <c r="CS344">
        <v>0</v>
      </c>
      <c r="CT344">
        <v>0</v>
      </c>
      <c r="CU344" s="18">
        <v>1</v>
      </c>
      <c r="CV344">
        <v>0</v>
      </c>
      <c r="CW344">
        <v>0</v>
      </c>
      <c r="CX344">
        <v>0</v>
      </c>
      <c r="CY344" s="18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 s="18">
        <v>1</v>
      </c>
      <c r="DL344" s="18"/>
    </row>
    <row r="345" spans="1:121" x14ac:dyDescent="0.3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88"/>
        <v>243.33333333333334</v>
      </c>
      <c r="G345" s="7">
        <f t="shared" si="275"/>
        <v>7.27</v>
      </c>
      <c r="H345" s="16">
        <f t="shared" si="276"/>
        <v>7.33</v>
      </c>
      <c r="I345" s="11">
        <f>IFERROR(F345/SQRT(F345^2+AJ345), "X")</f>
        <v>0.29748949379856965</v>
      </c>
      <c r="J345" s="39">
        <f t="shared" si="284"/>
        <v>1.2225595635557657E-3</v>
      </c>
      <c r="K345" s="39">
        <f t="shared" si="285"/>
        <v>817.95605695606355</v>
      </c>
      <c r="L345" s="39">
        <f t="shared" si="286"/>
        <v>0.29626693423501388</v>
      </c>
      <c r="M345" s="39">
        <f t="shared" si="287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82"/>
        <v>609841</v>
      </c>
      <c r="AL345" s="7">
        <v>11.59</v>
      </c>
      <c r="AM345" s="7" t="s">
        <v>433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0</v>
      </c>
      <c r="AU345" s="9">
        <v>1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 s="18">
        <v>0</v>
      </c>
      <c r="CR345">
        <v>0</v>
      </c>
      <c r="CS345">
        <v>0</v>
      </c>
      <c r="CT345">
        <v>0</v>
      </c>
      <c r="CU345" s="18">
        <v>1</v>
      </c>
      <c r="CV345">
        <v>0</v>
      </c>
      <c r="CW345">
        <v>0</v>
      </c>
      <c r="CX345">
        <v>0</v>
      </c>
      <c r="CY345" s="18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 s="18">
        <v>1</v>
      </c>
      <c r="DL345" s="18"/>
    </row>
    <row r="346" spans="1:121" s="69" customFormat="1" x14ac:dyDescent="0.3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88"/>
        <v>243.33333333333334</v>
      </c>
      <c r="G346" s="73">
        <f t="shared" si="275"/>
        <v>7.27</v>
      </c>
      <c r="H346" s="74">
        <f t="shared" si="276"/>
        <v>7.33</v>
      </c>
      <c r="I346" s="75">
        <f t="shared" ref="I346:I358" si="289">IFERROR(F346/SQRT(F346^2+AJ346), "X")</f>
        <v>0.29748993844279964</v>
      </c>
      <c r="J346" s="76">
        <f t="shared" ref="J346:J358" si="290">IFERROR(SQRT((1-I346^2)/AJ346), "X")</f>
        <v>1.2225613908608203E-3</v>
      </c>
      <c r="K346" s="76">
        <f t="shared" ref="K346:K358" si="291">IFERROR(1/J346, "X")</f>
        <v>817.95483439558632</v>
      </c>
      <c r="L346" s="76">
        <f t="shared" ref="L346:L358" si="292">IFERROR(I346-J346, "X")</f>
        <v>0.29626737705193884</v>
      </c>
      <c r="M346" s="76">
        <f t="shared" ref="M346:M358" si="293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82"/>
        <v>609839</v>
      </c>
      <c r="AK346" s="79"/>
      <c r="AL346" s="73">
        <v>11.59</v>
      </c>
      <c r="AM346" s="73" t="s">
        <v>433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0</v>
      </c>
      <c r="AU346" s="79">
        <v>1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1</v>
      </c>
      <c r="CO346" s="69">
        <v>0</v>
      </c>
      <c r="CP346" s="69">
        <v>0</v>
      </c>
      <c r="CQ346" s="85">
        <v>0</v>
      </c>
      <c r="CR346" s="69">
        <v>0</v>
      </c>
      <c r="CS346" s="69">
        <v>0</v>
      </c>
      <c r="CT346" s="69">
        <v>0</v>
      </c>
      <c r="CU346" s="85">
        <v>1</v>
      </c>
      <c r="CV346" s="69">
        <v>0</v>
      </c>
      <c r="CW346" s="69">
        <v>0</v>
      </c>
      <c r="CX346" s="69">
        <v>0</v>
      </c>
      <c r="CY346" s="85">
        <v>0</v>
      </c>
      <c r="CZ346" s="69">
        <v>1</v>
      </c>
      <c r="DA346" s="69">
        <v>0</v>
      </c>
      <c r="DB346" s="69">
        <v>0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85">
        <v>1</v>
      </c>
      <c r="DL346" s="85"/>
      <c r="DP346" s="70"/>
      <c r="DQ346" s="87"/>
    </row>
    <row r="347" spans="1:121" x14ac:dyDescent="0.3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88"/>
        <v>50</v>
      </c>
      <c r="G347" s="7">
        <f t="shared" si="275"/>
        <v>4.9000000000000004</v>
      </c>
      <c r="H347" s="16">
        <f t="shared" si="276"/>
        <v>5.0999999999999996</v>
      </c>
      <c r="I347" s="11">
        <f t="shared" si="289"/>
        <v>0.21218275209520929</v>
      </c>
      <c r="J347" s="39">
        <f t="shared" si="290"/>
        <v>4.2436550419041857E-3</v>
      </c>
      <c r="K347" s="39">
        <f t="shared" si="291"/>
        <v>235.64592082189753</v>
      </c>
      <c r="L347" s="39">
        <f t="shared" si="292"/>
        <v>0.2079390970533051</v>
      </c>
      <c r="M347" s="39">
        <f t="shared" si="293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0</v>
      </c>
      <c r="AF347" s="9">
        <v>0</v>
      </c>
      <c r="AG347" s="9">
        <v>1</v>
      </c>
      <c r="AH347" s="8">
        <v>53044</v>
      </c>
      <c r="AI347" s="9">
        <v>14</v>
      </c>
      <c r="AJ347" s="9">
        <f t="shared" si="282"/>
        <v>53029</v>
      </c>
      <c r="AL347" s="7">
        <v>7.8040000000000003</v>
      </c>
      <c r="AM347" s="7" t="s">
        <v>433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 s="18">
        <v>0</v>
      </c>
      <c r="CR347">
        <v>0</v>
      </c>
      <c r="CS347">
        <v>0</v>
      </c>
      <c r="CT347">
        <v>1</v>
      </c>
      <c r="CU347" s="18">
        <v>0</v>
      </c>
      <c r="CV347">
        <v>0</v>
      </c>
      <c r="CW347">
        <v>0</v>
      </c>
      <c r="CX347">
        <v>0</v>
      </c>
      <c r="CY347" s="18">
        <v>0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1</v>
      </c>
      <c r="DJ347" s="18">
        <v>1</v>
      </c>
      <c r="DL347" s="18"/>
    </row>
    <row r="348" spans="1:121" x14ac:dyDescent="0.3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88"/>
        <v>70.999999999999986</v>
      </c>
      <c r="G348" s="7">
        <f t="shared" si="275"/>
        <v>7</v>
      </c>
      <c r="H348" s="16">
        <f t="shared" si="276"/>
        <v>7.1999999999999993</v>
      </c>
      <c r="I348" s="11">
        <f t="shared" si="289"/>
        <v>0.51647633440499785</v>
      </c>
      <c r="J348" s="39">
        <f t="shared" si="290"/>
        <v>7.2743145690844797E-3</v>
      </c>
      <c r="K348" s="39">
        <f t="shared" si="291"/>
        <v>137.46999672655846</v>
      </c>
      <c r="L348" s="39">
        <f t="shared" si="292"/>
        <v>0.5092020198359134</v>
      </c>
      <c r="M348" s="39">
        <f t="shared" si="293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0</v>
      </c>
      <c r="AF348" s="9">
        <v>0</v>
      </c>
      <c r="AG348" s="9">
        <v>1</v>
      </c>
      <c r="AH348" s="8">
        <v>13870</v>
      </c>
      <c r="AI348" s="9">
        <v>12</v>
      </c>
      <c r="AJ348" s="9">
        <f t="shared" si="282"/>
        <v>13857</v>
      </c>
      <c r="AL348" s="7">
        <v>10.032</v>
      </c>
      <c r="AM348" s="7" t="s">
        <v>433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94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95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 s="18">
        <v>0</v>
      </c>
      <c r="CR348">
        <v>0</v>
      </c>
      <c r="CS348">
        <v>0</v>
      </c>
      <c r="CT348">
        <v>1</v>
      </c>
      <c r="CU348" s="18">
        <v>0</v>
      </c>
      <c r="CV348">
        <v>0</v>
      </c>
      <c r="CW348">
        <v>0</v>
      </c>
      <c r="CX348">
        <v>0</v>
      </c>
      <c r="CY348" s="1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 s="18">
        <v>1</v>
      </c>
      <c r="DL348" s="18"/>
    </row>
    <row r="349" spans="1:121" x14ac:dyDescent="0.3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88"/>
        <v>49</v>
      </c>
      <c r="G349" s="7">
        <f t="shared" si="275"/>
        <v>4.8000000000000007</v>
      </c>
      <c r="H349" s="16">
        <f t="shared" si="276"/>
        <v>5</v>
      </c>
      <c r="I349" s="11">
        <f t="shared" si="289"/>
        <v>0.33699468069112615</v>
      </c>
      <c r="J349" s="39">
        <f t="shared" si="290"/>
        <v>6.8774424630842074E-3</v>
      </c>
      <c r="K349" s="39">
        <f t="shared" si="291"/>
        <v>145.40288855452633</v>
      </c>
      <c r="L349" s="39">
        <f t="shared" si="292"/>
        <v>0.33011723822804195</v>
      </c>
      <c r="M349" s="39">
        <f t="shared" si="293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0</v>
      </c>
      <c r="AF349" s="9">
        <v>0</v>
      </c>
      <c r="AG349" s="9">
        <v>1</v>
      </c>
      <c r="AH349" s="8">
        <v>18754</v>
      </c>
      <c r="AI349" s="9">
        <v>12</v>
      </c>
      <c r="AJ349" s="9">
        <f t="shared" si="282"/>
        <v>18741</v>
      </c>
      <c r="AL349" s="7">
        <v>6.3079999999999998</v>
      </c>
      <c r="AM349" s="7" t="s">
        <v>433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94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95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 s="18">
        <v>0</v>
      </c>
      <c r="CR349">
        <v>0</v>
      </c>
      <c r="CS349">
        <v>0</v>
      </c>
      <c r="CT349">
        <v>1</v>
      </c>
      <c r="CU349" s="18">
        <v>0</v>
      </c>
      <c r="CV349">
        <v>0</v>
      </c>
      <c r="CW349">
        <v>0</v>
      </c>
      <c r="CX349">
        <v>0</v>
      </c>
      <c r="CY349" s="18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1</v>
      </c>
      <c r="DJ349" s="18">
        <v>1</v>
      </c>
      <c r="DL349" s="18"/>
    </row>
    <row r="350" spans="1:121" x14ac:dyDescent="0.3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88"/>
        <v>17.5</v>
      </c>
      <c r="G350" s="7">
        <f t="shared" si="275"/>
        <v>3.3</v>
      </c>
      <c r="H350" s="16">
        <f t="shared" si="276"/>
        <v>3.7</v>
      </c>
      <c r="I350" s="11">
        <f t="shared" si="289"/>
        <v>0.12159449831189598</v>
      </c>
      <c r="J350" s="39">
        <f t="shared" si="290"/>
        <v>6.9482570463940563E-3</v>
      </c>
      <c r="K350" s="39">
        <f t="shared" si="291"/>
        <v>143.92098526622169</v>
      </c>
      <c r="L350" s="39">
        <f t="shared" si="292"/>
        <v>0.11464624126550192</v>
      </c>
      <c r="M350" s="39">
        <f t="shared" si="293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0</v>
      </c>
      <c r="AF350" s="9">
        <v>0</v>
      </c>
      <c r="AG350" s="9">
        <v>1</v>
      </c>
      <c r="AH350" s="8">
        <v>20420</v>
      </c>
      <c r="AI350" s="9">
        <v>12</v>
      </c>
      <c r="AJ350" s="9">
        <f t="shared" si="282"/>
        <v>20407</v>
      </c>
      <c r="AL350" s="7">
        <v>7.6660000000000004</v>
      </c>
      <c r="AM350" s="7" t="s">
        <v>433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94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95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 s="18">
        <v>0</v>
      </c>
      <c r="CR350">
        <v>0</v>
      </c>
      <c r="CS350">
        <v>0</v>
      </c>
      <c r="CT350">
        <v>1</v>
      </c>
      <c r="CU350" s="18">
        <v>0</v>
      </c>
      <c r="CV350">
        <v>0</v>
      </c>
      <c r="CW350">
        <v>0</v>
      </c>
      <c r="CX350">
        <v>0</v>
      </c>
      <c r="CY350" s="18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1</v>
      </c>
      <c r="DJ350" s="18">
        <v>1</v>
      </c>
      <c r="DL350" s="18"/>
    </row>
    <row r="351" spans="1:121" x14ac:dyDescent="0.3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88"/>
        <v>9.0666666666666664</v>
      </c>
      <c r="G351" s="7">
        <f t="shared" si="275"/>
        <v>12.1</v>
      </c>
      <c r="H351" s="16">
        <f t="shared" si="276"/>
        <v>15.1</v>
      </c>
      <c r="I351" s="11">
        <f t="shared" si="289"/>
        <v>3.9341831513423985E-2</v>
      </c>
      <c r="J351" s="39">
        <f t="shared" si="290"/>
        <v>4.3391725933923514E-3</v>
      </c>
      <c r="K351" s="39">
        <f t="shared" si="291"/>
        <v>230.45868272739139</v>
      </c>
      <c r="L351" s="39">
        <f t="shared" si="292"/>
        <v>3.5002658920031633E-2</v>
      </c>
      <c r="M351" s="39">
        <f t="shared" si="293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0</v>
      </c>
      <c r="AF351" s="9">
        <v>0</v>
      </c>
      <c r="AG351" s="9">
        <v>1</v>
      </c>
      <c r="AH351" s="8">
        <v>53044</v>
      </c>
      <c r="AI351" s="9">
        <v>14</v>
      </c>
      <c r="AJ351" s="9">
        <f t="shared" si="282"/>
        <v>53029</v>
      </c>
      <c r="AL351" s="7">
        <v>7.8040000000000003</v>
      </c>
      <c r="AM351" s="7" t="s">
        <v>433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95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18">
        <v>1</v>
      </c>
      <c r="CR351">
        <v>0</v>
      </c>
      <c r="CS351">
        <v>1</v>
      </c>
      <c r="CT351">
        <v>0</v>
      </c>
      <c r="CU351" s="18">
        <v>0</v>
      </c>
      <c r="CV351">
        <v>0</v>
      </c>
      <c r="CW351">
        <v>1</v>
      </c>
      <c r="CX351">
        <v>0</v>
      </c>
      <c r="CY351" s="18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1</v>
      </c>
      <c r="DJ351" s="18">
        <v>1</v>
      </c>
      <c r="DL351" s="18"/>
    </row>
    <row r="352" spans="1:121" x14ac:dyDescent="0.3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88"/>
        <v>9.7333333333333325</v>
      </c>
      <c r="G352" s="7">
        <f t="shared" si="275"/>
        <v>13.1</v>
      </c>
      <c r="H352" s="16">
        <f t="shared" si="276"/>
        <v>16.100000000000001</v>
      </c>
      <c r="I352" s="11">
        <f t="shared" si="289"/>
        <v>8.2403838857020115E-2</v>
      </c>
      <c r="J352" s="39">
        <f t="shared" si="290"/>
        <v>8.4661478277760407E-3</v>
      </c>
      <c r="K352" s="39">
        <f t="shared" si="291"/>
        <v>118.11747448103425</v>
      </c>
      <c r="L352" s="39">
        <f t="shared" si="292"/>
        <v>7.3937691029244079E-2</v>
      </c>
      <c r="M352" s="39">
        <f t="shared" si="293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0</v>
      </c>
      <c r="AF352" s="9">
        <v>0</v>
      </c>
      <c r="AG352" s="9">
        <v>1</v>
      </c>
      <c r="AH352" s="8">
        <v>13870</v>
      </c>
      <c r="AI352" s="9">
        <v>12</v>
      </c>
      <c r="AJ352" s="9">
        <f t="shared" si="282"/>
        <v>13857</v>
      </c>
      <c r="AL352" s="7">
        <v>10.032</v>
      </c>
      <c r="AM352" s="7" t="s">
        <v>433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94"/>
        <v>0.52</v>
      </c>
      <c r="BP352" s="54">
        <v>0.48</v>
      </c>
      <c r="BQ352">
        <v>1</v>
      </c>
      <c r="BR352" s="54">
        <v>0</v>
      </c>
      <c r="BT352" s="18"/>
      <c r="BU352">
        <f t="shared" si="295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18">
        <v>1</v>
      </c>
      <c r="CR352">
        <v>0</v>
      </c>
      <c r="CS352">
        <v>1</v>
      </c>
      <c r="CT352">
        <v>0</v>
      </c>
      <c r="CU352" s="18">
        <v>0</v>
      </c>
      <c r="CV352">
        <v>0</v>
      </c>
      <c r="CW352">
        <v>1</v>
      </c>
      <c r="CX352">
        <v>0</v>
      </c>
      <c r="CY352" s="18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1</v>
      </c>
      <c r="DJ352" s="18">
        <v>1</v>
      </c>
      <c r="DL352" s="18"/>
    </row>
    <row r="353" spans="1:121" x14ac:dyDescent="0.3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88"/>
        <v>3.7333333333333329</v>
      </c>
      <c r="G353" s="7">
        <f t="shared" si="275"/>
        <v>8.1999999999999993</v>
      </c>
      <c r="H353" s="16">
        <f t="shared" si="276"/>
        <v>14.2</v>
      </c>
      <c r="I353" s="11">
        <f t="shared" si="289"/>
        <v>2.7260822444108244E-2</v>
      </c>
      <c r="J353" s="39">
        <f t="shared" si="290"/>
        <v>7.3020060118147078E-3</v>
      </c>
      <c r="K353" s="39">
        <f t="shared" si="291"/>
        <v>136.94866840454409</v>
      </c>
      <c r="L353" s="39">
        <f t="shared" si="292"/>
        <v>1.9958816432293535E-2</v>
      </c>
      <c r="M353" s="39">
        <f t="shared" si="293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0</v>
      </c>
      <c r="AF353" s="9">
        <v>0</v>
      </c>
      <c r="AG353" s="9">
        <v>1</v>
      </c>
      <c r="AH353" s="8">
        <v>18754</v>
      </c>
      <c r="AI353" s="9">
        <v>12</v>
      </c>
      <c r="AJ353" s="9">
        <f t="shared" si="282"/>
        <v>18741</v>
      </c>
      <c r="AL353" s="7">
        <v>6.3079999999999998</v>
      </c>
      <c r="AM353" s="7" t="s">
        <v>433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94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95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 s="18">
        <v>1</v>
      </c>
      <c r="CR353">
        <v>0</v>
      </c>
      <c r="CS353">
        <v>1</v>
      </c>
      <c r="CT353">
        <v>0</v>
      </c>
      <c r="CU353" s="18">
        <v>0</v>
      </c>
      <c r="CV353">
        <v>0</v>
      </c>
      <c r="CW353">
        <v>1</v>
      </c>
      <c r="CX353">
        <v>0</v>
      </c>
      <c r="CY353" s="18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1</v>
      </c>
      <c r="DJ353" s="18">
        <v>1</v>
      </c>
      <c r="DL353" s="18"/>
    </row>
    <row r="354" spans="1:121" x14ac:dyDescent="0.3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88"/>
        <v>3.3055555555555554</v>
      </c>
      <c r="G354" s="7">
        <f t="shared" si="275"/>
        <v>8.3000000000000007</v>
      </c>
      <c r="H354" s="16">
        <f t="shared" si="276"/>
        <v>15.5</v>
      </c>
      <c r="I354" s="11">
        <f t="shared" si="289"/>
        <v>2.3133355957210736E-2</v>
      </c>
      <c r="J354" s="39">
        <f t="shared" si="290"/>
        <v>6.9983261719292981E-3</v>
      </c>
      <c r="K354" s="39">
        <f t="shared" si="291"/>
        <v>142.89131078386421</v>
      </c>
      <c r="L354" s="39">
        <f t="shared" si="292"/>
        <v>1.6135029785281439E-2</v>
      </c>
      <c r="M354" s="39">
        <f t="shared" si="293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0</v>
      </c>
      <c r="AF354" s="9">
        <v>0</v>
      </c>
      <c r="AG354" s="9">
        <v>1</v>
      </c>
      <c r="AH354" s="8">
        <v>20420</v>
      </c>
      <c r="AI354" s="9">
        <v>12</v>
      </c>
      <c r="AJ354" s="9">
        <f t="shared" si="282"/>
        <v>20407</v>
      </c>
      <c r="AL354" s="7">
        <v>7.6660000000000004</v>
      </c>
      <c r="AM354" s="7" t="s">
        <v>433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94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95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 s="18">
        <v>1</v>
      </c>
      <c r="CR354">
        <v>0</v>
      </c>
      <c r="CS354">
        <v>1</v>
      </c>
      <c r="CT354">
        <v>0</v>
      </c>
      <c r="CU354" s="18">
        <v>0</v>
      </c>
      <c r="CV354">
        <v>0</v>
      </c>
      <c r="CW354">
        <v>1</v>
      </c>
      <c r="CX354">
        <v>0</v>
      </c>
      <c r="CY354" s="18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1</v>
      </c>
      <c r="DJ354" s="18">
        <v>1</v>
      </c>
      <c r="DL354" s="18"/>
    </row>
    <row r="355" spans="1:121" x14ac:dyDescent="0.3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88"/>
        <v>50.999999999999993</v>
      </c>
      <c r="G355" s="7">
        <f t="shared" si="275"/>
        <v>5</v>
      </c>
      <c r="H355" s="16">
        <f t="shared" si="276"/>
        <v>5.1999999999999993</v>
      </c>
      <c r="I355" s="11">
        <f t="shared" si="289"/>
        <v>0.2975544533148119</v>
      </c>
      <c r="J355" s="39">
        <f t="shared" si="290"/>
        <v>5.8344010453884694E-3</v>
      </c>
      <c r="K355" s="39">
        <f t="shared" si="291"/>
        <v>171.39719951037708</v>
      </c>
      <c r="L355" s="39">
        <f t="shared" si="292"/>
        <v>0.29172005226942344</v>
      </c>
      <c r="M355" s="39">
        <f t="shared" si="293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0</v>
      </c>
      <c r="AF355" s="9">
        <v>0</v>
      </c>
      <c r="AG355" s="9">
        <v>1</v>
      </c>
      <c r="AH355" s="8">
        <v>26789</v>
      </c>
      <c r="AI355" s="9">
        <v>12</v>
      </c>
      <c r="AJ355" s="9">
        <f t="shared" si="282"/>
        <v>26776</v>
      </c>
      <c r="AL355" s="7">
        <v>7.8040000000000003</v>
      </c>
      <c r="AM355" s="7" t="s">
        <v>433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95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 s="18">
        <v>0</v>
      </c>
      <c r="CR355">
        <v>0</v>
      </c>
      <c r="CS355">
        <v>0</v>
      </c>
      <c r="CT355">
        <v>1</v>
      </c>
      <c r="CU355" s="18">
        <v>0</v>
      </c>
      <c r="CV355">
        <v>0</v>
      </c>
      <c r="CW355">
        <v>0</v>
      </c>
      <c r="CX355">
        <v>0</v>
      </c>
      <c r="CY355" s="18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 s="18">
        <v>1</v>
      </c>
      <c r="DL355" s="18"/>
    </row>
    <row r="356" spans="1:121" x14ac:dyDescent="0.3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88"/>
        <v>49</v>
      </c>
      <c r="G356" s="7">
        <f t="shared" si="275"/>
        <v>4.8000000000000007</v>
      </c>
      <c r="H356" s="16">
        <f t="shared" si="276"/>
        <v>5</v>
      </c>
      <c r="I356" s="11">
        <f t="shared" si="289"/>
        <v>0.28952550548973338</v>
      </c>
      <c r="J356" s="39">
        <f t="shared" si="290"/>
        <v>5.9086837855047633E-3</v>
      </c>
      <c r="K356" s="39">
        <f t="shared" si="291"/>
        <v>169.24242966821294</v>
      </c>
      <c r="L356" s="39">
        <f t="shared" si="292"/>
        <v>0.28361682170422864</v>
      </c>
      <c r="M356" s="39">
        <f t="shared" si="293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0</v>
      </c>
      <c r="AF356" s="9">
        <v>0</v>
      </c>
      <c r="AG356" s="9">
        <v>1</v>
      </c>
      <c r="AH356" s="8">
        <v>26255</v>
      </c>
      <c r="AI356" s="9">
        <v>12</v>
      </c>
      <c r="AJ356" s="9">
        <f t="shared" si="282"/>
        <v>26242</v>
      </c>
      <c r="AL356" s="7">
        <v>7.8040000000000003</v>
      </c>
      <c r="AM356" s="7" t="s">
        <v>433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95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 s="18">
        <v>0</v>
      </c>
      <c r="CR356">
        <v>0</v>
      </c>
      <c r="CS356">
        <v>0</v>
      </c>
      <c r="CT356">
        <v>1</v>
      </c>
      <c r="CU356" s="18">
        <v>0</v>
      </c>
      <c r="CV356">
        <v>0</v>
      </c>
      <c r="CW356">
        <v>0</v>
      </c>
      <c r="CX356">
        <v>0</v>
      </c>
      <c r="CY356" s="18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1</v>
      </c>
      <c r="DJ356" s="18">
        <v>1</v>
      </c>
      <c r="DL356" s="18"/>
    </row>
    <row r="357" spans="1:121" x14ac:dyDescent="0.3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88"/>
        <v>7.1764705882352935</v>
      </c>
      <c r="G357" s="7">
        <f t="shared" si="275"/>
        <v>10.5</v>
      </c>
      <c r="H357" s="16">
        <f t="shared" si="276"/>
        <v>13.899999999999999</v>
      </c>
      <c r="I357" s="11">
        <f t="shared" si="289"/>
        <v>4.3814795954272248E-2</v>
      </c>
      <c r="J357" s="39">
        <f t="shared" si="290"/>
        <v>6.1053404198576086E-3</v>
      </c>
      <c r="K357" s="39">
        <f t="shared" si="291"/>
        <v>163.7910306766027</v>
      </c>
      <c r="L357" s="39">
        <f t="shared" si="292"/>
        <v>3.770945553441464E-2</v>
      </c>
      <c r="M357" s="39">
        <f t="shared" si="293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0</v>
      </c>
      <c r="AF357" s="9">
        <v>0</v>
      </c>
      <c r="AG357" s="9">
        <v>1</v>
      </c>
      <c r="AH357" s="8">
        <v>26789</v>
      </c>
      <c r="AI357" s="9">
        <v>12</v>
      </c>
      <c r="AJ357" s="9">
        <f t="shared" si="282"/>
        <v>26776</v>
      </c>
      <c r="AL357" s="7">
        <v>7.8040000000000003</v>
      </c>
      <c r="AM357" s="7" t="s">
        <v>433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95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 s="18">
        <v>1</v>
      </c>
      <c r="CR357">
        <v>0</v>
      </c>
      <c r="CS357">
        <v>1</v>
      </c>
      <c r="CT357">
        <v>0</v>
      </c>
      <c r="CU357" s="18">
        <v>0</v>
      </c>
      <c r="CV357">
        <v>0</v>
      </c>
      <c r="CW357">
        <v>1</v>
      </c>
      <c r="CX357">
        <v>0</v>
      </c>
      <c r="CY357" s="18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1</v>
      </c>
      <c r="DJ357" s="18">
        <v>1</v>
      </c>
      <c r="DL357" s="18"/>
    </row>
    <row r="358" spans="1:121" s="69" customFormat="1" x14ac:dyDescent="0.3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88"/>
        <v>7.1818181818181817</v>
      </c>
      <c r="G358" s="73">
        <f t="shared" si="275"/>
        <v>13.600000000000001</v>
      </c>
      <c r="H358" s="74">
        <f t="shared" si="276"/>
        <v>18</v>
      </c>
      <c r="I358" s="75">
        <f t="shared" si="289"/>
        <v>4.4290395425208039E-2</v>
      </c>
      <c r="J358" s="76">
        <f t="shared" si="290"/>
        <v>6.1670170845226384E-3</v>
      </c>
      <c r="K358" s="76">
        <f t="shared" si="291"/>
        <v>162.15294789918772</v>
      </c>
      <c r="L358" s="76">
        <f t="shared" si="292"/>
        <v>3.8123378340685403E-2</v>
      </c>
      <c r="M358" s="76">
        <f t="shared" si="293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0</v>
      </c>
      <c r="AF358" s="79">
        <v>0</v>
      </c>
      <c r="AG358" s="79">
        <v>1</v>
      </c>
      <c r="AH358" s="78">
        <v>26255</v>
      </c>
      <c r="AI358" s="79">
        <v>12</v>
      </c>
      <c r="AJ358" s="79">
        <f t="shared" si="282"/>
        <v>26242</v>
      </c>
      <c r="AK358" s="79"/>
      <c r="AL358" s="73">
        <v>7.8040000000000003</v>
      </c>
      <c r="AM358" s="73" t="s">
        <v>433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95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85">
        <v>1</v>
      </c>
      <c r="CR358" s="69">
        <v>0</v>
      </c>
      <c r="CS358" s="69">
        <v>1</v>
      </c>
      <c r="CT358" s="69">
        <v>0</v>
      </c>
      <c r="CU358" s="85">
        <v>0</v>
      </c>
      <c r="CV358" s="69">
        <v>0</v>
      </c>
      <c r="CW358" s="69">
        <v>1</v>
      </c>
      <c r="CX358" s="69">
        <v>0</v>
      </c>
      <c r="CY358" s="85">
        <v>0</v>
      </c>
      <c r="CZ358" s="69">
        <v>1</v>
      </c>
      <c r="DA358" s="69">
        <v>1</v>
      </c>
      <c r="DB358" s="69">
        <v>0</v>
      </c>
      <c r="DC358" s="69">
        <v>0</v>
      </c>
      <c r="DD358" s="69">
        <v>0</v>
      </c>
      <c r="DE358" s="69">
        <v>0</v>
      </c>
      <c r="DF358" s="69">
        <v>1</v>
      </c>
      <c r="DG358" s="69">
        <v>0</v>
      </c>
      <c r="DH358" s="69">
        <v>0</v>
      </c>
      <c r="DI358" s="69">
        <v>1</v>
      </c>
      <c r="DJ358" s="85">
        <v>1</v>
      </c>
      <c r="DL358" s="85"/>
      <c r="DP358" s="70"/>
      <c r="DQ358" s="87"/>
    </row>
    <row r="359" spans="1:121" x14ac:dyDescent="0.3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96">D359-E359</f>
        <v>3.3375770020533881</v>
      </c>
      <c r="H359" s="16">
        <f t="shared" ref="H359:H382" si="297">D359+E359</f>
        <v>5.0624229979466122</v>
      </c>
      <c r="I359" s="11">
        <f t="shared" ref="I359:I380" si="298">IFERROR(F359/SQRT(F359^2+AJ359), "X")</f>
        <v>0.11280776361417817</v>
      </c>
      <c r="J359" s="39">
        <f t="shared" ref="J359:J380" si="299">IFERROR(SQRT((1-I359^2)/AJ359), "X")</f>
        <v>2.3163811830426727E-2</v>
      </c>
      <c r="K359" s="39">
        <f t="shared" ref="K359:K380" si="300">IFERROR(1/J359, "X")</f>
        <v>43.170787576786225</v>
      </c>
      <c r="L359" s="39">
        <f t="shared" ref="L359:L380" si="301">IFERROR(I359-J359, "X")</f>
        <v>8.9643951783751452E-2</v>
      </c>
      <c r="M359" s="39">
        <f t="shared" ref="M359:M380" si="302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0</v>
      </c>
      <c r="AF359" s="9">
        <v>0</v>
      </c>
      <c r="AG359" s="9">
        <v>1</v>
      </c>
      <c r="AH359" s="8">
        <v>1852</v>
      </c>
      <c r="AI359" s="9">
        <v>11</v>
      </c>
      <c r="AJ359" s="9">
        <f t="shared" si="282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303">$BO$359*BC371+$BP$359*BC363</f>
        <v>0.34625300000000003</v>
      </c>
      <c r="BD359" s="39">
        <f t="shared" si="303"/>
        <v>0.30737340000000002</v>
      </c>
      <c r="BE359" s="59">
        <f t="shared" si="303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 s="18">
        <v>0</v>
      </c>
      <c r="CR359">
        <v>0</v>
      </c>
      <c r="CS359">
        <v>1</v>
      </c>
      <c r="CT359">
        <v>0</v>
      </c>
      <c r="CU359" s="18">
        <v>0</v>
      </c>
      <c r="CV359">
        <v>0</v>
      </c>
      <c r="CW359">
        <v>0</v>
      </c>
      <c r="CX359">
        <v>0</v>
      </c>
      <c r="CY359" s="18">
        <v>0</v>
      </c>
      <c r="CZ359">
        <v>0</v>
      </c>
      <c r="DA359">
        <v>0</v>
      </c>
      <c r="DB359">
        <v>1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 s="18">
        <v>1</v>
      </c>
      <c r="DL359" s="18"/>
    </row>
    <row r="360" spans="1:121" x14ac:dyDescent="0.3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304">D360/F360</f>
        <v>0.77821011673151752</v>
      </c>
      <c r="F360" s="7">
        <v>2.57</v>
      </c>
      <c r="G360" s="7">
        <f t="shared" si="296"/>
        <v>1.2217898832684826</v>
      </c>
      <c r="H360" s="16">
        <f t="shared" si="297"/>
        <v>2.7782101167315174</v>
      </c>
      <c r="I360" s="11">
        <f t="shared" si="298"/>
        <v>6.6565906564949873E-2</v>
      </c>
      <c r="J360" s="39">
        <f t="shared" si="299"/>
        <v>2.5901130959124465E-2</v>
      </c>
      <c r="K360" s="39">
        <f t="shared" si="300"/>
        <v>38.608352723212633</v>
      </c>
      <c r="L360" s="39">
        <f t="shared" si="301"/>
        <v>4.0664775605825404E-2</v>
      </c>
      <c r="M360" s="39">
        <f t="shared" si="302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0</v>
      </c>
      <c r="AF360" s="9">
        <v>0</v>
      </c>
      <c r="AG360" s="9">
        <v>1</v>
      </c>
      <c r="AH360" s="8">
        <v>1496</v>
      </c>
      <c r="AI360" s="9">
        <v>11</v>
      </c>
      <c r="AJ360" s="9">
        <f t="shared" si="282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305">$BO$359*BB372+$BP$359*BB364</f>
        <v>0.21501220000000001</v>
      </c>
      <c r="BC360" s="39">
        <f t="shared" si="305"/>
        <v>0.34625300000000003</v>
      </c>
      <c r="BD360" s="39">
        <f t="shared" si="305"/>
        <v>0.30737340000000002</v>
      </c>
      <c r="BE360" s="59">
        <f t="shared" si="305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306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 s="18">
        <v>0</v>
      </c>
      <c r="CR360">
        <v>0</v>
      </c>
      <c r="CS360">
        <v>1</v>
      </c>
      <c r="CT360">
        <v>0</v>
      </c>
      <c r="CU360" s="18">
        <v>0</v>
      </c>
      <c r="CV360">
        <v>0</v>
      </c>
      <c r="CW360">
        <v>0</v>
      </c>
      <c r="CX360">
        <v>0</v>
      </c>
      <c r="CY360" s="18">
        <v>0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 s="18">
        <v>1</v>
      </c>
      <c r="DL360" s="18"/>
    </row>
    <row r="361" spans="1:121" x14ac:dyDescent="0.3">
      <c r="A361">
        <v>360</v>
      </c>
      <c r="B361">
        <v>23</v>
      </c>
      <c r="C361" s="25" t="s">
        <v>583</v>
      </c>
      <c r="D361" s="12">
        <v>4.2</v>
      </c>
      <c r="E361" s="14">
        <f t="shared" si="304"/>
        <v>0.65015479876160998</v>
      </c>
      <c r="F361" s="7">
        <v>6.46</v>
      </c>
      <c r="G361" s="7">
        <f t="shared" si="296"/>
        <v>3.5498452012383903</v>
      </c>
      <c r="H361" s="16">
        <f t="shared" si="297"/>
        <v>4.8501547987616105</v>
      </c>
      <c r="I361" s="11">
        <f t="shared" si="298"/>
        <v>0.1858862658176324</v>
      </c>
      <c r="J361" s="39">
        <f t="shared" si="299"/>
        <v>2.8774963748859506E-2</v>
      </c>
      <c r="K361" s="39">
        <f t="shared" si="300"/>
        <v>34.752433008352092</v>
      </c>
      <c r="L361" s="39">
        <f t="shared" si="301"/>
        <v>0.15711130206877288</v>
      </c>
      <c r="M361" s="39">
        <f t="shared" si="302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0</v>
      </c>
      <c r="AF361" s="9">
        <v>0</v>
      </c>
      <c r="AG361" s="9">
        <v>1</v>
      </c>
      <c r="AH361" s="8">
        <v>1178</v>
      </c>
      <c r="AI361" s="9">
        <v>11</v>
      </c>
      <c r="AJ361" s="9">
        <f t="shared" si="282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307">$BO$359*BB373+$BP$359*BB365</f>
        <v>8.9482000000000006E-2</v>
      </c>
      <c r="BC361" s="39">
        <f t="shared" si="307"/>
        <v>0.30738960000000004</v>
      </c>
      <c r="BD361" s="39">
        <f t="shared" si="307"/>
        <v>0.40731719999999999</v>
      </c>
      <c r="BE361" s="59">
        <f t="shared" si="307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306"/>
        <v>0.56369999999999998</v>
      </c>
      <c r="BP361" s="54">
        <v>0.43630000000000002</v>
      </c>
      <c r="BQ361">
        <v>8.5300000000000001E-2</v>
      </c>
      <c r="BR361" s="54">
        <f t="shared" ref="BR361:BR382" si="308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 s="18">
        <v>0</v>
      </c>
      <c r="CR361">
        <v>0</v>
      </c>
      <c r="CS361">
        <v>1</v>
      </c>
      <c r="CT361">
        <v>0</v>
      </c>
      <c r="CU361" s="18">
        <v>0</v>
      </c>
      <c r="CV361">
        <v>0</v>
      </c>
      <c r="CW361">
        <v>0</v>
      </c>
      <c r="CX361">
        <v>0</v>
      </c>
      <c r="CY361" s="18">
        <v>0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 s="18">
        <v>1</v>
      </c>
      <c r="DL361" s="18"/>
    </row>
    <row r="362" spans="1:121" x14ac:dyDescent="0.3">
      <c r="A362">
        <v>361</v>
      </c>
      <c r="B362">
        <v>23</v>
      </c>
      <c r="C362" s="25" t="s">
        <v>583</v>
      </c>
      <c r="D362" s="12">
        <v>6.4</v>
      </c>
      <c r="E362" s="14">
        <f t="shared" si="304"/>
        <v>0.71991001124859388</v>
      </c>
      <c r="F362" s="7">
        <v>8.89</v>
      </c>
      <c r="G362" s="7">
        <f t="shared" si="296"/>
        <v>5.6800899887514067</v>
      </c>
      <c r="H362" s="16">
        <f t="shared" si="297"/>
        <v>7.119910011248594</v>
      </c>
      <c r="I362" s="11">
        <f t="shared" si="298"/>
        <v>0.26457488505143828</v>
      </c>
      <c r="J362" s="39">
        <f t="shared" si="299"/>
        <v>2.9760954448980682E-2</v>
      </c>
      <c r="K362" s="39">
        <f t="shared" si="300"/>
        <v>33.601072899537002</v>
      </c>
      <c r="L362" s="39">
        <f t="shared" si="301"/>
        <v>0.23481393060245759</v>
      </c>
      <c r="M362" s="39">
        <f t="shared" si="302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0</v>
      </c>
      <c r="AF362" s="9">
        <v>0</v>
      </c>
      <c r="AG362" s="9">
        <v>1</v>
      </c>
      <c r="AH362" s="8">
        <v>1063</v>
      </c>
      <c r="AI362" s="9">
        <v>12</v>
      </c>
      <c r="AJ362" s="9">
        <f t="shared" si="282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309">$BO$359*BB374+$BP$359*BB366</f>
        <v>8.9482000000000006E-2</v>
      </c>
      <c r="BC362" s="39">
        <f t="shared" si="309"/>
        <v>0.30738960000000004</v>
      </c>
      <c r="BD362" s="39">
        <f t="shared" si="309"/>
        <v>0.40731719999999999</v>
      </c>
      <c r="BE362" s="59">
        <f t="shared" si="309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306"/>
        <v>0.57479999999999998</v>
      </c>
      <c r="BP362" s="54">
        <v>0.42520000000000002</v>
      </c>
      <c r="BQ362">
        <v>8.5300000000000001E-2</v>
      </c>
      <c r="BR362" s="54">
        <f t="shared" si="308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 s="18">
        <v>0</v>
      </c>
      <c r="CR362">
        <v>0</v>
      </c>
      <c r="CS362">
        <v>1</v>
      </c>
      <c r="CT362">
        <v>0</v>
      </c>
      <c r="CU362" s="18">
        <v>0</v>
      </c>
      <c r="CV362">
        <v>0</v>
      </c>
      <c r="CW362">
        <v>0</v>
      </c>
      <c r="CX362">
        <v>0</v>
      </c>
      <c r="CY362" s="18">
        <v>0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 s="18">
        <v>1</v>
      </c>
      <c r="DL362" s="18"/>
    </row>
    <row r="363" spans="1:121" x14ac:dyDescent="0.3">
      <c r="A363">
        <v>362</v>
      </c>
      <c r="B363">
        <v>23</v>
      </c>
      <c r="C363" s="25" t="s">
        <v>583</v>
      </c>
      <c r="D363" s="12">
        <v>3</v>
      </c>
      <c r="E363" s="14">
        <f t="shared" si="304"/>
        <v>1.2987012987012987</v>
      </c>
      <c r="F363" s="7">
        <v>2.31</v>
      </c>
      <c r="G363" s="7">
        <f t="shared" si="296"/>
        <v>1.7012987012987013</v>
      </c>
      <c r="H363" s="16">
        <f t="shared" si="297"/>
        <v>4.2987012987012987</v>
      </c>
      <c r="I363" s="11">
        <f t="shared" si="298"/>
        <v>8.1198409743599181E-2</v>
      </c>
      <c r="J363" s="39">
        <f t="shared" si="299"/>
        <v>3.5150826728830811E-2</v>
      </c>
      <c r="K363" s="39">
        <f t="shared" si="300"/>
        <v>28.44883301648769</v>
      </c>
      <c r="L363" s="39">
        <f t="shared" si="301"/>
        <v>4.604758301476837E-2</v>
      </c>
      <c r="M363" s="39">
        <f t="shared" si="302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0</v>
      </c>
      <c r="AF363" s="9">
        <v>0</v>
      </c>
      <c r="AG363" s="9">
        <v>1</v>
      </c>
      <c r="AH363" s="8">
        <v>810</v>
      </c>
      <c r="AI363" s="9">
        <v>5</v>
      </c>
      <c r="AJ363" s="9">
        <f t="shared" si="282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308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 s="18">
        <v>0</v>
      </c>
      <c r="CR363">
        <v>0</v>
      </c>
      <c r="CS363">
        <v>1</v>
      </c>
      <c r="CT363">
        <v>0</v>
      </c>
      <c r="CU363" s="18">
        <v>0</v>
      </c>
      <c r="CV363">
        <v>0</v>
      </c>
      <c r="CW363">
        <v>0</v>
      </c>
      <c r="CX363">
        <v>0</v>
      </c>
      <c r="CY363" s="18">
        <v>0</v>
      </c>
      <c r="CZ363">
        <v>0</v>
      </c>
      <c r="DA363">
        <v>0</v>
      </c>
      <c r="DB363">
        <v>1</v>
      </c>
      <c r="DC363">
        <v>1</v>
      </c>
      <c r="DD363">
        <v>0</v>
      </c>
      <c r="DE363">
        <v>0</v>
      </c>
      <c r="DF363">
        <v>1</v>
      </c>
      <c r="DG363">
        <v>0</v>
      </c>
      <c r="DH363">
        <v>1</v>
      </c>
      <c r="DI363">
        <v>0</v>
      </c>
      <c r="DJ363" s="18">
        <v>1</v>
      </c>
      <c r="DL363" s="18"/>
    </row>
    <row r="364" spans="1:121" x14ac:dyDescent="0.3">
      <c r="A364">
        <v>363</v>
      </c>
      <c r="B364">
        <v>23</v>
      </c>
      <c r="C364" s="25" t="s">
        <v>583</v>
      </c>
      <c r="D364" s="12">
        <v>2.8</v>
      </c>
      <c r="E364" s="14">
        <f t="shared" si="304"/>
        <v>3.2558139534883721</v>
      </c>
      <c r="F364" s="7">
        <v>0.86</v>
      </c>
      <c r="G364" s="7">
        <f t="shared" si="296"/>
        <v>-0.45581395348837228</v>
      </c>
      <c r="H364" s="16">
        <f t="shared" si="297"/>
        <v>6.0558139534883715</v>
      </c>
      <c r="I364" s="11">
        <f t="shared" si="298"/>
        <v>2.3486928885310506E-2</v>
      </c>
      <c r="J364" s="39">
        <f t="shared" si="299"/>
        <v>2.7310382424779657E-2</v>
      </c>
      <c r="K364" s="39">
        <f t="shared" si="300"/>
        <v>36.616111208046114</v>
      </c>
      <c r="L364" s="39">
        <f t="shared" si="301"/>
        <v>-3.8234535394691509E-3</v>
      </c>
      <c r="M364" s="39">
        <f t="shared" si="302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0</v>
      </c>
      <c r="AF364" s="9">
        <v>0</v>
      </c>
      <c r="AG364" s="9">
        <v>1</v>
      </c>
      <c r="AH364" s="8">
        <v>1351</v>
      </c>
      <c r="AI364" s="9">
        <v>10</v>
      </c>
      <c r="AJ364" s="9">
        <f t="shared" si="282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310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308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0</v>
      </c>
      <c r="CQ364" s="18">
        <v>0</v>
      </c>
      <c r="CR364">
        <v>0</v>
      </c>
      <c r="CS364">
        <v>1</v>
      </c>
      <c r="CT364">
        <v>0</v>
      </c>
      <c r="CU364" s="18">
        <v>0</v>
      </c>
      <c r="CV364">
        <v>0</v>
      </c>
      <c r="CW364">
        <v>0</v>
      </c>
      <c r="CX364">
        <v>0</v>
      </c>
      <c r="CY364" s="18">
        <v>0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1</v>
      </c>
      <c r="DI364">
        <v>0</v>
      </c>
      <c r="DJ364" s="18">
        <v>1</v>
      </c>
      <c r="DL364" s="18"/>
    </row>
    <row r="365" spans="1:121" x14ac:dyDescent="0.3">
      <c r="A365">
        <v>364</v>
      </c>
      <c r="B365">
        <v>23</v>
      </c>
      <c r="C365" s="25" t="s">
        <v>583</v>
      </c>
      <c r="D365" s="12">
        <v>1.8</v>
      </c>
      <c r="E365" s="14">
        <f t="shared" si="304"/>
        <v>0.89552238805970164</v>
      </c>
      <c r="F365" s="7">
        <v>2.0099999999999998</v>
      </c>
      <c r="G365" s="7">
        <f t="shared" si="296"/>
        <v>0.90447761194029841</v>
      </c>
      <c r="H365" s="16">
        <f t="shared" si="297"/>
        <v>2.6955223880597017</v>
      </c>
      <c r="I365" s="11">
        <f t="shared" si="298"/>
        <v>7.9079937896204405E-2</v>
      </c>
      <c r="J365" s="39">
        <f t="shared" si="299"/>
        <v>3.9343252684678816E-2</v>
      </c>
      <c r="K365" s="39">
        <f t="shared" si="300"/>
        <v>25.417318898735168</v>
      </c>
      <c r="L365" s="39">
        <f t="shared" si="301"/>
        <v>3.9736685211525589E-2</v>
      </c>
      <c r="M365" s="39">
        <f t="shared" si="302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0</v>
      </c>
      <c r="AF365" s="9">
        <v>0</v>
      </c>
      <c r="AG365" s="9">
        <v>1</v>
      </c>
      <c r="AH365" s="8">
        <v>648</v>
      </c>
      <c r="AI365" s="9">
        <v>5</v>
      </c>
      <c r="AJ365" s="9">
        <f t="shared" si="282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310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308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 s="18">
        <v>0</v>
      </c>
      <c r="CR365">
        <v>0</v>
      </c>
      <c r="CS365">
        <v>1</v>
      </c>
      <c r="CT365">
        <v>0</v>
      </c>
      <c r="CU365" s="18">
        <v>0</v>
      </c>
      <c r="CV365">
        <v>0</v>
      </c>
      <c r="CW365">
        <v>0</v>
      </c>
      <c r="CX365">
        <v>0</v>
      </c>
      <c r="CY365" s="18">
        <v>0</v>
      </c>
      <c r="CZ365">
        <v>0</v>
      </c>
      <c r="DA365">
        <v>0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1</v>
      </c>
      <c r="DI365">
        <v>0</v>
      </c>
      <c r="DJ365" s="18">
        <v>1</v>
      </c>
      <c r="DL365" s="18"/>
    </row>
    <row r="366" spans="1:121" x14ac:dyDescent="0.3">
      <c r="A366">
        <v>365</v>
      </c>
      <c r="B366">
        <v>23</v>
      </c>
      <c r="C366" s="25" t="s">
        <v>583</v>
      </c>
      <c r="D366" s="12">
        <v>-0.3</v>
      </c>
      <c r="E366" s="14">
        <f t="shared" si="304"/>
        <v>2.9999999999999996</v>
      </c>
      <c r="F366" s="7">
        <v>-0.1</v>
      </c>
      <c r="G366" s="7">
        <f t="shared" si="296"/>
        <v>-3.2999999999999994</v>
      </c>
      <c r="H366" s="16">
        <f t="shared" si="297"/>
        <v>2.6999999999999997</v>
      </c>
      <c r="I366" s="11">
        <f t="shared" si="298"/>
        <v>-3.2124462549688771E-3</v>
      </c>
      <c r="J366" s="39">
        <f t="shared" si="299"/>
        <v>3.2124462549688766E-2</v>
      </c>
      <c r="K366" s="39">
        <f t="shared" si="300"/>
        <v>31.128925455273908</v>
      </c>
      <c r="L366" s="39">
        <f t="shared" si="301"/>
        <v>-3.5336908804657646E-2</v>
      </c>
      <c r="M366" s="39">
        <f t="shared" si="302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0</v>
      </c>
      <c r="AF366" s="9">
        <v>0</v>
      </c>
      <c r="AG366" s="9">
        <v>1</v>
      </c>
      <c r="AH366" s="8">
        <v>980</v>
      </c>
      <c r="AI366" s="9">
        <v>10</v>
      </c>
      <c r="AJ366" s="9">
        <f t="shared" si="282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310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308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0</v>
      </c>
      <c r="CQ366" s="18">
        <v>0</v>
      </c>
      <c r="CR366">
        <v>0</v>
      </c>
      <c r="CS366">
        <v>1</v>
      </c>
      <c r="CT366">
        <v>0</v>
      </c>
      <c r="CU366" s="18">
        <v>0</v>
      </c>
      <c r="CV366">
        <v>0</v>
      </c>
      <c r="CW366">
        <v>0</v>
      </c>
      <c r="CX366">
        <v>0</v>
      </c>
      <c r="CY366" s="18">
        <v>0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0</v>
      </c>
      <c r="DH366">
        <v>1</v>
      </c>
      <c r="DI366">
        <v>0</v>
      </c>
      <c r="DJ366" s="18">
        <v>1</v>
      </c>
      <c r="DL366" s="18"/>
    </row>
    <row r="367" spans="1:121" x14ac:dyDescent="0.3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304"/>
        <v>1.0772833723653397</v>
      </c>
      <c r="F367" s="7">
        <v>4.2699999999999996</v>
      </c>
      <c r="G367" s="7">
        <f t="shared" si="296"/>
        <v>3.5227166276346598</v>
      </c>
      <c r="H367" s="16">
        <f t="shared" si="297"/>
        <v>5.6772833723653395</v>
      </c>
      <c r="I367" s="11">
        <f t="shared" si="298"/>
        <v>0.18613964303252781</v>
      </c>
      <c r="J367" s="39">
        <f t="shared" si="299"/>
        <v>4.3592422255861317E-2</v>
      </c>
      <c r="K367" s="39">
        <f t="shared" si="300"/>
        <v>22.939766781726444</v>
      </c>
      <c r="L367" s="39">
        <f t="shared" si="301"/>
        <v>0.14254722077666648</v>
      </c>
      <c r="M367" s="39">
        <f t="shared" si="302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0</v>
      </c>
      <c r="AF367" s="9">
        <v>0</v>
      </c>
      <c r="AG367" s="9">
        <v>1</v>
      </c>
      <c r="AH367" s="8">
        <v>514</v>
      </c>
      <c r="AI367" s="9">
        <v>5</v>
      </c>
      <c r="AJ367" s="9">
        <f t="shared" si="282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310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308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 s="18">
        <v>0</v>
      </c>
      <c r="CR367">
        <v>0</v>
      </c>
      <c r="CS367">
        <v>1</v>
      </c>
      <c r="CT367">
        <v>0</v>
      </c>
      <c r="CU367" s="18">
        <v>0</v>
      </c>
      <c r="CV367">
        <v>0</v>
      </c>
      <c r="CW367">
        <v>0</v>
      </c>
      <c r="CX367">
        <v>0</v>
      </c>
      <c r="CY367" s="18">
        <v>0</v>
      </c>
      <c r="CZ367">
        <v>0</v>
      </c>
      <c r="DA367">
        <v>0</v>
      </c>
      <c r="DB367">
        <v>1</v>
      </c>
      <c r="DC367">
        <v>1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0</v>
      </c>
      <c r="DJ367" s="18">
        <v>1</v>
      </c>
      <c r="DL367" s="18"/>
    </row>
    <row r="368" spans="1:121" x14ac:dyDescent="0.3">
      <c r="A368">
        <v>367</v>
      </c>
      <c r="B368">
        <v>23</v>
      </c>
      <c r="C368" s="25" t="s">
        <v>583</v>
      </c>
      <c r="D368" s="12">
        <v>3.9</v>
      </c>
      <c r="E368" s="14">
        <f t="shared" si="304"/>
        <v>1.7647058823529411</v>
      </c>
      <c r="F368" s="7">
        <v>2.21</v>
      </c>
      <c r="G368" s="7">
        <f t="shared" si="296"/>
        <v>2.1352941176470588</v>
      </c>
      <c r="H368" s="16">
        <f t="shared" si="297"/>
        <v>5.6647058823529406</v>
      </c>
      <c r="I368" s="11">
        <f t="shared" si="298"/>
        <v>7.2434333358581224E-2</v>
      </c>
      <c r="J368" s="39">
        <f t="shared" si="299"/>
        <v>3.2775716451846716E-2</v>
      </c>
      <c r="K368" s="39">
        <f t="shared" si="300"/>
        <v>30.510393311132514</v>
      </c>
      <c r="L368" s="39">
        <f t="shared" si="301"/>
        <v>3.9658616906734508E-2</v>
      </c>
      <c r="M368" s="39">
        <f t="shared" si="302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0</v>
      </c>
      <c r="AF368" s="9">
        <v>0</v>
      </c>
      <c r="AG368" s="9">
        <v>1</v>
      </c>
      <c r="AH368" s="8">
        <v>937</v>
      </c>
      <c r="AI368" s="9">
        <v>10</v>
      </c>
      <c r="AJ368" s="9">
        <f t="shared" si="282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310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308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1</v>
      </c>
      <c r="CP368">
        <v>0</v>
      </c>
      <c r="CQ368" s="18">
        <v>0</v>
      </c>
      <c r="CR368">
        <v>0</v>
      </c>
      <c r="CS368">
        <v>1</v>
      </c>
      <c r="CT368">
        <v>0</v>
      </c>
      <c r="CU368" s="18">
        <v>0</v>
      </c>
      <c r="CV368">
        <v>0</v>
      </c>
      <c r="CW368">
        <v>0</v>
      </c>
      <c r="CX368">
        <v>0</v>
      </c>
      <c r="CY368" s="18">
        <v>0</v>
      </c>
      <c r="CZ368">
        <v>0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1</v>
      </c>
      <c r="DI368">
        <v>0</v>
      </c>
      <c r="DJ368" s="18">
        <v>1</v>
      </c>
      <c r="DL368" s="18"/>
    </row>
    <row r="369" spans="1:121" x14ac:dyDescent="0.3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304"/>
        <v>1.2718204488778055</v>
      </c>
      <c r="F369" s="7">
        <v>4.01</v>
      </c>
      <c r="G369" s="7">
        <f t="shared" si="296"/>
        <v>3.8281795511221941</v>
      </c>
      <c r="H369" s="16">
        <f t="shared" si="297"/>
        <v>6.3718204488778056</v>
      </c>
      <c r="I369" s="11">
        <f t="shared" si="298"/>
        <v>0.1865459135354694</v>
      </c>
      <c r="J369" s="39">
        <f t="shared" si="299"/>
        <v>4.6520177939019809E-2</v>
      </c>
      <c r="K369" s="39">
        <f t="shared" si="300"/>
        <v>21.496048474080069</v>
      </c>
      <c r="L369" s="39">
        <f t="shared" si="301"/>
        <v>0.1400257355964496</v>
      </c>
      <c r="M369" s="39">
        <f t="shared" si="302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0</v>
      </c>
      <c r="AF369" s="9">
        <v>0</v>
      </c>
      <c r="AG369" s="9">
        <v>1</v>
      </c>
      <c r="AH369" s="8">
        <v>452</v>
      </c>
      <c r="AI369" s="9">
        <v>5</v>
      </c>
      <c r="AJ369" s="9">
        <f t="shared" si="282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310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308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 s="18">
        <v>0</v>
      </c>
      <c r="CR369">
        <v>0</v>
      </c>
      <c r="CS369">
        <v>1</v>
      </c>
      <c r="CT369">
        <v>0</v>
      </c>
      <c r="CU369" s="18">
        <v>0</v>
      </c>
      <c r="CV369">
        <v>0</v>
      </c>
      <c r="CW369">
        <v>0</v>
      </c>
      <c r="CX369">
        <v>0</v>
      </c>
      <c r="CY369" s="18">
        <v>0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0</v>
      </c>
      <c r="DF369">
        <v>1</v>
      </c>
      <c r="DG369">
        <v>0</v>
      </c>
      <c r="DH369">
        <v>1</v>
      </c>
      <c r="DI369">
        <v>0</v>
      </c>
      <c r="DJ369" s="18">
        <v>1</v>
      </c>
      <c r="DL369" s="18"/>
    </row>
    <row r="370" spans="1:121" x14ac:dyDescent="0.3">
      <c r="A370">
        <v>369</v>
      </c>
      <c r="B370">
        <v>23</v>
      </c>
      <c r="C370" s="25" t="s">
        <v>583</v>
      </c>
      <c r="D370" s="12">
        <v>5.5</v>
      </c>
      <c r="E370" s="14">
        <f t="shared" si="304"/>
        <v>2.4336283185840708</v>
      </c>
      <c r="F370" s="7">
        <v>2.2599999999999998</v>
      </c>
      <c r="G370" s="7">
        <f t="shared" si="296"/>
        <v>3.0663716814159292</v>
      </c>
      <c r="H370" s="16">
        <f t="shared" si="297"/>
        <v>7.9336283185840708</v>
      </c>
      <c r="I370" s="11">
        <f t="shared" si="298"/>
        <v>8.1704726615308823E-2</v>
      </c>
      <c r="J370" s="39">
        <f t="shared" si="299"/>
        <v>3.6152533900579126E-2</v>
      </c>
      <c r="K370" s="39">
        <f t="shared" si="300"/>
        <v>27.66057844659074</v>
      </c>
      <c r="L370" s="39">
        <f t="shared" si="301"/>
        <v>4.5552192714729697E-2</v>
      </c>
      <c r="M370" s="39">
        <f t="shared" si="302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0</v>
      </c>
      <c r="AF370" s="9">
        <v>0</v>
      </c>
      <c r="AG370" s="9">
        <v>1</v>
      </c>
      <c r="AH370" s="8">
        <v>771</v>
      </c>
      <c r="AI370" s="9">
        <v>10</v>
      </c>
      <c r="AJ370" s="9">
        <f t="shared" si="282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310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308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1</v>
      </c>
      <c r="CP370">
        <v>0</v>
      </c>
      <c r="CQ370" s="18">
        <v>0</v>
      </c>
      <c r="CR370">
        <v>0</v>
      </c>
      <c r="CS370">
        <v>1</v>
      </c>
      <c r="CT370">
        <v>0</v>
      </c>
      <c r="CU370" s="18">
        <v>0</v>
      </c>
      <c r="CV370">
        <v>0</v>
      </c>
      <c r="CW370">
        <v>0</v>
      </c>
      <c r="CX370">
        <v>0</v>
      </c>
      <c r="CY370" s="18">
        <v>0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 s="18">
        <v>1</v>
      </c>
      <c r="DL370" s="18"/>
    </row>
    <row r="371" spans="1:121" x14ac:dyDescent="0.3">
      <c r="A371">
        <v>370</v>
      </c>
      <c r="B371">
        <v>23</v>
      </c>
      <c r="C371" s="25" t="s">
        <v>583</v>
      </c>
      <c r="D371" s="12">
        <v>2.4</v>
      </c>
      <c r="E371" s="14">
        <f t="shared" si="304"/>
        <v>1.1162790697674418</v>
      </c>
      <c r="F371" s="7">
        <v>2.15</v>
      </c>
      <c r="G371" s="7">
        <f t="shared" si="296"/>
        <v>1.2837209302325581</v>
      </c>
      <c r="H371" s="16">
        <f t="shared" si="297"/>
        <v>3.5162790697674415</v>
      </c>
      <c r="I371" s="11">
        <f t="shared" si="298"/>
        <v>6.7397705177461117E-2</v>
      </c>
      <c r="J371" s="39">
        <f t="shared" si="299"/>
        <v>3.1347769849981923E-2</v>
      </c>
      <c r="K371" s="39">
        <f t="shared" si="300"/>
        <v>31.900195924163221</v>
      </c>
      <c r="L371" s="39">
        <f t="shared" si="301"/>
        <v>3.6049935327479195E-2</v>
      </c>
      <c r="M371" s="39">
        <f t="shared" si="302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0</v>
      </c>
      <c r="AF371" s="9">
        <v>0</v>
      </c>
      <c r="AG371" s="9">
        <v>1</v>
      </c>
      <c r="AH371" s="8">
        <v>1019</v>
      </c>
      <c r="AI371" s="9">
        <v>5</v>
      </c>
      <c r="AJ371" s="9">
        <f t="shared" si="282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310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308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 s="18">
        <v>0</v>
      </c>
      <c r="CR371">
        <v>0</v>
      </c>
      <c r="CS371">
        <v>1</v>
      </c>
      <c r="CT371">
        <v>0</v>
      </c>
      <c r="CU371" s="18">
        <v>0</v>
      </c>
      <c r="CV371">
        <v>0</v>
      </c>
      <c r="CW371">
        <v>0</v>
      </c>
      <c r="CX371">
        <v>0</v>
      </c>
      <c r="CY371" s="18">
        <v>0</v>
      </c>
      <c r="CZ371">
        <v>0</v>
      </c>
      <c r="DA371">
        <v>0</v>
      </c>
      <c r="DB371">
        <v>1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1</v>
      </c>
      <c r="DI371">
        <v>0</v>
      </c>
      <c r="DJ371" s="18">
        <v>1</v>
      </c>
      <c r="DL371" s="18"/>
    </row>
    <row r="372" spans="1:121" x14ac:dyDescent="0.3">
      <c r="A372">
        <v>371</v>
      </c>
      <c r="B372">
        <v>23</v>
      </c>
      <c r="C372" s="25" t="s">
        <v>583</v>
      </c>
      <c r="D372" s="12">
        <v>-1.6</v>
      </c>
      <c r="E372" s="14">
        <f t="shared" si="304"/>
        <v>1.8181818181818183</v>
      </c>
      <c r="F372" s="7">
        <v>-0.88</v>
      </c>
      <c r="G372" s="7">
        <f t="shared" si="296"/>
        <v>-3.4181818181818184</v>
      </c>
      <c r="H372" s="16">
        <f t="shared" si="297"/>
        <v>0.21818181818181825</v>
      </c>
      <c r="I372" s="11">
        <f t="shared" si="298"/>
        <v>-2.3846798901517526E-2</v>
      </c>
      <c r="J372" s="39">
        <f t="shared" si="299"/>
        <v>2.7098635115360828E-2</v>
      </c>
      <c r="K372" s="39">
        <f t="shared" si="300"/>
        <v>36.902227575039426</v>
      </c>
      <c r="L372" s="39">
        <f t="shared" si="301"/>
        <v>-5.0945434016878358E-2</v>
      </c>
      <c r="M372" s="39">
        <f t="shared" si="302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0</v>
      </c>
      <c r="AF372" s="9">
        <v>0</v>
      </c>
      <c r="AG372" s="9">
        <v>1</v>
      </c>
      <c r="AH372" s="8">
        <v>1372</v>
      </c>
      <c r="AI372" s="9">
        <v>10</v>
      </c>
      <c r="AJ372" s="9">
        <f t="shared" si="282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310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308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1</v>
      </c>
      <c r="CP372">
        <v>0</v>
      </c>
      <c r="CQ372" s="18">
        <v>0</v>
      </c>
      <c r="CR372">
        <v>0</v>
      </c>
      <c r="CS372">
        <v>1</v>
      </c>
      <c r="CT372">
        <v>0</v>
      </c>
      <c r="CU372" s="18">
        <v>0</v>
      </c>
      <c r="CV372">
        <v>0</v>
      </c>
      <c r="CW372">
        <v>0</v>
      </c>
      <c r="CX372">
        <v>0</v>
      </c>
      <c r="CY372" s="18">
        <v>0</v>
      </c>
      <c r="CZ372">
        <v>0</v>
      </c>
      <c r="DA372">
        <v>0</v>
      </c>
      <c r="DB372">
        <v>1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 s="18">
        <v>1</v>
      </c>
      <c r="DL372" s="18"/>
    </row>
    <row r="373" spans="1:121" x14ac:dyDescent="0.3">
      <c r="A373">
        <v>372</v>
      </c>
      <c r="B373">
        <v>23</v>
      </c>
      <c r="C373" s="25" t="s">
        <v>583</v>
      </c>
      <c r="D373" s="12">
        <v>0.7</v>
      </c>
      <c r="E373" s="14">
        <f t="shared" si="304"/>
        <v>1.044776119402985</v>
      </c>
      <c r="F373" s="7">
        <v>0.67</v>
      </c>
      <c r="G373" s="7">
        <f t="shared" si="296"/>
        <v>-0.34477611940298503</v>
      </c>
      <c r="H373" s="16">
        <f t="shared" si="297"/>
        <v>1.7447761194029849</v>
      </c>
      <c r="I373" s="11">
        <f t="shared" si="298"/>
        <v>2.3505894099012905E-2</v>
      </c>
      <c r="J373" s="39">
        <f t="shared" si="299"/>
        <v>3.5083424028377469E-2</v>
      </c>
      <c r="K373" s="39">
        <f t="shared" si="300"/>
        <v>28.503489260088841</v>
      </c>
      <c r="L373" s="39">
        <f t="shared" si="301"/>
        <v>-1.1577529929364564E-2</v>
      </c>
      <c r="M373" s="39">
        <f t="shared" si="302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0</v>
      </c>
      <c r="AF373" s="9">
        <v>0</v>
      </c>
      <c r="AG373" s="9">
        <v>1</v>
      </c>
      <c r="AH373" s="8">
        <v>818</v>
      </c>
      <c r="AI373" s="9">
        <v>5</v>
      </c>
      <c r="AJ373" s="9">
        <f t="shared" si="282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310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308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 s="18">
        <v>0</v>
      </c>
      <c r="CR373">
        <v>0</v>
      </c>
      <c r="CS373">
        <v>1</v>
      </c>
      <c r="CT373">
        <v>0</v>
      </c>
      <c r="CU373" s="18">
        <v>0</v>
      </c>
      <c r="CV373">
        <v>0</v>
      </c>
      <c r="CW373">
        <v>0</v>
      </c>
      <c r="CX373">
        <v>0</v>
      </c>
      <c r="CY373" s="18">
        <v>0</v>
      </c>
      <c r="CZ373">
        <v>0</v>
      </c>
      <c r="DA373">
        <v>0</v>
      </c>
      <c r="DB373">
        <v>1</v>
      </c>
      <c r="DC373">
        <v>1</v>
      </c>
      <c r="DD373">
        <v>0</v>
      </c>
      <c r="DE373">
        <v>0</v>
      </c>
      <c r="DF373">
        <v>1</v>
      </c>
      <c r="DG373">
        <v>0</v>
      </c>
      <c r="DH373">
        <v>1</v>
      </c>
      <c r="DI373">
        <v>0</v>
      </c>
      <c r="DJ373" s="18">
        <v>1</v>
      </c>
      <c r="DL373" s="18"/>
    </row>
    <row r="374" spans="1:121" x14ac:dyDescent="0.3">
      <c r="A374">
        <v>373</v>
      </c>
      <c r="B374">
        <v>23</v>
      </c>
      <c r="C374" s="25" t="s">
        <v>583</v>
      </c>
      <c r="D374" s="12">
        <v>0.6</v>
      </c>
      <c r="E374" s="14">
        <f t="shared" si="304"/>
        <v>2.1428571428571428</v>
      </c>
      <c r="F374" s="7">
        <v>0.28000000000000003</v>
      </c>
      <c r="G374" s="7">
        <f t="shared" si="296"/>
        <v>-1.5428571428571427</v>
      </c>
      <c r="H374" s="16">
        <f t="shared" si="297"/>
        <v>2.7428571428571429</v>
      </c>
      <c r="I374" s="11">
        <f t="shared" si="298"/>
        <v>9.0984008236424802E-3</v>
      </c>
      <c r="J374" s="39">
        <f t="shared" si="299"/>
        <v>3.2494288655865997E-2</v>
      </c>
      <c r="K374" s="39">
        <f t="shared" si="300"/>
        <v>30.774638909335721</v>
      </c>
      <c r="L374" s="39">
        <f t="shared" si="301"/>
        <v>-2.3395887832223516E-2</v>
      </c>
      <c r="M374" s="39">
        <f t="shared" si="302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0</v>
      </c>
      <c r="AF374" s="9">
        <v>0</v>
      </c>
      <c r="AG374" s="9">
        <v>1</v>
      </c>
      <c r="AH374" s="8">
        <v>958</v>
      </c>
      <c r="AI374" s="9">
        <v>10</v>
      </c>
      <c r="AJ374" s="9">
        <f t="shared" si="282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310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308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1</v>
      </c>
      <c r="CP374">
        <v>0</v>
      </c>
      <c r="CQ374" s="18">
        <v>0</v>
      </c>
      <c r="CR374">
        <v>0</v>
      </c>
      <c r="CS374">
        <v>1</v>
      </c>
      <c r="CT374">
        <v>0</v>
      </c>
      <c r="CU374" s="18">
        <v>0</v>
      </c>
      <c r="CV374">
        <v>0</v>
      </c>
      <c r="CW374">
        <v>0</v>
      </c>
      <c r="CX374">
        <v>0</v>
      </c>
      <c r="CY374" s="18">
        <v>0</v>
      </c>
      <c r="CZ374">
        <v>0</v>
      </c>
      <c r="DA374">
        <v>0</v>
      </c>
      <c r="DB374">
        <v>1</v>
      </c>
      <c r="DC374">
        <v>1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 s="18">
        <v>1</v>
      </c>
      <c r="DL374" s="18"/>
    </row>
    <row r="375" spans="1:121" x14ac:dyDescent="0.3">
      <c r="A375">
        <v>374</v>
      </c>
      <c r="B375">
        <v>23</v>
      </c>
      <c r="C375" s="25" t="s">
        <v>583</v>
      </c>
      <c r="D375" s="12">
        <v>2.9</v>
      </c>
      <c r="E375" s="14">
        <f t="shared" si="304"/>
        <v>0.85545722713864303</v>
      </c>
      <c r="F375" s="7">
        <v>3.39</v>
      </c>
      <c r="G375" s="7">
        <f t="shared" si="296"/>
        <v>2.044542772861357</v>
      </c>
      <c r="H375" s="16">
        <f t="shared" si="297"/>
        <v>3.7554572271386428</v>
      </c>
      <c r="I375" s="11">
        <f t="shared" si="298"/>
        <v>0.13101679456485232</v>
      </c>
      <c r="J375" s="39">
        <f t="shared" si="299"/>
        <v>3.8648021995531662E-2</v>
      </c>
      <c r="K375" s="39">
        <f t="shared" si="300"/>
        <v>25.874545406634684</v>
      </c>
      <c r="L375" s="39">
        <f t="shared" si="301"/>
        <v>9.2368772569320662E-2</v>
      </c>
      <c r="M375" s="39">
        <f t="shared" si="302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0</v>
      </c>
      <c r="AF375" s="9">
        <v>0</v>
      </c>
      <c r="AG375" s="9">
        <v>1</v>
      </c>
      <c r="AH375" s="8">
        <v>664</v>
      </c>
      <c r="AI375" s="9">
        <v>5</v>
      </c>
      <c r="AJ375" s="9">
        <f t="shared" si="282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311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308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 s="18">
        <v>0</v>
      </c>
      <c r="CR375">
        <v>0</v>
      </c>
      <c r="CS375">
        <v>1</v>
      </c>
      <c r="CT375">
        <v>0</v>
      </c>
      <c r="CU375" s="18">
        <v>0</v>
      </c>
      <c r="CV375">
        <v>0</v>
      </c>
      <c r="CW375">
        <v>0</v>
      </c>
      <c r="CX375">
        <v>0</v>
      </c>
      <c r="CY375" s="18">
        <v>0</v>
      </c>
      <c r="CZ375">
        <v>0</v>
      </c>
      <c r="DA375">
        <v>0</v>
      </c>
      <c r="DB375">
        <v>1</v>
      </c>
      <c r="DC375">
        <v>1</v>
      </c>
      <c r="DD375">
        <v>0</v>
      </c>
      <c r="DE375">
        <v>0</v>
      </c>
      <c r="DF375">
        <v>1</v>
      </c>
      <c r="DG375">
        <v>0</v>
      </c>
      <c r="DH375">
        <v>1</v>
      </c>
      <c r="DI375">
        <v>0</v>
      </c>
      <c r="DJ375" s="18">
        <v>1</v>
      </c>
      <c r="DL375" s="18"/>
    </row>
    <row r="376" spans="1:121" x14ac:dyDescent="0.3">
      <c r="A376">
        <v>375</v>
      </c>
      <c r="B376">
        <v>23</v>
      </c>
      <c r="C376" s="25" t="s">
        <v>583</v>
      </c>
      <c r="D376" s="12">
        <v>3.9</v>
      </c>
      <c r="E376" s="14">
        <f t="shared" si="304"/>
        <v>1.4285714285714286</v>
      </c>
      <c r="F376" s="7">
        <v>2.73</v>
      </c>
      <c r="G376" s="7">
        <f t="shared" si="296"/>
        <v>2.4714285714285715</v>
      </c>
      <c r="H376" s="16">
        <f t="shared" si="297"/>
        <v>5.3285714285714283</v>
      </c>
      <c r="I376" s="11">
        <f t="shared" si="298"/>
        <v>8.5169027029795424E-2</v>
      </c>
      <c r="J376" s="39">
        <f t="shared" si="299"/>
        <v>3.1197445798459868E-2</v>
      </c>
      <c r="K376" s="39">
        <f t="shared" si="300"/>
        <v>32.0539061582204</v>
      </c>
      <c r="L376" s="39">
        <f t="shared" si="301"/>
        <v>5.3971581231335553E-2</v>
      </c>
      <c r="M376" s="39">
        <f t="shared" si="302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0</v>
      </c>
      <c r="AF376" s="9">
        <v>0</v>
      </c>
      <c r="AG376" s="9">
        <v>1</v>
      </c>
      <c r="AH376" s="8">
        <v>1031</v>
      </c>
      <c r="AI376" s="9">
        <v>10</v>
      </c>
      <c r="AJ376" s="9">
        <f t="shared" si="282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311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308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0</v>
      </c>
      <c r="CQ376" s="18">
        <v>0</v>
      </c>
      <c r="CR376">
        <v>0</v>
      </c>
      <c r="CS376">
        <v>1</v>
      </c>
      <c r="CT376">
        <v>0</v>
      </c>
      <c r="CU376" s="18">
        <v>0</v>
      </c>
      <c r="CV376">
        <v>0</v>
      </c>
      <c r="CW376">
        <v>0</v>
      </c>
      <c r="CX376">
        <v>0</v>
      </c>
      <c r="CY376" s="18">
        <v>0</v>
      </c>
      <c r="CZ376">
        <v>0</v>
      </c>
      <c r="DA376">
        <v>0</v>
      </c>
      <c r="DB376">
        <v>1</v>
      </c>
      <c r="DC376">
        <v>1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 s="18">
        <v>1</v>
      </c>
      <c r="DL376" s="18"/>
    </row>
    <row r="377" spans="1:121" x14ac:dyDescent="0.3">
      <c r="A377">
        <v>376</v>
      </c>
      <c r="B377">
        <v>23</v>
      </c>
      <c r="C377" s="25" t="s">
        <v>583</v>
      </c>
      <c r="D377" s="12">
        <v>5.2</v>
      </c>
      <c r="E377" s="14">
        <f t="shared" si="304"/>
        <v>1.0526315789473684</v>
      </c>
      <c r="F377" s="7">
        <v>4.9400000000000004</v>
      </c>
      <c r="G377" s="7">
        <f t="shared" si="296"/>
        <v>4.147368421052632</v>
      </c>
      <c r="H377" s="16">
        <f t="shared" si="297"/>
        <v>6.2526315789473683</v>
      </c>
      <c r="I377" s="11">
        <f t="shared" si="298"/>
        <v>0.19690753597255725</v>
      </c>
      <c r="J377" s="39">
        <f t="shared" si="299"/>
        <v>3.9859825095659357E-2</v>
      </c>
      <c r="K377" s="39">
        <f t="shared" si="300"/>
        <v>25.087917410578346</v>
      </c>
      <c r="L377" s="39">
        <f t="shared" si="301"/>
        <v>0.15704771087689789</v>
      </c>
      <c r="M377" s="39">
        <f t="shared" si="302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0</v>
      </c>
      <c r="AF377" s="9">
        <v>0</v>
      </c>
      <c r="AG377" s="9">
        <v>1</v>
      </c>
      <c r="AH377" s="8">
        <v>611</v>
      </c>
      <c r="AI377" s="9">
        <v>5</v>
      </c>
      <c r="AJ377" s="9">
        <f t="shared" si="282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311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308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 s="18">
        <v>0</v>
      </c>
      <c r="CR377">
        <v>0</v>
      </c>
      <c r="CS377">
        <v>1</v>
      </c>
      <c r="CT377">
        <v>0</v>
      </c>
      <c r="CU377" s="18">
        <v>0</v>
      </c>
      <c r="CV377">
        <v>0</v>
      </c>
      <c r="CW377">
        <v>0</v>
      </c>
      <c r="CX377">
        <v>0</v>
      </c>
      <c r="CY377" s="18">
        <v>0</v>
      </c>
      <c r="CZ377">
        <v>0</v>
      </c>
      <c r="DA377">
        <v>0</v>
      </c>
      <c r="DB377">
        <v>1</v>
      </c>
      <c r="DC377">
        <v>1</v>
      </c>
      <c r="DD377">
        <v>0</v>
      </c>
      <c r="DE377">
        <v>0</v>
      </c>
      <c r="DF377">
        <v>1</v>
      </c>
      <c r="DG377">
        <v>0</v>
      </c>
      <c r="DH377">
        <v>1</v>
      </c>
      <c r="DI377">
        <v>0</v>
      </c>
      <c r="DJ377" s="18">
        <v>1</v>
      </c>
      <c r="DL377" s="18"/>
    </row>
    <row r="378" spans="1:121" x14ac:dyDescent="0.3">
      <c r="A378">
        <v>377</v>
      </c>
      <c r="B378">
        <v>23</v>
      </c>
      <c r="C378" s="25" t="s">
        <v>583</v>
      </c>
      <c r="D378" s="12">
        <v>5.5</v>
      </c>
      <c r="E378" s="14">
        <f t="shared" si="304"/>
        <v>2.477477477477477</v>
      </c>
      <c r="F378" s="7">
        <v>2.2200000000000002</v>
      </c>
      <c r="G378" s="7">
        <f t="shared" si="296"/>
        <v>3.022522522522523</v>
      </c>
      <c r="H378" s="16">
        <f t="shared" si="297"/>
        <v>7.9774774774774766</v>
      </c>
      <c r="I378" s="11">
        <f t="shared" si="298"/>
        <v>7.7481912916654835E-2</v>
      </c>
      <c r="J378" s="39">
        <f t="shared" si="299"/>
        <v>3.4901762575069745E-2</v>
      </c>
      <c r="K378" s="39">
        <f t="shared" si="300"/>
        <v>28.651848107931887</v>
      </c>
      <c r="L378" s="39">
        <f t="shared" si="301"/>
        <v>4.2580150341585091E-2</v>
      </c>
      <c r="M378" s="39">
        <f t="shared" si="302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0</v>
      </c>
      <c r="AF378" s="9">
        <v>0</v>
      </c>
      <c r="AG378" s="9">
        <v>1</v>
      </c>
      <c r="AH378" s="8">
        <v>827</v>
      </c>
      <c r="AI378" s="9">
        <v>10</v>
      </c>
      <c r="AJ378" s="9">
        <f t="shared" si="282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311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308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1</v>
      </c>
      <c r="CP378">
        <v>0</v>
      </c>
      <c r="CQ378" s="18">
        <v>0</v>
      </c>
      <c r="CR378">
        <v>0</v>
      </c>
      <c r="CS378">
        <v>1</v>
      </c>
      <c r="CT378">
        <v>0</v>
      </c>
      <c r="CU378" s="18">
        <v>0</v>
      </c>
      <c r="CV378">
        <v>0</v>
      </c>
      <c r="CW378">
        <v>0</v>
      </c>
      <c r="CX378">
        <v>0</v>
      </c>
      <c r="CY378" s="18">
        <v>0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 s="18">
        <v>1</v>
      </c>
      <c r="DL378" s="18"/>
    </row>
    <row r="379" spans="1:121" x14ac:dyDescent="0.3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304"/>
        <v>0.54590570719602982</v>
      </c>
      <c r="F379" s="7">
        <v>4.03</v>
      </c>
      <c r="G379" s="7">
        <f t="shared" si="296"/>
        <v>1.6540942928039704</v>
      </c>
      <c r="H379" s="16">
        <f t="shared" si="297"/>
        <v>2.7459057071960302</v>
      </c>
      <c r="I379" s="11">
        <f t="shared" si="298"/>
        <v>5.3914595065672373E-2</v>
      </c>
      <c r="J379" s="39">
        <f t="shared" si="299"/>
        <v>1.3378311430687934E-2</v>
      </c>
      <c r="K379" s="39">
        <f t="shared" si="300"/>
        <v>74.747848798477136</v>
      </c>
      <c r="L379" s="39">
        <f t="shared" si="301"/>
        <v>4.0536283634984439E-2</v>
      </c>
      <c r="M379" s="39">
        <f t="shared" si="302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0</v>
      </c>
      <c r="AF379" s="9">
        <v>0</v>
      </c>
      <c r="AG379" s="9">
        <v>1</v>
      </c>
      <c r="AH379" s="8">
        <v>5589</v>
      </c>
      <c r="AI379" s="9">
        <v>17</v>
      </c>
      <c r="AJ379" s="9">
        <f t="shared" si="282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312">1-BP379</f>
        <v>0.55679999999999996</v>
      </c>
      <c r="BP379" s="54">
        <v>0.44319999999999998</v>
      </c>
      <c r="BQ379">
        <v>8.5300000000000001E-2</v>
      </c>
      <c r="BR379" s="54">
        <f t="shared" si="308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 s="18">
        <v>0</v>
      </c>
      <c r="CR379">
        <v>0</v>
      </c>
      <c r="CS379">
        <v>1</v>
      </c>
      <c r="CT379">
        <v>0</v>
      </c>
      <c r="CU379" s="18">
        <v>0</v>
      </c>
      <c r="CV379">
        <v>0</v>
      </c>
      <c r="CW379">
        <v>0</v>
      </c>
      <c r="CX379">
        <v>0</v>
      </c>
      <c r="CY379" s="18">
        <v>0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0</v>
      </c>
      <c r="DF379">
        <v>1</v>
      </c>
      <c r="DG379">
        <v>0</v>
      </c>
      <c r="DH379">
        <v>1</v>
      </c>
      <c r="DI379">
        <v>0</v>
      </c>
      <c r="DJ379" s="18">
        <v>1</v>
      </c>
      <c r="DL379" s="18"/>
    </row>
    <row r="380" spans="1:121" x14ac:dyDescent="0.3">
      <c r="A380">
        <v>379</v>
      </c>
      <c r="B380">
        <v>23</v>
      </c>
      <c r="C380" s="25" t="s">
        <v>583</v>
      </c>
      <c r="D380" s="12">
        <v>2.7</v>
      </c>
      <c r="E380" s="14">
        <f t="shared" si="304"/>
        <v>0.54655870445344124</v>
      </c>
      <c r="F380" s="7">
        <v>4.9400000000000004</v>
      </c>
      <c r="G380" s="7">
        <f t="shared" si="296"/>
        <v>2.1534412955465587</v>
      </c>
      <c r="H380" s="16">
        <f t="shared" si="297"/>
        <v>3.2465587044534416</v>
      </c>
      <c r="I380" s="11">
        <f t="shared" si="298"/>
        <v>6.6005255397725685E-2</v>
      </c>
      <c r="J380" s="39">
        <f t="shared" si="299"/>
        <v>1.3361387732333132E-2</v>
      </c>
      <c r="K380" s="39">
        <f t="shared" si="300"/>
        <v>74.842525344886653</v>
      </c>
      <c r="L380" s="39">
        <f t="shared" si="301"/>
        <v>5.2643867665392551E-2</v>
      </c>
      <c r="M380" s="39">
        <f t="shared" si="302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0</v>
      </c>
      <c r="AF380" s="9">
        <v>0</v>
      </c>
      <c r="AG380" s="9">
        <v>1</v>
      </c>
      <c r="AH380" s="8">
        <v>5589</v>
      </c>
      <c r="AI380" s="9">
        <v>11</v>
      </c>
      <c r="AJ380" s="9">
        <f t="shared" si="282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313">AVERAGE($BB$360:$BB$361)</f>
        <v>0.15224710000000002</v>
      </c>
      <c r="BC380" s="39">
        <f t="shared" ref="BC380:BC382" si="314">AVERAGE($BC$360:$BC$361)</f>
        <v>0.32682130000000004</v>
      </c>
      <c r="BD380" s="39">
        <f t="shared" ref="BD380:BD382" si="315">AVERAGE($BD$360:$BD$361)</f>
        <v>0.35734529999999998</v>
      </c>
      <c r="BE380" s="59">
        <f t="shared" ref="BE380:BE382" si="316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312"/>
        <v>0.55679999999999996</v>
      </c>
      <c r="BP380" s="54">
        <v>0.44319999999999998</v>
      </c>
      <c r="BQ380">
        <v>8.5300000000000001E-2</v>
      </c>
      <c r="BR380" s="54">
        <f t="shared" si="308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 s="18">
        <v>0</v>
      </c>
      <c r="CR380">
        <v>0</v>
      </c>
      <c r="CS380">
        <v>1</v>
      </c>
      <c r="CT380">
        <v>0</v>
      </c>
      <c r="CU380" s="18">
        <v>0</v>
      </c>
      <c r="CV380">
        <v>0</v>
      </c>
      <c r="CW380">
        <v>0</v>
      </c>
      <c r="CX380">
        <v>0</v>
      </c>
      <c r="CY380" s="18">
        <v>0</v>
      </c>
      <c r="CZ380">
        <v>0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 s="18">
        <v>1</v>
      </c>
      <c r="DL380" s="18"/>
    </row>
    <row r="381" spans="1:121" x14ac:dyDescent="0.3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304"/>
        <v>1.1084337349397588</v>
      </c>
      <c r="F381" s="7">
        <v>4.1500000000000004</v>
      </c>
      <c r="G381" s="7">
        <f t="shared" si="296"/>
        <v>3.491566265060241</v>
      </c>
      <c r="H381" s="16">
        <f t="shared" si="297"/>
        <v>5.7084337349397583</v>
      </c>
      <c r="I381" s="11">
        <f t="shared" ref="I381:I382" si="317">IFERROR(F381/SQRT(F381^2+AJ381), "X")</f>
        <v>5.549029692427087E-2</v>
      </c>
      <c r="J381" s="39">
        <f t="shared" ref="J381:J382" si="318">IFERROR(SQRT((1-I381^2)/AJ381), "X")</f>
        <v>1.3371155885366474E-2</v>
      </c>
      <c r="K381" s="39">
        <f t="shared" ref="K381:K382" si="319">IFERROR(1/J381, "X")</f>
        <v>74.787849949039185</v>
      </c>
      <c r="L381" s="39">
        <f t="shared" ref="L381:L382" si="320">IFERROR(I381-J381, "X")</f>
        <v>4.2119141038904392E-2</v>
      </c>
      <c r="M381" s="39">
        <f t="shared" ref="M381:M382" si="321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0</v>
      </c>
      <c r="AF381" s="9">
        <v>0</v>
      </c>
      <c r="AG381" s="9">
        <v>1</v>
      </c>
      <c r="AH381" s="8">
        <v>5589</v>
      </c>
      <c r="AI381" s="9">
        <v>12</v>
      </c>
      <c r="AJ381" s="9">
        <f t="shared" si="282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313"/>
        <v>0.15224710000000002</v>
      </c>
      <c r="BC381" s="39">
        <f t="shared" si="314"/>
        <v>0.32682130000000004</v>
      </c>
      <c r="BD381" s="39">
        <f t="shared" si="315"/>
        <v>0.35734529999999998</v>
      </c>
      <c r="BE381" s="59">
        <f t="shared" si="316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312"/>
        <v>0.55679999999999996</v>
      </c>
      <c r="BP381" s="54">
        <v>0.44319999999999998</v>
      </c>
      <c r="BQ381">
        <v>8.5300000000000001E-2</v>
      </c>
      <c r="BR381" s="54">
        <f t="shared" si="308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 s="18">
        <v>0</v>
      </c>
      <c r="CR381">
        <v>0</v>
      </c>
      <c r="CS381">
        <v>1</v>
      </c>
      <c r="CT381">
        <v>0</v>
      </c>
      <c r="CU381" s="18">
        <v>0</v>
      </c>
      <c r="CV381">
        <v>0</v>
      </c>
      <c r="CW381">
        <v>0</v>
      </c>
      <c r="CX381">
        <v>0</v>
      </c>
      <c r="CY381" s="18">
        <v>1</v>
      </c>
      <c r="CZ381">
        <v>0</v>
      </c>
      <c r="DA381">
        <v>0</v>
      </c>
      <c r="DB381">
        <v>1</v>
      </c>
      <c r="DC381">
        <v>1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 s="18">
        <v>1</v>
      </c>
      <c r="DL381" s="18"/>
    </row>
    <row r="382" spans="1:121" s="69" customFormat="1" x14ac:dyDescent="0.3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304"/>
        <v>1.5789473684210527</v>
      </c>
      <c r="F382" s="73">
        <v>0.76</v>
      </c>
      <c r="G382" s="73">
        <f t="shared" si="296"/>
        <v>-0.3789473684210527</v>
      </c>
      <c r="H382" s="74">
        <f t="shared" si="297"/>
        <v>2.7789473684210524</v>
      </c>
      <c r="I382" s="75">
        <f t="shared" si="317"/>
        <v>1.0181798557149379E-2</v>
      </c>
      <c r="J382" s="76">
        <f t="shared" si="318"/>
        <v>1.3397103364670235E-2</v>
      </c>
      <c r="K382" s="76">
        <f t="shared" si="319"/>
        <v>74.643001011481303</v>
      </c>
      <c r="L382" s="76">
        <f t="shared" si="320"/>
        <v>-3.2153048075208562E-3</v>
      </c>
      <c r="M382" s="76">
        <f t="shared" si="321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0</v>
      </c>
      <c r="AF382" s="79">
        <v>0</v>
      </c>
      <c r="AG382" s="79">
        <v>1</v>
      </c>
      <c r="AH382" s="78">
        <v>5589</v>
      </c>
      <c r="AI382" s="79">
        <v>17</v>
      </c>
      <c r="AJ382" s="79">
        <f t="shared" si="282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313"/>
        <v>0.15224710000000002</v>
      </c>
      <c r="BC382" s="76">
        <f t="shared" si="314"/>
        <v>0.32682130000000004</v>
      </c>
      <c r="BD382" s="76">
        <f t="shared" si="315"/>
        <v>0.35734529999999998</v>
      </c>
      <c r="BE382" s="83">
        <f t="shared" si="316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312"/>
        <v>0.55679999999999996</v>
      </c>
      <c r="BP382" s="86">
        <v>0.44319999999999998</v>
      </c>
      <c r="BQ382" s="69">
        <v>8.5300000000000001E-2</v>
      </c>
      <c r="BR382" s="86">
        <f t="shared" si="308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1</v>
      </c>
      <c r="CN382" s="69">
        <v>0</v>
      </c>
      <c r="CO382" s="69">
        <v>0</v>
      </c>
      <c r="CP382" s="69">
        <v>0</v>
      </c>
      <c r="CQ382" s="85">
        <v>0</v>
      </c>
      <c r="CR382" s="69">
        <v>0</v>
      </c>
      <c r="CS382" s="69">
        <v>1</v>
      </c>
      <c r="CT382" s="69">
        <v>0</v>
      </c>
      <c r="CU382" s="85">
        <v>0</v>
      </c>
      <c r="CV382" s="69">
        <v>0</v>
      </c>
      <c r="CW382" s="69">
        <v>0</v>
      </c>
      <c r="CX382" s="69">
        <v>0</v>
      </c>
      <c r="CY382" s="85">
        <v>1</v>
      </c>
      <c r="CZ382" s="69">
        <v>0</v>
      </c>
      <c r="DA382" s="69">
        <v>0</v>
      </c>
      <c r="DB382" s="69">
        <v>1</v>
      </c>
      <c r="DC382" s="69">
        <v>1</v>
      </c>
      <c r="DD382" s="69">
        <v>0</v>
      </c>
      <c r="DE382" s="69">
        <v>0</v>
      </c>
      <c r="DF382" s="69">
        <v>1</v>
      </c>
      <c r="DG382" s="69">
        <v>0</v>
      </c>
      <c r="DH382" s="69">
        <v>1</v>
      </c>
      <c r="DI382" s="69">
        <v>0</v>
      </c>
      <c r="DJ382" s="85">
        <v>1</v>
      </c>
      <c r="DL382" s="85"/>
      <c r="DP382" s="70"/>
      <c r="DQ382" s="87"/>
    </row>
    <row r="383" spans="1:121" x14ac:dyDescent="0.3">
      <c r="A383">
        <v>382</v>
      </c>
      <c r="B383">
        <v>24</v>
      </c>
      <c r="C383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322">D383-E383</f>
        <v>17.096</v>
      </c>
      <c r="H383" s="16">
        <f t="shared" ref="H383:H398" si="323">D383+E383</f>
        <v>18.504000000000001</v>
      </c>
      <c r="I383" s="11">
        <f t="shared" ref="I383:I386" si="324">IFERROR(F383/SQRT(F383^2+AJ383), "X")</f>
        <v>0.33366062720699335</v>
      </c>
      <c r="J383" s="39">
        <f t="shared" ref="J383:J386" si="325">IFERROR(SQRT((1-I383^2)/AJ383), "X")</f>
        <v>1.319646525582715E-2</v>
      </c>
      <c r="K383" s="39">
        <f t="shared" ref="K383:K386" si="326">IFERROR(1/J383, "X")</f>
        <v>75.777867831571868</v>
      </c>
      <c r="L383" s="39">
        <f t="shared" ref="L383:L386" si="327">IFERROR(I383-J383, "X")</f>
        <v>0.32046416195116623</v>
      </c>
      <c r="M383" s="39">
        <f t="shared" ref="M383:M386" si="328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82"/>
        <v>5103</v>
      </c>
      <c r="AL383" s="7">
        <v>7.0203000000000007</v>
      </c>
      <c r="AM383" s="7" t="s">
        <v>433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103" t="s">
        <v>433</v>
      </c>
      <c r="BP383" s="54" t="s">
        <v>433</v>
      </c>
      <c r="BQ383" t="s">
        <v>433</v>
      </c>
      <c r="BR383" s="54" t="s">
        <v>433</v>
      </c>
      <c r="BT383" s="18"/>
      <c r="BU383" s="101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 s="18">
        <v>0</v>
      </c>
      <c r="CR383">
        <v>0</v>
      </c>
      <c r="CS383">
        <v>0</v>
      </c>
      <c r="CT383">
        <v>1</v>
      </c>
      <c r="CU383" s="18">
        <v>0</v>
      </c>
      <c r="CV383" s="101">
        <v>0</v>
      </c>
      <c r="CW383" s="101">
        <v>0</v>
      </c>
      <c r="CX383" s="101">
        <v>0</v>
      </c>
      <c r="CY383" s="18">
        <v>0</v>
      </c>
      <c r="CZ383" s="101">
        <v>1</v>
      </c>
      <c r="DA383" s="101">
        <v>1</v>
      </c>
      <c r="DB383" s="101">
        <v>0</v>
      </c>
      <c r="DC383" s="101">
        <v>0</v>
      </c>
      <c r="DD383" s="101">
        <v>0</v>
      </c>
      <c r="DE383" s="101">
        <v>0</v>
      </c>
      <c r="DF383" s="101">
        <v>1</v>
      </c>
      <c r="DG383" s="101">
        <v>1</v>
      </c>
      <c r="DH383" s="101">
        <v>0</v>
      </c>
      <c r="DI383" s="101">
        <v>1</v>
      </c>
      <c r="DJ383" s="18">
        <v>0</v>
      </c>
      <c r="DL383" s="18"/>
    </row>
    <row r="384" spans="1:121" x14ac:dyDescent="0.3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329">D384/E384</f>
        <v>3.1210191082802545</v>
      </c>
      <c r="G384" s="7">
        <f t="shared" si="322"/>
        <v>9.9899999999999984</v>
      </c>
      <c r="H384" s="16">
        <f t="shared" si="323"/>
        <v>19.41</v>
      </c>
      <c r="I384" s="11">
        <f t="shared" si="324"/>
        <v>4.3648521887384835E-2</v>
      </c>
      <c r="J384" s="39">
        <f t="shared" si="325"/>
        <v>1.3985342727182487E-2</v>
      </c>
      <c r="K384" s="39">
        <f t="shared" si="326"/>
        <v>71.503431807670964</v>
      </c>
      <c r="L384" s="39">
        <f t="shared" si="327"/>
        <v>2.9663179160202349E-2</v>
      </c>
      <c r="M384" s="39">
        <f t="shared" si="328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82"/>
        <v>5103</v>
      </c>
      <c r="AL384" s="7">
        <v>7.0203000000000007</v>
      </c>
      <c r="AM384" s="7" t="s">
        <v>433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103" t="s">
        <v>433</v>
      </c>
      <c r="BP384" s="54" t="s">
        <v>433</v>
      </c>
      <c r="BQ384" t="s">
        <v>433</v>
      </c>
      <c r="BR384" s="54" t="s">
        <v>433</v>
      </c>
      <c r="BT384" s="18"/>
      <c r="BU384" s="101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8">
        <v>0</v>
      </c>
      <c r="CR384">
        <v>0</v>
      </c>
      <c r="CS384">
        <v>0</v>
      </c>
      <c r="CT384">
        <v>1</v>
      </c>
      <c r="CU384" s="18">
        <v>0</v>
      </c>
      <c r="CV384" s="101">
        <v>0</v>
      </c>
      <c r="CW384" s="101">
        <v>0</v>
      </c>
      <c r="CX384" s="101">
        <v>0</v>
      </c>
      <c r="CY384" s="18">
        <v>0</v>
      </c>
      <c r="CZ384" s="101">
        <v>1</v>
      </c>
      <c r="DA384" s="101">
        <v>1</v>
      </c>
      <c r="DB384" s="101">
        <v>0</v>
      </c>
      <c r="DC384" s="101">
        <v>0</v>
      </c>
      <c r="DD384" s="101">
        <v>0</v>
      </c>
      <c r="DE384" s="101">
        <v>0</v>
      </c>
      <c r="DF384" s="101">
        <v>1</v>
      </c>
      <c r="DG384" s="101">
        <v>1</v>
      </c>
      <c r="DH384" s="101">
        <v>0</v>
      </c>
      <c r="DI384" s="101">
        <v>1</v>
      </c>
      <c r="DJ384" s="18">
        <v>0</v>
      </c>
      <c r="DL384" s="18"/>
    </row>
    <row r="385" spans="1:121" x14ac:dyDescent="0.3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329"/>
        <v>3.6650485436893203</v>
      </c>
      <c r="G385" s="7">
        <f t="shared" si="322"/>
        <v>10.98</v>
      </c>
      <c r="H385" s="16">
        <f t="shared" si="323"/>
        <v>19.22</v>
      </c>
      <c r="I385" s="11">
        <f t="shared" si="324"/>
        <v>5.1238464134782849E-2</v>
      </c>
      <c r="J385" s="39">
        <f t="shared" si="325"/>
        <v>1.3980296174523532E-2</v>
      </c>
      <c r="K385" s="39">
        <f t="shared" si="326"/>
        <v>71.529242836951653</v>
      </c>
      <c r="L385" s="39">
        <f t="shared" si="327"/>
        <v>3.7258167960259318E-2</v>
      </c>
      <c r="M385" s="39">
        <f t="shared" si="328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82"/>
        <v>5103</v>
      </c>
      <c r="AL385" s="7">
        <v>7.0203000000000007</v>
      </c>
      <c r="AM385" s="7" t="s">
        <v>433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103" t="s">
        <v>433</v>
      </c>
      <c r="BP385" s="54" t="s">
        <v>433</v>
      </c>
      <c r="BQ385" t="s">
        <v>433</v>
      </c>
      <c r="BR385" s="54" t="s">
        <v>433</v>
      </c>
      <c r="BT385" s="18"/>
      <c r="BU385" s="101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 s="18">
        <v>1</v>
      </c>
      <c r="CR385">
        <v>0</v>
      </c>
      <c r="CS385">
        <v>0</v>
      </c>
      <c r="CT385">
        <v>1</v>
      </c>
      <c r="CU385" s="18">
        <v>0</v>
      </c>
      <c r="CV385" s="101">
        <v>0</v>
      </c>
      <c r="CW385" s="101">
        <v>0</v>
      </c>
      <c r="CX385" s="101">
        <v>0</v>
      </c>
      <c r="CY385" s="18">
        <v>1</v>
      </c>
      <c r="CZ385" s="101">
        <v>1</v>
      </c>
      <c r="DA385" s="101">
        <v>1</v>
      </c>
      <c r="DB385" s="101">
        <v>0</v>
      </c>
      <c r="DC385" s="101">
        <v>0</v>
      </c>
      <c r="DD385" s="101">
        <v>0</v>
      </c>
      <c r="DE385" s="101">
        <v>0</v>
      </c>
      <c r="DF385" s="101">
        <v>1</v>
      </c>
      <c r="DG385" s="101">
        <v>1</v>
      </c>
      <c r="DH385" s="101">
        <v>0</v>
      </c>
      <c r="DI385" s="101">
        <v>1</v>
      </c>
      <c r="DJ385" s="18">
        <v>0</v>
      </c>
      <c r="DL385" s="18"/>
    </row>
    <row r="386" spans="1:121" x14ac:dyDescent="0.3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329"/>
        <v>21.411483253588514</v>
      </c>
      <c r="G386" s="7">
        <f t="shared" si="322"/>
        <v>17.064</v>
      </c>
      <c r="H386" s="16">
        <f t="shared" si="323"/>
        <v>18.735999999999997</v>
      </c>
      <c r="I386" s="11">
        <f t="shared" si="324"/>
        <v>0.34010261654193102</v>
      </c>
      <c r="J386" s="39">
        <f t="shared" si="325"/>
        <v>1.5884122202740467E-2</v>
      </c>
      <c r="K386" s="39">
        <f t="shared" si="326"/>
        <v>62.955949799194521</v>
      </c>
      <c r="L386" s="39">
        <f t="shared" si="327"/>
        <v>0.32421849433919053</v>
      </c>
      <c r="M386" s="39">
        <f t="shared" si="328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82"/>
        <v>3505</v>
      </c>
      <c r="AL386" s="7">
        <v>7.0203000000000007</v>
      </c>
      <c r="AM386" s="7" t="s">
        <v>433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s="101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 s="101">
        <v>0</v>
      </c>
      <c r="CP386" s="101">
        <v>0</v>
      </c>
      <c r="CQ386" s="18">
        <v>0</v>
      </c>
      <c r="CR386">
        <v>0</v>
      </c>
      <c r="CS386">
        <v>0</v>
      </c>
      <c r="CT386">
        <v>1</v>
      </c>
      <c r="CU386" s="18">
        <v>0</v>
      </c>
      <c r="CV386" s="101">
        <v>0</v>
      </c>
      <c r="CW386" s="101">
        <v>0</v>
      </c>
      <c r="CX386" s="101">
        <v>0</v>
      </c>
      <c r="CY386" s="18">
        <v>0</v>
      </c>
      <c r="CZ386" s="101">
        <v>1</v>
      </c>
      <c r="DA386" s="101">
        <v>1</v>
      </c>
      <c r="DB386" s="101">
        <v>0</v>
      </c>
      <c r="DC386" s="101">
        <v>0</v>
      </c>
      <c r="DD386" s="101">
        <v>0</v>
      </c>
      <c r="DE386" s="101">
        <v>0</v>
      </c>
      <c r="DF386" s="101">
        <v>0</v>
      </c>
      <c r="DG386" s="101">
        <v>1</v>
      </c>
      <c r="DH386" s="101">
        <v>0</v>
      </c>
      <c r="DI386" s="101">
        <v>1</v>
      </c>
      <c r="DJ386" s="18">
        <v>0</v>
      </c>
      <c r="DL386" s="18"/>
    </row>
    <row r="387" spans="1:121" x14ac:dyDescent="0.3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329"/>
        <v>3.2338308457711444</v>
      </c>
      <c r="G387" s="7">
        <f t="shared" si="322"/>
        <v>8.98</v>
      </c>
      <c r="H387" s="16">
        <f t="shared" si="323"/>
        <v>17.02</v>
      </c>
      <c r="I387" s="11">
        <f t="shared" ref="I387:I398" si="330">IFERROR(F387/SQRT(F387^2+AJ387), "X")</f>
        <v>5.4541410272056987E-2</v>
      </c>
      <c r="J387" s="39">
        <f t="shared" ref="J387:J398" si="331">IFERROR(SQRT((1-I387^2)/AJ387), "X")</f>
        <v>1.6865882253359162E-2</v>
      </c>
      <c r="K387" s="39">
        <f t="shared" ref="K387:K398" si="332">IFERROR(1/J387, "X")</f>
        <v>59.291294992933494</v>
      </c>
      <c r="L387" s="39">
        <f t="shared" ref="L387:L398" si="333">IFERROR(I387-J387, "X")</f>
        <v>3.7675528018697821E-2</v>
      </c>
      <c r="M387" s="39">
        <f t="shared" ref="M387:M398" si="334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82"/>
        <v>3505</v>
      </c>
      <c r="AL387" s="7">
        <v>7.0203000000000007</v>
      </c>
      <c r="AM387" s="7" t="s">
        <v>433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s="101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1</v>
      </c>
      <c r="CO387" s="101">
        <v>0</v>
      </c>
      <c r="CP387" s="101">
        <v>0</v>
      </c>
      <c r="CQ387" s="18">
        <v>0</v>
      </c>
      <c r="CR387">
        <v>0</v>
      </c>
      <c r="CS387">
        <v>0</v>
      </c>
      <c r="CT387">
        <v>1</v>
      </c>
      <c r="CU387" s="18">
        <v>0</v>
      </c>
      <c r="CV387" s="101">
        <v>0</v>
      </c>
      <c r="CW387" s="101">
        <v>0</v>
      </c>
      <c r="CX387" s="101">
        <v>0</v>
      </c>
      <c r="CY387" s="18">
        <v>0</v>
      </c>
      <c r="CZ387" s="101">
        <v>1</v>
      </c>
      <c r="DA387" s="101">
        <v>1</v>
      </c>
      <c r="DB387" s="101">
        <v>0</v>
      </c>
      <c r="DC387" s="101">
        <v>0</v>
      </c>
      <c r="DD387" s="101">
        <v>0</v>
      </c>
      <c r="DE387" s="101">
        <v>0</v>
      </c>
      <c r="DF387" s="101">
        <v>0</v>
      </c>
      <c r="DG387" s="101">
        <v>1</v>
      </c>
      <c r="DH387" s="101">
        <v>0</v>
      </c>
      <c r="DI387" s="101">
        <v>1</v>
      </c>
      <c r="DJ387" s="18">
        <v>0</v>
      </c>
      <c r="DL387" s="18"/>
    </row>
    <row r="388" spans="1:121" x14ac:dyDescent="0.3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329"/>
        <v>21.411483253588514</v>
      </c>
      <c r="G388" s="7">
        <f t="shared" si="322"/>
        <v>17.064</v>
      </c>
      <c r="H388" s="16">
        <f t="shared" si="323"/>
        <v>18.735999999999997</v>
      </c>
      <c r="I388" s="11">
        <f t="shared" si="330"/>
        <v>0.34010261654193102</v>
      </c>
      <c r="J388" s="39">
        <f t="shared" si="331"/>
        <v>1.5884122202740467E-2</v>
      </c>
      <c r="K388" s="39">
        <f t="shared" si="332"/>
        <v>62.955949799194521</v>
      </c>
      <c r="L388" s="39">
        <f t="shared" si="333"/>
        <v>0.32421849433919053</v>
      </c>
      <c r="M388" s="39">
        <f t="shared" si="334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82"/>
        <v>3505</v>
      </c>
      <c r="AL388" s="7">
        <v>7.0203000000000007</v>
      </c>
      <c r="AM388" s="7" t="s">
        <v>433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s="101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 s="101">
        <v>0</v>
      </c>
      <c r="CP388" s="101">
        <v>0</v>
      </c>
      <c r="CQ388" s="18">
        <v>0</v>
      </c>
      <c r="CR388">
        <v>0</v>
      </c>
      <c r="CS388">
        <v>0</v>
      </c>
      <c r="CT388">
        <v>1</v>
      </c>
      <c r="CU388" s="18">
        <v>0</v>
      </c>
      <c r="CV388" s="101">
        <v>0</v>
      </c>
      <c r="CW388" s="101">
        <v>0</v>
      </c>
      <c r="CX388" s="101">
        <v>0</v>
      </c>
      <c r="CY388" s="18">
        <v>0</v>
      </c>
      <c r="CZ388" s="101">
        <v>1</v>
      </c>
      <c r="DA388" s="101">
        <v>1</v>
      </c>
      <c r="DB388" s="101">
        <v>0</v>
      </c>
      <c r="DC388" s="101">
        <v>0</v>
      </c>
      <c r="DD388" s="101">
        <v>0</v>
      </c>
      <c r="DE388" s="101">
        <v>0</v>
      </c>
      <c r="DF388" s="101">
        <v>0</v>
      </c>
      <c r="DG388" s="101">
        <v>1</v>
      </c>
      <c r="DH388" s="101">
        <v>0</v>
      </c>
      <c r="DI388" s="101">
        <v>1</v>
      </c>
      <c r="DJ388" s="18">
        <v>0</v>
      </c>
      <c r="DL388" s="18"/>
    </row>
    <row r="389" spans="1:121" x14ac:dyDescent="0.3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329"/>
        <v>2.6053042121684866</v>
      </c>
      <c r="G389" s="7">
        <f t="shared" si="322"/>
        <v>10.29</v>
      </c>
      <c r="H389" s="16">
        <f t="shared" si="323"/>
        <v>23.11</v>
      </c>
      <c r="I389" s="11">
        <f t="shared" si="330"/>
        <v>6.5116580253501172E-2</v>
      </c>
      <c r="J389" s="39">
        <f t="shared" si="331"/>
        <v>2.4993849067361823E-2</v>
      </c>
      <c r="K389" s="39">
        <f t="shared" si="332"/>
        <v>40.009843914191208</v>
      </c>
      <c r="L389" s="39">
        <f t="shared" si="333"/>
        <v>4.0122731186139349E-2</v>
      </c>
      <c r="M389" s="39">
        <f t="shared" si="334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82"/>
        <v>1594</v>
      </c>
      <c r="AL389" s="7">
        <v>7.0203000000000007</v>
      </c>
      <c r="AM389" s="7" t="s">
        <v>433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s="101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1</v>
      </c>
      <c r="CO389" s="101">
        <v>0</v>
      </c>
      <c r="CP389" s="101">
        <v>0</v>
      </c>
      <c r="CQ389" s="18">
        <v>0</v>
      </c>
      <c r="CR389">
        <v>0</v>
      </c>
      <c r="CS389">
        <v>0</v>
      </c>
      <c r="CT389">
        <v>1</v>
      </c>
      <c r="CU389" s="18">
        <v>0</v>
      </c>
      <c r="CV389" s="101">
        <v>0</v>
      </c>
      <c r="CW389" s="101">
        <v>0</v>
      </c>
      <c r="CX389" s="101">
        <v>0</v>
      </c>
      <c r="CY389" s="18">
        <v>0</v>
      </c>
      <c r="CZ389" s="101">
        <v>1</v>
      </c>
      <c r="DA389" s="101">
        <v>1</v>
      </c>
      <c r="DB389" s="101">
        <v>0</v>
      </c>
      <c r="DC389" s="101">
        <v>0</v>
      </c>
      <c r="DD389" s="101">
        <v>0</v>
      </c>
      <c r="DE389" s="101">
        <v>0</v>
      </c>
      <c r="DF389" s="101">
        <v>0</v>
      </c>
      <c r="DG389" s="101">
        <v>1</v>
      </c>
      <c r="DH389" s="101">
        <v>0</v>
      </c>
      <c r="DI389" s="101">
        <v>1</v>
      </c>
      <c r="DJ389" s="18">
        <v>0</v>
      </c>
      <c r="DL389" s="18"/>
    </row>
    <row r="390" spans="1:121" x14ac:dyDescent="0.3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329"/>
        <v>10.285714285714286</v>
      </c>
      <c r="G390" s="7">
        <f t="shared" si="322"/>
        <v>13</v>
      </c>
      <c r="H390" s="16">
        <f t="shared" si="323"/>
        <v>15.8</v>
      </c>
      <c r="I390" s="11">
        <f t="shared" si="330"/>
        <v>0.32677013083849349</v>
      </c>
      <c r="J390" s="39">
        <f t="shared" si="331"/>
        <v>3.1769318275964645E-2</v>
      </c>
      <c r="K390" s="39">
        <f t="shared" si="332"/>
        <v>31.476910877138927</v>
      </c>
      <c r="L390" s="39">
        <f t="shared" si="333"/>
        <v>0.29500081256252886</v>
      </c>
      <c r="M390" s="39">
        <f t="shared" si="334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82"/>
        <v>885</v>
      </c>
      <c r="AL390" s="7">
        <v>7.0203000000000007</v>
      </c>
      <c r="AM390" s="7" t="s">
        <v>433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103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 s="101">
        <v>0</v>
      </c>
      <c r="CP390" s="101">
        <v>0</v>
      </c>
      <c r="CQ390" s="18">
        <v>0</v>
      </c>
      <c r="CR390">
        <v>0</v>
      </c>
      <c r="CS390">
        <v>0</v>
      </c>
      <c r="CT390">
        <v>1</v>
      </c>
      <c r="CU390" s="18">
        <v>0</v>
      </c>
      <c r="CV390" s="101">
        <v>0</v>
      </c>
      <c r="CW390" s="101">
        <v>0</v>
      </c>
      <c r="CX390" s="101">
        <v>0</v>
      </c>
      <c r="CY390" s="18">
        <v>0</v>
      </c>
      <c r="CZ390" s="101">
        <v>1</v>
      </c>
      <c r="DA390" s="101">
        <v>1</v>
      </c>
      <c r="DB390" s="101">
        <v>0</v>
      </c>
      <c r="DC390" s="101">
        <v>0</v>
      </c>
      <c r="DD390" s="101">
        <v>0</v>
      </c>
      <c r="DE390" s="101">
        <v>0</v>
      </c>
      <c r="DF390" s="101">
        <v>1</v>
      </c>
      <c r="DG390" s="101">
        <v>1</v>
      </c>
      <c r="DH390" s="101">
        <v>0</v>
      </c>
      <c r="DI390" s="101">
        <v>0</v>
      </c>
      <c r="DJ390" s="18">
        <v>0</v>
      </c>
      <c r="DL390" s="18"/>
    </row>
    <row r="391" spans="1:121" x14ac:dyDescent="0.3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329"/>
        <v>4.8526077097505667</v>
      </c>
      <c r="G391" s="7">
        <f t="shared" si="322"/>
        <v>16.989999999999998</v>
      </c>
      <c r="H391" s="16">
        <f t="shared" si="323"/>
        <v>25.81</v>
      </c>
      <c r="I391" s="11">
        <f t="shared" si="330"/>
        <v>0.16090236206446146</v>
      </c>
      <c r="J391" s="39">
        <f t="shared" si="331"/>
        <v>3.3157916668424069E-2</v>
      </c>
      <c r="K391" s="39">
        <f t="shared" si="332"/>
        <v>30.158710210894803</v>
      </c>
      <c r="L391" s="39">
        <f t="shared" si="333"/>
        <v>0.12774444539603738</v>
      </c>
      <c r="M391" s="39">
        <f t="shared" si="334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82"/>
        <v>886</v>
      </c>
      <c r="AL391" s="7">
        <v>7.0203000000000007</v>
      </c>
      <c r="AM391" s="7" t="s">
        <v>433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103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1</v>
      </c>
      <c r="CO391" s="101">
        <v>0</v>
      </c>
      <c r="CP391" s="101">
        <v>0</v>
      </c>
      <c r="CQ391" s="18">
        <v>0</v>
      </c>
      <c r="CR391">
        <v>0</v>
      </c>
      <c r="CS391">
        <v>0</v>
      </c>
      <c r="CT391">
        <v>1</v>
      </c>
      <c r="CU391" s="18">
        <v>0</v>
      </c>
      <c r="CV391" s="101">
        <v>0</v>
      </c>
      <c r="CW391" s="101">
        <v>0</v>
      </c>
      <c r="CX391" s="101">
        <v>0</v>
      </c>
      <c r="CY391" s="18">
        <v>0</v>
      </c>
      <c r="CZ391" s="101">
        <v>1</v>
      </c>
      <c r="DA391" s="101">
        <v>1</v>
      </c>
      <c r="DB391" s="101">
        <v>0</v>
      </c>
      <c r="DC391" s="101">
        <v>0</v>
      </c>
      <c r="DD391" s="101">
        <v>0</v>
      </c>
      <c r="DE391" s="101">
        <v>0</v>
      </c>
      <c r="DF391" s="101">
        <v>1</v>
      </c>
      <c r="DG391" s="101">
        <v>1</v>
      </c>
      <c r="DH391" s="101">
        <v>0</v>
      </c>
      <c r="DI391" s="101">
        <v>0</v>
      </c>
      <c r="DJ391" s="18">
        <v>0</v>
      </c>
      <c r="DL391" s="18"/>
    </row>
    <row r="392" spans="1:121" x14ac:dyDescent="0.3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329"/>
        <v>10.285714285714286</v>
      </c>
      <c r="G392" s="7">
        <f t="shared" si="322"/>
        <v>13</v>
      </c>
      <c r="H392" s="16">
        <f t="shared" si="323"/>
        <v>15.8</v>
      </c>
      <c r="I392" s="11">
        <f t="shared" si="330"/>
        <v>0.32677013083849349</v>
      </c>
      <c r="J392" s="39">
        <f t="shared" si="331"/>
        <v>3.1769318275964645E-2</v>
      </c>
      <c r="K392" s="39">
        <f t="shared" si="332"/>
        <v>31.476910877138927</v>
      </c>
      <c r="L392" s="39">
        <f t="shared" si="333"/>
        <v>0.29500081256252886</v>
      </c>
      <c r="M392" s="39">
        <f t="shared" si="334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82"/>
        <v>885</v>
      </c>
      <c r="AL392" s="7">
        <v>7.0203000000000007</v>
      </c>
      <c r="AM392" s="7" t="s">
        <v>433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103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 s="101">
        <v>0</v>
      </c>
      <c r="CP392" s="101">
        <v>0</v>
      </c>
      <c r="CQ392" s="18">
        <v>0</v>
      </c>
      <c r="CR392">
        <v>0</v>
      </c>
      <c r="CS392">
        <v>0</v>
      </c>
      <c r="CT392">
        <v>1</v>
      </c>
      <c r="CU392" s="18">
        <v>0</v>
      </c>
      <c r="CV392" s="101">
        <v>0</v>
      </c>
      <c r="CW392" s="101">
        <v>0</v>
      </c>
      <c r="CX392" s="101">
        <v>0</v>
      </c>
      <c r="CY392" s="18">
        <v>0</v>
      </c>
      <c r="CZ392" s="101">
        <v>1</v>
      </c>
      <c r="DA392" s="101">
        <v>1</v>
      </c>
      <c r="DB392" s="101">
        <v>0</v>
      </c>
      <c r="DC392" s="101">
        <v>0</v>
      </c>
      <c r="DD392" s="101">
        <v>0</v>
      </c>
      <c r="DE392" s="101">
        <v>0</v>
      </c>
      <c r="DF392" s="101">
        <v>1</v>
      </c>
      <c r="DG392" s="101">
        <v>1</v>
      </c>
      <c r="DH392" s="101">
        <v>0</v>
      </c>
      <c r="DI392" s="101">
        <v>0</v>
      </c>
      <c r="DJ392" s="18">
        <v>0</v>
      </c>
      <c r="DL392" s="18"/>
    </row>
    <row r="393" spans="1:121" x14ac:dyDescent="0.3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329"/>
        <v>6.5589353612167303</v>
      </c>
      <c r="G393" s="7">
        <f t="shared" si="322"/>
        <v>29.240000000000002</v>
      </c>
      <c r="H393" s="16">
        <f t="shared" si="323"/>
        <v>39.76</v>
      </c>
      <c r="I393" s="11">
        <f t="shared" si="330"/>
        <v>0.10051468619482916</v>
      </c>
      <c r="J393" s="39">
        <f t="shared" si="331"/>
        <v>1.5324847808255111E-2</v>
      </c>
      <c r="K393" s="39">
        <f t="shared" si="332"/>
        <v>65.253502841400163</v>
      </c>
      <c r="L393" s="39">
        <f t="shared" si="333"/>
        <v>8.5189838386574041E-2</v>
      </c>
      <c r="M393" s="39">
        <f t="shared" si="334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82"/>
        <v>4215</v>
      </c>
      <c r="AL393" s="7">
        <v>7.0203000000000007</v>
      </c>
      <c r="AM393" s="7" t="s">
        <v>433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103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1</v>
      </c>
      <c r="CO393" s="101">
        <v>0</v>
      </c>
      <c r="CP393" s="101">
        <v>0</v>
      </c>
      <c r="CQ393" s="18">
        <v>0</v>
      </c>
      <c r="CR393">
        <v>0</v>
      </c>
      <c r="CS393">
        <v>0</v>
      </c>
      <c r="CT393">
        <v>1</v>
      </c>
      <c r="CU393" s="18">
        <v>0</v>
      </c>
      <c r="CV393" s="101">
        <v>0</v>
      </c>
      <c r="CW393" s="101">
        <v>0</v>
      </c>
      <c r="CX393" s="101">
        <v>0</v>
      </c>
      <c r="CY393" s="18">
        <v>0</v>
      </c>
      <c r="CZ393" s="101">
        <v>1</v>
      </c>
      <c r="DA393" s="101">
        <v>1</v>
      </c>
      <c r="DB393" s="101">
        <v>0</v>
      </c>
      <c r="DC393" s="101">
        <v>0</v>
      </c>
      <c r="DD393" s="101">
        <v>0</v>
      </c>
      <c r="DE393" s="101">
        <v>0</v>
      </c>
      <c r="DF393" s="101">
        <v>1</v>
      </c>
      <c r="DG393" s="101">
        <v>1</v>
      </c>
      <c r="DH393" s="101">
        <v>0</v>
      </c>
      <c r="DI393" s="101">
        <v>0</v>
      </c>
      <c r="DJ393" s="18">
        <v>0</v>
      </c>
      <c r="DL393" s="18"/>
    </row>
    <row r="394" spans="1:121" x14ac:dyDescent="0.3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329"/>
        <v>2.4434782608695653</v>
      </c>
      <c r="G394" s="7">
        <f t="shared" si="322"/>
        <v>3.3200000000000003</v>
      </c>
      <c r="H394" s="16">
        <f t="shared" si="323"/>
        <v>7.92</v>
      </c>
      <c r="I394" s="11">
        <f t="shared" si="330"/>
        <v>0.10025960981878747</v>
      </c>
      <c r="J394" s="39">
        <f t="shared" si="331"/>
        <v>4.1031512915162126E-2</v>
      </c>
      <c r="K394" s="39">
        <f t="shared" si="332"/>
        <v>24.371511771150804</v>
      </c>
      <c r="L394" s="39">
        <f t="shared" si="333"/>
        <v>5.9228096903625342E-2</v>
      </c>
      <c r="M394" s="39">
        <f t="shared" si="334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82"/>
        <v>588</v>
      </c>
      <c r="AL394" s="7">
        <v>7.0203000000000007</v>
      </c>
      <c r="AM394" s="7" t="s">
        <v>433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103" t="s">
        <v>433</v>
      </c>
      <c r="BP394" s="54" t="s">
        <v>433</v>
      </c>
      <c r="BQ394" t="s">
        <v>433</v>
      </c>
      <c r="BR394" s="54" t="s">
        <v>433</v>
      </c>
      <c r="BT394" s="18"/>
      <c r="BU394" s="101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 s="101">
        <v>0</v>
      </c>
      <c r="CO394" s="101">
        <v>0</v>
      </c>
      <c r="CP394" s="101">
        <v>0</v>
      </c>
      <c r="CQ394" s="18">
        <v>0</v>
      </c>
      <c r="CR394" s="101">
        <v>0</v>
      </c>
      <c r="CS394" s="101">
        <v>0</v>
      </c>
      <c r="CT394" s="101">
        <v>1</v>
      </c>
      <c r="CU394" s="18">
        <v>0</v>
      </c>
      <c r="CV394" s="101">
        <v>0</v>
      </c>
      <c r="CW394" s="101">
        <v>0</v>
      </c>
      <c r="CX394" s="101">
        <v>0</v>
      </c>
      <c r="CY394" s="18">
        <v>0</v>
      </c>
      <c r="CZ394" s="101">
        <v>1</v>
      </c>
      <c r="DA394" s="101">
        <v>1</v>
      </c>
      <c r="DB394" s="101">
        <v>0</v>
      </c>
      <c r="DC394" s="101">
        <v>0</v>
      </c>
      <c r="DD394" s="101">
        <v>0</v>
      </c>
      <c r="DE394" s="101">
        <v>0</v>
      </c>
      <c r="DF394" s="101">
        <v>0</v>
      </c>
      <c r="DG394" s="101">
        <v>1</v>
      </c>
      <c r="DH394" s="101">
        <v>0</v>
      </c>
      <c r="DI394" s="101">
        <v>0</v>
      </c>
      <c r="DJ394" s="18">
        <v>0</v>
      </c>
      <c r="DL394" s="18"/>
    </row>
    <row r="395" spans="1:121" x14ac:dyDescent="0.3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329"/>
        <v>0.54958183990442055</v>
      </c>
      <c r="G395" s="7">
        <f t="shared" si="322"/>
        <v>-3.7699999999999996</v>
      </c>
      <c r="H395" s="16">
        <f t="shared" si="323"/>
        <v>12.969999999999999</v>
      </c>
      <c r="I395" s="11">
        <f t="shared" si="330"/>
        <v>1.9500221059366833E-2</v>
      </c>
      <c r="J395" s="39">
        <f t="shared" si="331"/>
        <v>3.5481923971065296E-2</v>
      </c>
      <c r="K395" s="39">
        <f t="shared" si="332"/>
        <v>28.183364600394199</v>
      </c>
      <c r="L395" s="39">
        <f t="shared" si="333"/>
        <v>-1.5981702911698464E-2</v>
      </c>
      <c r="M395" s="39">
        <f t="shared" si="334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82"/>
        <v>794</v>
      </c>
      <c r="AL395" s="7">
        <v>7.0203000000000007</v>
      </c>
      <c r="AM395" s="7" t="s">
        <v>433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103" t="s">
        <v>433</v>
      </c>
      <c r="BP395" s="54" t="s">
        <v>433</v>
      </c>
      <c r="BQ395" t="s">
        <v>433</v>
      </c>
      <c r="BR395" s="54" t="s">
        <v>433</v>
      </c>
      <c r="BT395" s="18"/>
      <c r="BU395" s="101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 s="101">
        <v>0</v>
      </c>
      <c r="CO395" s="101">
        <v>0</v>
      </c>
      <c r="CP395" s="101">
        <v>0</v>
      </c>
      <c r="CQ395" s="18">
        <v>0</v>
      </c>
      <c r="CR395" s="101">
        <v>0</v>
      </c>
      <c r="CS395" s="101">
        <v>0</v>
      </c>
      <c r="CT395" s="101">
        <v>1</v>
      </c>
      <c r="CU395" s="18">
        <v>0</v>
      </c>
      <c r="CV395" s="101">
        <v>0</v>
      </c>
      <c r="CW395" s="101">
        <v>0</v>
      </c>
      <c r="CX395" s="101">
        <v>0</v>
      </c>
      <c r="CY395" s="18">
        <v>0</v>
      </c>
      <c r="CZ395" s="101">
        <v>1</v>
      </c>
      <c r="DA395" s="101">
        <v>1</v>
      </c>
      <c r="DB395" s="101">
        <v>0</v>
      </c>
      <c r="DC395" s="101">
        <v>0</v>
      </c>
      <c r="DD395" s="101">
        <v>0</v>
      </c>
      <c r="DE395" s="101">
        <v>0</v>
      </c>
      <c r="DF395" s="101">
        <v>0</v>
      </c>
      <c r="DG395" s="101">
        <v>1</v>
      </c>
      <c r="DH395" s="101">
        <v>0</v>
      </c>
      <c r="DI395" s="101">
        <v>0</v>
      </c>
      <c r="DJ395" s="18">
        <v>0</v>
      </c>
      <c r="DL395" s="18"/>
    </row>
    <row r="396" spans="1:121" x14ac:dyDescent="0.3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329"/>
        <v>3.1827515400410675</v>
      </c>
      <c r="G396" s="7">
        <f t="shared" si="322"/>
        <v>10.629999999999999</v>
      </c>
      <c r="H396" s="16">
        <f t="shared" si="323"/>
        <v>20.37</v>
      </c>
      <c r="I396" s="11">
        <f t="shared" si="330"/>
        <v>7.9865593759938999E-2</v>
      </c>
      <c r="J396" s="39">
        <f t="shared" si="331"/>
        <v>2.5093254297477611E-2</v>
      </c>
      <c r="K396" s="39">
        <f t="shared" si="332"/>
        <v>39.851347622955409</v>
      </c>
      <c r="L396" s="39">
        <f t="shared" si="333"/>
        <v>5.4772339462461392E-2</v>
      </c>
      <c r="M396" s="39">
        <f t="shared" si="334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82"/>
        <v>1578</v>
      </c>
      <c r="AL396" s="7">
        <v>7.0203000000000007</v>
      </c>
      <c r="AM396" s="7" t="s">
        <v>433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103" t="s">
        <v>433</v>
      </c>
      <c r="BP396" s="54" t="s">
        <v>433</v>
      </c>
      <c r="BQ396" t="s">
        <v>433</v>
      </c>
      <c r="BR396" s="54" t="s">
        <v>433</v>
      </c>
      <c r="BT396" s="18"/>
      <c r="BU396" s="101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 s="101">
        <v>0</v>
      </c>
      <c r="CO396" s="101">
        <v>0</v>
      </c>
      <c r="CP396" s="101">
        <v>0</v>
      </c>
      <c r="CQ396" s="18">
        <v>0</v>
      </c>
      <c r="CR396" s="101">
        <v>0</v>
      </c>
      <c r="CS396" s="101">
        <v>0</v>
      </c>
      <c r="CT396" s="101">
        <v>1</v>
      </c>
      <c r="CU396" s="18">
        <v>0</v>
      </c>
      <c r="CV396" s="101">
        <v>0</v>
      </c>
      <c r="CW396" s="101">
        <v>0</v>
      </c>
      <c r="CX396" s="101">
        <v>0</v>
      </c>
      <c r="CY396" s="18">
        <v>0</v>
      </c>
      <c r="CZ396" s="101">
        <v>1</v>
      </c>
      <c r="DA396" s="101">
        <v>1</v>
      </c>
      <c r="DB396" s="101">
        <v>0</v>
      </c>
      <c r="DC396" s="101">
        <v>0</v>
      </c>
      <c r="DD396" s="101">
        <v>0</v>
      </c>
      <c r="DE396" s="101">
        <v>0</v>
      </c>
      <c r="DF396" s="101">
        <v>0</v>
      </c>
      <c r="DG396" s="101">
        <v>1</v>
      </c>
      <c r="DH396" s="101">
        <v>0</v>
      </c>
      <c r="DI396" s="101">
        <v>0</v>
      </c>
      <c r="DJ396" s="18">
        <v>0</v>
      </c>
      <c r="DL396" s="18"/>
    </row>
    <row r="397" spans="1:121" s="69" customFormat="1" x14ac:dyDescent="0.3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329"/>
        <v>7.3489278752436658</v>
      </c>
      <c r="G397" s="73">
        <f t="shared" si="322"/>
        <v>32.57</v>
      </c>
      <c r="H397" s="74">
        <f t="shared" si="323"/>
        <v>42.830000000000005</v>
      </c>
      <c r="I397" s="75">
        <f t="shared" si="330"/>
        <v>0.15714440548743447</v>
      </c>
      <c r="J397" s="76">
        <f t="shared" si="331"/>
        <v>2.1383310348820659E-2</v>
      </c>
      <c r="K397" s="76">
        <f t="shared" si="332"/>
        <v>46.765443875959662</v>
      </c>
      <c r="L397" s="76">
        <f t="shared" si="333"/>
        <v>0.13576109513861381</v>
      </c>
      <c r="M397" s="76">
        <f t="shared" si="334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82"/>
        <v>2133</v>
      </c>
      <c r="AK397" s="79"/>
      <c r="AL397" s="73">
        <v>7.0203000000000007</v>
      </c>
      <c r="AM397" s="73" t="s">
        <v>433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104" t="s">
        <v>433</v>
      </c>
      <c r="BP397" s="86" t="s">
        <v>433</v>
      </c>
      <c r="BQ397" s="69" t="s">
        <v>433</v>
      </c>
      <c r="BR397" s="86" t="s">
        <v>433</v>
      </c>
      <c r="BT397" s="85"/>
      <c r="BU397" s="105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105">
        <v>0</v>
      </c>
      <c r="CO397" s="105">
        <v>0</v>
      </c>
      <c r="CP397" s="105">
        <v>0</v>
      </c>
      <c r="CQ397" s="85">
        <v>0</v>
      </c>
      <c r="CR397" s="105">
        <v>0</v>
      </c>
      <c r="CS397" s="105">
        <v>0</v>
      </c>
      <c r="CT397" s="105">
        <v>1</v>
      </c>
      <c r="CU397" s="85">
        <v>0</v>
      </c>
      <c r="CV397" s="105">
        <v>0</v>
      </c>
      <c r="CW397" s="105">
        <v>0</v>
      </c>
      <c r="CX397" s="105">
        <v>0</v>
      </c>
      <c r="CY397" s="85">
        <v>0</v>
      </c>
      <c r="CZ397" s="105">
        <v>1</v>
      </c>
      <c r="DA397" s="105">
        <v>1</v>
      </c>
      <c r="DB397" s="105">
        <v>0</v>
      </c>
      <c r="DC397" s="105">
        <v>0</v>
      </c>
      <c r="DD397" s="105">
        <v>0</v>
      </c>
      <c r="DE397" s="105">
        <v>0</v>
      </c>
      <c r="DF397" s="105">
        <v>0</v>
      </c>
      <c r="DG397" s="105">
        <v>1</v>
      </c>
      <c r="DH397" s="105">
        <v>0</v>
      </c>
      <c r="DI397" s="105">
        <v>0</v>
      </c>
      <c r="DJ397" s="85">
        <v>0</v>
      </c>
      <c r="DL397" s="85"/>
      <c r="DP397" s="70"/>
      <c r="DQ397" s="87"/>
    </row>
    <row r="398" spans="1:121" x14ac:dyDescent="0.3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329"/>
        <v>14.4</v>
      </c>
      <c r="G398" s="7">
        <f t="shared" si="322"/>
        <v>6.7</v>
      </c>
      <c r="H398" s="16">
        <f t="shared" si="323"/>
        <v>7.7</v>
      </c>
      <c r="I398" s="11">
        <f t="shared" si="330"/>
        <v>0.13314306921085112</v>
      </c>
      <c r="J398" s="39">
        <f t="shared" si="331"/>
        <v>9.2460464729757722E-3</v>
      </c>
      <c r="K398" s="39">
        <f t="shared" si="332"/>
        <v>108.15433417112789</v>
      </c>
      <c r="L398" s="39">
        <f t="shared" si="333"/>
        <v>0.12389702273787534</v>
      </c>
      <c r="M398" s="39">
        <f t="shared" si="334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/>
      <c r="AC398" s="8">
        <v>0</v>
      </c>
      <c r="AD398" s="9">
        <v>0</v>
      </c>
      <c r="AE398" s="9">
        <v>0</v>
      </c>
      <c r="AF398" s="9">
        <v>0</v>
      </c>
      <c r="AG398" s="9">
        <v>1</v>
      </c>
      <c r="AH398" s="8">
        <v>11501</v>
      </c>
      <c r="AI398" s="9">
        <v>10</v>
      </c>
      <c r="AJ398" s="9">
        <f t="shared" si="282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/>
      <c r="AV398" s="31"/>
      <c r="AY398" s="31"/>
      <c r="AZ398" s="21"/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N398" s="18"/>
      <c r="BO398">
        <v>1</v>
      </c>
      <c r="BP398" s="54">
        <v>0</v>
      </c>
      <c r="BR398" s="54"/>
      <c r="BT398" s="18"/>
      <c r="BV398" s="18"/>
      <c r="BW398" s="18"/>
      <c r="CD398" s="18"/>
      <c r="CG398" s="18"/>
      <c r="CQ398" s="18"/>
      <c r="CU398" s="18"/>
      <c r="CY398" s="18"/>
      <c r="CZ398" s="101">
        <v>0</v>
      </c>
      <c r="DA398" s="101">
        <v>0</v>
      </c>
      <c r="DB398" s="101">
        <v>1</v>
      </c>
      <c r="DC398" s="101">
        <v>1</v>
      </c>
      <c r="DD398" s="101">
        <v>0</v>
      </c>
      <c r="DE398" s="101">
        <v>0</v>
      </c>
      <c r="DF398" s="101">
        <v>0</v>
      </c>
      <c r="DG398" s="101">
        <v>0</v>
      </c>
      <c r="DH398" s="101">
        <v>0</v>
      </c>
      <c r="DI398" s="101">
        <v>1</v>
      </c>
      <c r="DJ398" s="18">
        <v>1</v>
      </c>
      <c r="DL398" s="18"/>
    </row>
    <row r="399" spans="1:121" x14ac:dyDescent="0.3">
      <c r="A399">
        <v>398</v>
      </c>
      <c r="B399">
        <v>25</v>
      </c>
      <c r="C399" s="25" t="s">
        <v>595</v>
      </c>
      <c r="D399" s="12">
        <v>2.7769996967160537</v>
      </c>
      <c r="E399" s="14">
        <v>6.8000000000000007</v>
      </c>
      <c r="F399" s="7">
        <v>0.40838230834059608</v>
      </c>
      <c r="G399" s="7">
        <f t="shared" ref="G399:G411" si="335">D399-E399</f>
        <v>-4.023000303283947</v>
      </c>
      <c r="H399" s="16">
        <f t="shared" ref="H399:H411" si="336">D399+E399</f>
        <v>9.5769996967160544</v>
      </c>
      <c r="I399" s="11">
        <f t="shared" ref="I399:I411" si="337">IFERROR(F399/SQRT(F399^2+AJ399), "X")</f>
        <v>3.8109748563042779E-3</v>
      </c>
      <c r="J399" s="39">
        <f t="shared" ref="J399:J411" si="338">IFERROR(SQRT((1-I399^2)/AJ399), "X")</f>
        <v>9.3318803936185118E-3</v>
      </c>
      <c r="K399" s="39">
        <f t="shared" ref="K399:K411" si="339">IFERROR(1/J399, "X")</f>
        <v>107.15953889463022</v>
      </c>
      <c r="L399" s="39">
        <f t="shared" ref="L399:L411" si="340">IFERROR(I399-J399, "X")</f>
        <v>-5.5209055373142343E-3</v>
      </c>
      <c r="M399" s="39">
        <f t="shared" ref="M399:M411" si="341">IFERROR(I399+J399, "X")</f>
        <v>1.3142855249922789E-2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/>
      <c r="AC399" s="8">
        <v>0</v>
      </c>
      <c r="AD399" s="9">
        <v>0</v>
      </c>
      <c r="AE399" s="9">
        <v>0</v>
      </c>
      <c r="AF399" s="9">
        <v>0</v>
      </c>
      <c r="AG399" s="9">
        <v>1</v>
      </c>
      <c r="AH399" s="8">
        <v>11501</v>
      </c>
      <c r="AI399" s="9">
        <v>17</v>
      </c>
      <c r="AJ399" s="9">
        <f t="shared" si="282"/>
        <v>11483</v>
      </c>
      <c r="AL399" s="7">
        <v>5.6660000000000004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/>
      <c r="AV399" s="31"/>
      <c r="AY399" s="31"/>
      <c r="AZ399" s="21"/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342">1-(SUM(BB399:BD399))</f>
        <v>0.10799999999999998</v>
      </c>
      <c r="BN399" s="18"/>
      <c r="BO399">
        <v>1</v>
      </c>
      <c r="BP399" s="54">
        <v>0</v>
      </c>
      <c r="BR399" s="54"/>
      <c r="BT399" s="18"/>
      <c r="BV399" s="18"/>
      <c r="BW399" s="18"/>
      <c r="CD399" s="18"/>
      <c r="CG399" s="18"/>
      <c r="CQ399" s="18"/>
      <c r="CU399" s="18"/>
      <c r="CY399" s="18"/>
      <c r="CZ399" s="101">
        <v>0</v>
      </c>
      <c r="DA399" s="101">
        <v>0</v>
      </c>
      <c r="DB399" s="101">
        <v>1</v>
      </c>
      <c r="DC399" s="101">
        <v>1</v>
      </c>
      <c r="DD399" s="101">
        <v>0</v>
      </c>
      <c r="DE399" s="101">
        <v>0</v>
      </c>
      <c r="DF399" s="101">
        <v>0</v>
      </c>
      <c r="DG399" s="101">
        <v>0</v>
      </c>
      <c r="DH399" s="101">
        <v>0</v>
      </c>
      <c r="DI399" s="101">
        <v>1</v>
      </c>
      <c r="DJ399" s="18">
        <v>1</v>
      </c>
      <c r="DL399" s="18"/>
    </row>
    <row r="400" spans="1:121" x14ac:dyDescent="0.3">
      <c r="A400">
        <v>399</v>
      </c>
      <c r="B400">
        <v>25</v>
      </c>
      <c r="C400" s="25" t="s">
        <v>595</v>
      </c>
      <c r="D400" s="12">
        <v>4.4633839671773368</v>
      </c>
      <c r="E400" s="14">
        <v>13.55</v>
      </c>
      <c r="F400" s="7">
        <v>0.32940103078799532</v>
      </c>
      <c r="G400" s="7">
        <f t="shared" si="335"/>
        <v>-9.0866160328226648</v>
      </c>
      <c r="H400" s="16">
        <f t="shared" si="336"/>
        <v>18.013383967177337</v>
      </c>
      <c r="I400" s="11">
        <f t="shared" si="337"/>
        <v>3.0739388201747046E-3</v>
      </c>
      <c r="J400" s="39">
        <f t="shared" si="338"/>
        <v>9.3319040709168629E-3</v>
      </c>
      <c r="K400" s="39">
        <f t="shared" si="339"/>
        <v>107.15926700495429</v>
      </c>
      <c r="L400" s="39">
        <f t="shared" si="340"/>
        <v>-6.2579652507421587E-3</v>
      </c>
      <c r="M400" s="39">
        <f t="shared" si="341"/>
        <v>1.2405842891091567E-2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/>
      <c r="AC400" s="8">
        <v>0</v>
      </c>
      <c r="AD400" s="9">
        <v>0</v>
      </c>
      <c r="AE400" s="9">
        <v>0</v>
      </c>
      <c r="AF400" s="9">
        <v>0</v>
      </c>
      <c r="AG400" s="9">
        <v>1</v>
      </c>
      <c r="AH400" s="8">
        <v>11501</v>
      </c>
      <c r="AI400" s="9">
        <v>17</v>
      </c>
      <c r="AJ400" s="9">
        <f t="shared" si="282"/>
        <v>11483</v>
      </c>
      <c r="AL400" s="7">
        <v>5.6660000000000004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/>
      <c r="AV400" s="31"/>
      <c r="AY400" s="31"/>
      <c r="AZ400" s="21"/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342"/>
        <v>0.10799999999999998</v>
      </c>
      <c r="BN400" s="18"/>
      <c r="BO400">
        <v>1</v>
      </c>
      <c r="BP400" s="54">
        <v>0</v>
      </c>
      <c r="BR400" s="54"/>
      <c r="BT400" s="18"/>
      <c r="BV400" s="18"/>
      <c r="BW400" s="18"/>
      <c r="CD400" s="18"/>
      <c r="CG400" s="18"/>
      <c r="CQ400" s="18"/>
      <c r="CU400" s="18"/>
      <c r="CY400" s="18"/>
      <c r="CZ400" s="101">
        <v>0</v>
      </c>
      <c r="DA400" s="101">
        <v>0</v>
      </c>
      <c r="DB400" s="101">
        <v>1</v>
      </c>
      <c r="DC400" s="101">
        <v>1</v>
      </c>
      <c r="DD400" s="101">
        <v>0</v>
      </c>
      <c r="DE400" s="101">
        <v>0</v>
      </c>
      <c r="DF400" s="101">
        <v>0</v>
      </c>
      <c r="DG400" s="101">
        <v>0</v>
      </c>
      <c r="DH400" s="101">
        <v>0</v>
      </c>
      <c r="DI400" s="101">
        <v>1</v>
      </c>
      <c r="DJ400" s="18">
        <v>1</v>
      </c>
      <c r="DL400" s="18"/>
    </row>
    <row r="401" spans="1:116" x14ac:dyDescent="0.3">
      <c r="A401">
        <v>400</v>
      </c>
      <c r="B401">
        <v>25</v>
      </c>
      <c r="C401" s="25" t="s">
        <v>595</v>
      </c>
      <c r="D401" s="12">
        <v>13.075934214887063</v>
      </c>
      <c r="E401" s="14">
        <v>26.7</v>
      </c>
      <c r="F401" s="7">
        <v>0.48973536385344807</v>
      </c>
      <c r="G401" s="7">
        <f t="shared" si="335"/>
        <v>-13.624065785112936</v>
      </c>
      <c r="H401" s="16">
        <f t="shared" si="336"/>
        <v>39.775934214887059</v>
      </c>
      <c r="I401" s="11">
        <f t="shared" si="337"/>
        <v>4.570137300688803E-3</v>
      </c>
      <c r="J401" s="39">
        <f t="shared" si="338"/>
        <v>9.3318507055096065E-3</v>
      </c>
      <c r="K401" s="39">
        <f t="shared" si="339"/>
        <v>107.15987980922061</v>
      </c>
      <c r="L401" s="39">
        <f t="shared" si="340"/>
        <v>-4.7617134048208035E-3</v>
      </c>
      <c r="M401" s="39">
        <f t="shared" si="341"/>
        <v>1.390198800619841E-2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/>
      <c r="AC401" s="8">
        <v>0</v>
      </c>
      <c r="AD401" s="9">
        <v>0</v>
      </c>
      <c r="AE401" s="9">
        <v>0</v>
      </c>
      <c r="AF401" s="9">
        <v>0</v>
      </c>
      <c r="AG401" s="9">
        <v>1</v>
      </c>
      <c r="AH401" s="8">
        <v>11501</v>
      </c>
      <c r="AI401" s="9">
        <v>17</v>
      </c>
      <c r="AJ401" s="9">
        <f t="shared" ref="AJ401:AJ411" si="343">AH401-AI401-1</f>
        <v>11483</v>
      </c>
      <c r="AL401" s="7">
        <v>5.6660000000000004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/>
      <c r="AV401" s="31"/>
      <c r="AY401" s="31"/>
      <c r="AZ401" s="21"/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342"/>
        <v>0.10799999999999998</v>
      </c>
      <c r="BN401" s="18"/>
      <c r="BO401">
        <v>1</v>
      </c>
      <c r="BP401" s="54">
        <v>0</v>
      </c>
      <c r="BR401" s="54"/>
      <c r="BT401" s="18"/>
      <c r="BV401" s="18"/>
      <c r="BW401" s="18"/>
      <c r="CD401" s="18"/>
      <c r="CG401" s="18"/>
      <c r="CQ401" s="18"/>
      <c r="CU401" s="18"/>
      <c r="CY401" s="18"/>
      <c r="CZ401" s="101">
        <v>0</v>
      </c>
      <c r="DA401" s="101">
        <v>0</v>
      </c>
      <c r="DB401" s="101">
        <v>1</v>
      </c>
      <c r="DC401" s="101">
        <v>1</v>
      </c>
      <c r="DD401" s="101">
        <v>0</v>
      </c>
      <c r="DE401" s="101">
        <v>0</v>
      </c>
      <c r="DF401" s="101">
        <v>0</v>
      </c>
      <c r="DG401" s="101">
        <v>0</v>
      </c>
      <c r="DH401" s="101">
        <v>0</v>
      </c>
      <c r="DI401" s="101">
        <v>1</v>
      </c>
      <c r="DJ401" s="18">
        <v>1</v>
      </c>
      <c r="DL401" s="18"/>
    </row>
    <row r="402" spans="1:116" x14ac:dyDescent="0.3">
      <c r="A402">
        <v>401</v>
      </c>
      <c r="B402">
        <v>25</v>
      </c>
      <c r="C402" s="25" t="s">
        <v>595</v>
      </c>
      <c r="D402" s="12">
        <v>11.415729668510144</v>
      </c>
      <c r="E402" s="14">
        <v>254</v>
      </c>
      <c r="F402" s="7">
        <v>4.4943817592559623E-2</v>
      </c>
      <c r="G402" s="7">
        <f t="shared" si="335"/>
        <v>-242.58427033148985</v>
      </c>
      <c r="H402" s="16">
        <f t="shared" si="336"/>
        <v>265.41572966851015</v>
      </c>
      <c r="I402" s="11">
        <f t="shared" si="337"/>
        <v>4.1941333900967986E-4</v>
      </c>
      <c r="J402" s="39">
        <f t="shared" si="338"/>
        <v>9.3319473394959888E-3</v>
      </c>
      <c r="K402" s="39">
        <f t="shared" si="339"/>
        <v>107.15877014946906</v>
      </c>
      <c r="L402" s="39">
        <f t="shared" si="340"/>
        <v>-8.9125340004863086E-3</v>
      </c>
      <c r="M402" s="39">
        <f t="shared" si="341"/>
        <v>9.7513606785056689E-3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/>
      <c r="AC402" s="8">
        <v>0</v>
      </c>
      <c r="AD402" s="9">
        <v>0</v>
      </c>
      <c r="AE402" s="9">
        <v>0</v>
      </c>
      <c r="AF402" s="9">
        <v>0</v>
      </c>
      <c r="AG402" s="9">
        <v>1</v>
      </c>
      <c r="AH402" s="8">
        <v>11501</v>
      </c>
      <c r="AI402" s="9">
        <v>17</v>
      </c>
      <c r="AJ402" s="9">
        <f t="shared" si="343"/>
        <v>11483</v>
      </c>
      <c r="AL402" s="7">
        <v>5.6660000000000004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/>
      <c r="AV402" s="31"/>
      <c r="AY402" s="31"/>
      <c r="AZ402" s="21"/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342"/>
        <v>0.10799999999999998</v>
      </c>
      <c r="BN402" s="18"/>
      <c r="BO402">
        <v>1</v>
      </c>
      <c r="BP402" s="54">
        <v>0</v>
      </c>
      <c r="BR402" s="54"/>
      <c r="BT402" s="18"/>
      <c r="BV402" s="18"/>
      <c r="BW402" s="18"/>
      <c r="CD402" s="18"/>
      <c r="CG402" s="18"/>
      <c r="CQ402" s="18"/>
      <c r="CU402" s="18"/>
      <c r="CY402" s="18"/>
      <c r="CZ402" s="101">
        <v>0</v>
      </c>
      <c r="DA402" s="101">
        <v>0</v>
      </c>
      <c r="DB402" s="101">
        <v>1</v>
      </c>
      <c r="DC402" s="101">
        <v>1</v>
      </c>
      <c r="DD402" s="101">
        <v>0</v>
      </c>
      <c r="DE402" s="101">
        <v>0</v>
      </c>
      <c r="DF402" s="101">
        <v>0</v>
      </c>
      <c r="DG402" s="101">
        <v>0</v>
      </c>
      <c r="DH402" s="101">
        <v>0</v>
      </c>
      <c r="DI402" s="101">
        <v>1</v>
      </c>
      <c r="DJ402" s="18">
        <v>1</v>
      </c>
      <c r="DL402" s="18"/>
    </row>
    <row r="403" spans="1:116" x14ac:dyDescent="0.3">
      <c r="A403">
        <v>402</v>
      </c>
      <c r="B403">
        <v>25</v>
      </c>
      <c r="C403" s="25" t="s">
        <v>595</v>
      </c>
      <c r="D403" s="12">
        <v>15.619533555641452</v>
      </c>
      <c r="E403" s="14">
        <v>356.66666666666669</v>
      </c>
      <c r="F403" s="7">
        <v>4.379308473544332E-2</v>
      </c>
      <c r="G403" s="7">
        <f t="shared" si="335"/>
        <v>-341.04713311102523</v>
      </c>
      <c r="H403" s="16">
        <f t="shared" si="336"/>
        <v>372.28620022230814</v>
      </c>
      <c r="I403" s="11">
        <f t="shared" si="337"/>
        <v>4.0867476240231065E-4</v>
      </c>
      <c r="J403" s="39">
        <f t="shared" si="338"/>
        <v>9.3319473809881093E-3</v>
      </c>
      <c r="K403" s="39">
        <f t="shared" si="339"/>
        <v>107.15876967301496</v>
      </c>
      <c r="L403" s="39">
        <f t="shared" si="340"/>
        <v>-8.9232726185857984E-3</v>
      </c>
      <c r="M403" s="39">
        <f t="shared" si="341"/>
        <v>9.7406221433904202E-3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/>
      <c r="AC403" s="8">
        <v>0</v>
      </c>
      <c r="AD403" s="9">
        <v>0</v>
      </c>
      <c r="AE403" s="9">
        <v>0</v>
      </c>
      <c r="AF403" s="9">
        <v>0</v>
      </c>
      <c r="AG403" s="9">
        <v>1</v>
      </c>
      <c r="AH403" s="8">
        <v>11501</v>
      </c>
      <c r="AI403" s="9">
        <v>17</v>
      </c>
      <c r="AJ403" s="9">
        <f t="shared" si="343"/>
        <v>11483</v>
      </c>
      <c r="AL403" s="7">
        <v>5.6660000000000004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/>
      <c r="AV403" s="31"/>
      <c r="AY403" s="31"/>
      <c r="AZ403" s="21"/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342"/>
        <v>0.10799999999999998</v>
      </c>
      <c r="BN403" s="18"/>
      <c r="BO403">
        <v>1</v>
      </c>
      <c r="BP403" s="54">
        <v>0</v>
      </c>
      <c r="BR403" s="54"/>
      <c r="BT403" s="18"/>
      <c r="BV403" s="18"/>
      <c r="BW403" s="18"/>
      <c r="CD403" s="18"/>
      <c r="CG403" s="18"/>
      <c r="CQ403" s="18"/>
      <c r="CU403" s="18"/>
      <c r="CY403" s="18"/>
      <c r="CZ403" s="101">
        <v>0</v>
      </c>
      <c r="DA403" s="101">
        <v>0</v>
      </c>
      <c r="DB403" s="101">
        <v>1</v>
      </c>
      <c r="DC403" s="101">
        <v>1</v>
      </c>
      <c r="DD403" s="101">
        <v>0</v>
      </c>
      <c r="DE403" s="101">
        <v>0</v>
      </c>
      <c r="DF403" s="101">
        <v>0</v>
      </c>
      <c r="DG403" s="101">
        <v>0</v>
      </c>
      <c r="DH403" s="101">
        <v>0</v>
      </c>
      <c r="DI403" s="101">
        <v>1</v>
      </c>
      <c r="DJ403" s="18">
        <v>1</v>
      </c>
      <c r="DL403" s="18"/>
    </row>
    <row r="404" spans="1:116" x14ac:dyDescent="0.3">
      <c r="A404">
        <v>403</v>
      </c>
      <c r="B404">
        <v>25</v>
      </c>
      <c r="C404" s="25" t="s">
        <v>595</v>
      </c>
      <c r="D404" s="12">
        <v>15.109416852657521</v>
      </c>
      <c r="E404" s="14">
        <v>457</v>
      </c>
      <c r="F404" s="7">
        <v>3.3062181296843587E-2</v>
      </c>
      <c r="G404" s="7">
        <f t="shared" si="335"/>
        <v>-441.89058314734245</v>
      </c>
      <c r="H404" s="16">
        <f t="shared" si="336"/>
        <v>472.10941685265755</v>
      </c>
      <c r="I404" s="11">
        <f t="shared" si="337"/>
        <v>3.0853454724254101E-4</v>
      </c>
      <c r="J404" s="39">
        <f t="shared" si="338"/>
        <v>9.3319477161053644E-3</v>
      </c>
      <c r="K404" s="39">
        <f t="shared" si="339"/>
        <v>107.15876582486301</v>
      </c>
      <c r="L404" s="39">
        <f t="shared" si="340"/>
        <v>-9.023413168862824E-3</v>
      </c>
      <c r="M404" s="39">
        <f t="shared" si="341"/>
        <v>9.6404822633479048E-3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/>
      <c r="AC404" s="8">
        <v>0</v>
      </c>
      <c r="AD404" s="9">
        <v>0</v>
      </c>
      <c r="AE404" s="9">
        <v>0</v>
      </c>
      <c r="AF404" s="9">
        <v>0</v>
      </c>
      <c r="AG404" s="9">
        <v>1</v>
      </c>
      <c r="AH404" s="8">
        <v>11501</v>
      </c>
      <c r="AI404" s="9">
        <v>17</v>
      </c>
      <c r="AJ404" s="9">
        <f t="shared" si="343"/>
        <v>11483</v>
      </c>
      <c r="AL404" s="7">
        <v>5.6660000000000004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/>
      <c r="AV404" s="31"/>
      <c r="AY404" s="31"/>
      <c r="AZ404" s="21"/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342"/>
        <v>0.10799999999999998</v>
      </c>
      <c r="BN404" s="18"/>
      <c r="BO404">
        <v>1</v>
      </c>
      <c r="BP404" s="54">
        <v>0</v>
      </c>
      <c r="BR404" s="54"/>
      <c r="BT404" s="18"/>
      <c r="BV404" s="18"/>
      <c r="BW404" s="18"/>
      <c r="CD404" s="18"/>
      <c r="CG404" s="18"/>
      <c r="CQ404" s="18"/>
      <c r="CU404" s="18"/>
      <c r="CY404" s="18"/>
      <c r="CZ404" s="101">
        <v>0</v>
      </c>
      <c r="DA404" s="101">
        <v>0</v>
      </c>
      <c r="DB404" s="101">
        <v>1</v>
      </c>
      <c r="DC404" s="101">
        <v>1</v>
      </c>
      <c r="DD404" s="101">
        <v>0</v>
      </c>
      <c r="DE404" s="101">
        <v>0</v>
      </c>
      <c r="DF404" s="101">
        <v>0</v>
      </c>
      <c r="DG404" s="101">
        <v>0</v>
      </c>
      <c r="DH404" s="101">
        <v>0</v>
      </c>
      <c r="DI404" s="101">
        <v>1</v>
      </c>
      <c r="DJ404" s="18">
        <v>1</v>
      </c>
      <c r="DL404" s="18"/>
    </row>
    <row r="405" spans="1:116" x14ac:dyDescent="0.3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:F411" si="344">D405/E405</f>
        <v>16.600000000000001</v>
      </c>
      <c r="G405" s="7">
        <f t="shared" si="335"/>
        <v>15.600000000000001</v>
      </c>
      <c r="H405" s="16">
        <f t="shared" si="336"/>
        <v>17.600000000000001</v>
      </c>
      <c r="I405" s="11">
        <f t="shared" si="337"/>
        <v>0.34745373685855596</v>
      </c>
      <c r="J405" s="39">
        <f t="shared" si="338"/>
        <v>2.0930948003527464E-2</v>
      </c>
      <c r="K405" s="39">
        <f t="shared" si="339"/>
        <v>47.776144674931651</v>
      </c>
      <c r="L405" s="39">
        <f t="shared" si="340"/>
        <v>0.3265227888550285</v>
      </c>
      <c r="M405" s="39">
        <f t="shared" si="341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/>
      <c r="AC405" s="8">
        <v>0</v>
      </c>
      <c r="AD405" s="9">
        <v>0</v>
      </c>
      <c r="AE405" s="9">
        <v>0</v>
      </c>
      <c r="AF405" s="9">
        <v>0</v>
      </c>
      <c r="AG405" s="9">
        <v>1</v>
      </c>
      <c r="AH405" s="8">
        <v>2018</v>
      </c>
      <c r="AI405" s="9">
        <v>10</v>
      </c>
      <c r="AJ405" s="9">
        <f t="shared" si="343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/>
      <c r="AV405" s="31"/>
      <c r="AY405" s="31"/>
      <c r="AZ405" s="21"/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342"/>
        <v>0.127</v>
      </c>
      <c r="BN405" s="18"/>
      <c r="BO405">
        <v>0</v>
      </c>
      <c r="BP405" s="54">
        <v>1</v>
      </c>
      <c r="BR405" s="54"/>
      <c r="BT405" s="18"/>
      <c r="BV405" s="18"/>
      <c r="BW405" s="18"/>
      <c r="CD405" s="18"/>
      <c r="CG405" s="18"/>
      <c r="CQ405" s="18"/>
      <c r="CU405" s="18"/>
      <c r="CY405" s="18"/>
      <c r="CZ405" s="101">
        <v>0</v>
      </c>
      <c r="DA405" s="101">
        <v>0</v>
      </c>
      <c r="DB405" s="101">
        <v>1</v>
      </c>
      <c r="DC405" s="101">
        <v>1</v>
      </c>
      <c r="DD405" s="101">
        <v>0</v>
      </c>
      <c r="DE405" s="101">
        <v>0</v>
      </c>
      <c r="DF405" s="101">
        <v>0</v>
      </c>
      <c r="DG405" s="101">
        <v>0</v>
      </c>
      <c r="DH405" s="101">
        <v>0</v>
      </c>
      <c r="DI405" s="101">
        <v>1</v>
      </c>
      <c r="DJ405" s="18">
        <v>1</v>
      </c>
      <c r="DL405" s="18"/>
    </row>
    <row r="406" spans="1:116" x14ac:dyDescent="0.3">
      <c r="A406">
        <v>405</v>
      </c>
      <c r="B406">
        <v>25</v>
      </c>
      <c r="C406" s="25" t="s">
        <v>595</v>
      </c>
      <c r="D406" s="12">
        <v>0.18547806908248976</v>
      </c>
      <c r="E406" s="14">
        <v>2.6307692307692307</v>
      </c>
      <c r="F406" s="7">
        <v>7.050335959275926E-2</v>
      </c>
      <c r="G406" s="7">
        <f t="shared" si="335"/>
        <v>-2.445291161686741</v>
      </c>
      <c r="H406" s="16">
        <f t="shared" si="336"/>
        <v>2.8162472998517205</v>
      </c>
      <c r="I406" s="11">
        <f t="shared" si="337"/>
        <v>1.5765010878285978E-3</v>
      </c>
      <c r="J406" s="39">
        <f t="shared" si="338"/>
        <v>2.236065198785939E-2</v>
      </c>
      <c r="K406" s="39">
        <f t="shared" si="339"/>
        <v>44.721415124341867</v>
      </c>
      <c r="L406" s="39">
        <f t="shared" si="340"/>
        <v>-2.0784150900030794E-2</v>
      </c>
      <c r="M406" s="39">
        <f t="shared" si="341"/>
        <v>2.3937153075687986E-2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/>
      <c r="AC406" s="8">
        <v>0</v>
      </c>
      <c r="AD406" s="9">
        <v>0</v>
      </c>
      <c r="AE406" s="9">
        <v>0</v>
      </c>
      <c r="AF406" s="9">
        <v>0</v>
      </c>
      <c r="AG406" s="9">
        <v>1</v>
      </c>
      <c r="AH406" s="8">
        <v>2018</v>
      </c>
      <c r="AI406" s="9">
        <v>17</v>
      </c>
      <c r="AJ406" s="9">
        <f t="shared" si="343"/>
        <v>2000</v>
      </c>
      <c r="AL406" s="7">
        <v>4.3259999999999996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/>
      <c r="AV406" s="31"/>
      <c r="AY406" s="31"/>
      <c r="AZ406" s="21"/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345">1-(SUM(BB406:BD406))</f>
        <v>0.127</v>
      </c>
      <c r="BN406" s="18"/>
      <c r="BO406">
        <v>0</v>
      </c>
      <c r="BP406" s="54">
        <v>1</v>
      </c>
      <c r="BR406" s="54"/>
      <c r="BT406" s="18"/>
      <c r="BV406" s="18"/>
      <c r="BW406" s="18"/>
      <c r="CD406" s="18"/>
      <c r="CG406" s="18"/>
      <c r="CQ406" s="18"/>
      <c r="CU406" s="18"/>
      <c r="CY406" s="18"/>
      <c r="CZ406" s="101">
        <v>0</v>
      </c>
      <c r="DA406" s="101">
        <v>0</v>
      </c>
      <c r="DB406" s="101">
        <v>1</v>
      </c>
      <c r="DC406" s="101">
        <v>1</v>
      </c>
      <c r="DD406" s="101">
        <v>0</v>
      </c>
      <c r="DE406" s="101">
        <v>0</v>
      </c>
      <c r="DF406" s="101">
        <v>0</v>
      </c>
      <c r="DG406" s="101">
        <v>0</v>
      </c>
      <c r="DH406" s="101">
        <v>0</v>
      </c>
      <c r="DI406" s="101">
        <v>1</v>
      </c>
      <c r="DJ406" s="18">
        <v>1</v>
      </c>
      <c r="DL406" s="18"/>
    </row>
    <row r="407" spans="1:116" x14ac:dyDescent="0.3">
      <c r="A407">
        <v>406</v>
      </c>
      <c r="B407">
        <v>25</v>
      </c>
      <c r="C407" s="25" t="s">
        <v>595</v>
      </c>
      <c r="D407" s="12">
        <v>17.998457404788315</v>
      </c>
      <c r="E407" s="14">
        <v>6.8428571428571416</v>
      </c>
      <c r="F407" s="7">
        <v>2.6302547355640549</v>
      </c>
      <c r="G407" s="7">
        <f t="shared" si="335"/>
        <v>11.155600261931173</v>
      </c>
      <c r="H407" s="16">
        <f t="shared" si="336"/>
        <v>24.841314547645457</v>
      </c>
      <c r="I407" s="11">
        <f t="shared" si="337"/>
        <v>5.8712824181373628E-2</v>
      </c>
      <c r="J407" s="39">
        <f t="shared" si="338"/>
        <v>2.2322105683342766E-2</v>
      </c>
      <c r="K407" s="39">
        <f t="shared" si="339"/>
        <v>44.798641050526939</v>
      </c>
      <c r="L407" s="39">
        <f t="shared" si="340"/>
        <v>3.6390718498030862E-2</v>
      </c>
      <c r="M407" s="39">
        <f t="shared" si="341"/>
        <v>8.1034929864716387E-2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/>
      <c r="AC407" s="8">
        <v>0</v>
      </c>
      <c r="AD407" s="9">
        <v>0</v>
      </c>
      <c r="AE407" s="9">
        <v>0</v>
      </c>
      <c r="AF407" s="9">
        <v>0</v>
      </c>
      <c r="AG407" s="9">
        <v>1</v>
      </c>
      <c r="AH407" s="8">
        <v>2018</v>
      </c>
      <c r="AI407" s="9">
        <v>17</v>
      </c>
      <c r="AJ407" s="9">
        <f t="shared" si="343"/>
        <v>2000</v>
      </c>
      <c r="AL407" s="7">
        <v>4.3259999999999996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/>
      <c r="AV407" s="31"/>
      <c r="AY407" s="31"/>
      <c r="AZ407" s="21"/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345"/>
        <v>0.127</v>
      </c>
      <c r="BN407" s="18"/>
      <c r="BO407">
        <v>0</v>
      </c>
      <c r="BP407" s="54">
        <v>1</v>
      </c>
      <c r="BR407" s="54"/>
      <c r="BT407" s="18"/>
      <c r="BV407" s="18"/>
      <c r="BW407" s="18"/>
      <c r="CD407" s="18"/>
      <c r="CG407" s="18"/>
      <c r="CQ407" s="18"/>
      <c r="CU407" s="18"/>
      <c r="CY407" s="18"/>
      <c r="CZ407" s="101">
        <v>0</v>
      </c>
      <c r="DA407" s="101">
        <v>0</v>
      </c>
      <c r="DB407" s="101">
        <v>1</v>
      </c>
      <c r="DC407" s="101">
        <v>1</v>
      </c>
      <c r="DD407" s="101">
        <v>0</v>
      </c>
      <c r="DE407" s="101">
        <v>0</v>
      </c>
      <c r="DF407" s="101">
        <v>0</v>
      </c>
      <c r="DG407" s="101">
        <v>0</v>
      </c>
      <c r="DH407" s="101">
        <v>0</v>
      </c>
      <c r="DI407" s="101">
        <v>1</v>
      </c>
      <c r="DJ407" s="18">
        <v>1</v>
      </c>
      <c r="DL407" s="18"/>
    </row>
    <row r="408" spans="1:116" x14ac:dyDescent="0.3">
      <c r="A408">
        <v>407</v>
      </c>
      <c r="B408">
        <v>25</v>
      </c>
      <c r="C408" s="25" t="s">
        <v>595</v>
      </c>
      <c r="D408" s="12">
        <v>25.814803615404159</v>
      </c>
      <c r="E408" s="14">
        <v>12.541666666666666</v>
      </c>
      <c r="F408" s="7">
        <v>2.0583232118594679</v>
      </c>
      <c r="G408" s="7">
        <f t="shared" si="335"/>
        <v>13.273136948737493</v>
      </c>
      <c r="H408" s="16">
        <f t="shared" si="336"/>
        <v>38.356470282070823</v>
      </c>
      <c r="I408" s="11">
        <f t="shared" si="337"/>
        <v>4.5976834526229138E-2</v>
      </c>
      <c r="J408" s="39">
        <f t="shared" si="338"/>
        <v>2.2337033494702778E-2</v>
      </c>
      <c r="K408" s="39">
        <f t="shared" si="339"/>
        <v>44.768702175118719</v>
      </c>
      <c r="L408" s="39">
        <f t="shared" si="340"/>
        <v>2.363980103152636E-2</v>
      </c>
      <c r="M408" s="39">
        <f t="shared" si="341"/>
        <v>6.8313868020931923E-2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/>
      <c r="AC408" s="8">
        <v>0</v>
      </c>
      <c r="AD408" s="9">
        <v>0</v>
      </c>
      <c r="AE408" s="9">
        <v>0</v>
      </c>
      <c r="AF408" s="9">
        <v>0</v>
      </c>
      <c r="AG408" s="9">
        <v>1</v>
      </c>
      <c r="AH408" s="8">
        <v>2018</v>
      </c>
      <c r="AI408" s="9">
        <v>17</v>
      </c>
      <c r="AJ408" s="9">
        <f t="shared" si="343"/>
        <v>2000</v>
      </c>
      <c r="AL408" s="7">
        <v>4.3259999999999996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/>
      <c r="AV408" s="31"/>
      <c r="AY408" s="31"/>
      <c r="AZ408" s="21"/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345"/>
        <v>0.127</v>
      </c>
      <c r="BN408" s="18"/>
      <c r="BO408">
        <v>0</v>
      </c>
      <c r="BP408" s="54">
        <v>1</v>
      </c>
      <c r="BR408" s="54"/>
      <c r="BT408" s="18"/>
      <c r="BV408" s="18"/>
      <c r="BW408" s="18"/>
      <c r="CD408" s="18"/>
      <c r="CG408" s="18"/>
      <c r="CQ408" s="18"/>
      <c r="CU408" s="18"/>
      <c r="CY408" s="18"/>
      <c r="CZ408" s="101">
        <v>0</v>
      </c>
      <c r="DA408" s="101">
        <v>0</v>
      </c>
      <c r="DB408" s="101">
        <v>1</v>
      </c>
      <c r="DC408" s="101">
        <v>1</v>
      </c>
      <c r="DD408" s="101">
        <v>0</v>
      </c>
      <c r="DE408" s="101">
        <v>0</v>
      </c>
      <c r="DF408" s="101">
        <v>0</v>
      </c>
      <c r="DG408" s="101">
        <v>0</v>
      </c>
      <c r="DH408" s="101">
        <v>0</v>
      </c>
      <c r="DI408" s="101">
        <v>1</v>
      </c>
      <c r="DJ408" s="18">
        <v>1</v>
      </c>
      <c r="DL408" s="18"/>
    </row>
    <row r="409" spans="1:116" x14ac:dyDescent="0.3">
      <c r="A409">
        <v>408</v>
      </c>
      <c r="B409">
        <v>25</v>
      </c>
      <c r="C409" s="25" t="s">
        <v>595</v>
      </c>
      <c r="D409" s="12">
        <v>16.561693659668308</v>
      </c>
      <c r="E409" s="14">
        <v>15.358333333333334</v>
      </c>
      <c r="F409" s="7">
        <v>1.0783522730115012</v>
      </c>
      <c r="G409" s="7">
        <f t="shared" si="335"/>
        <v>1.2033603263349733</v>
      </c>
      <c r="H409" s="16">
        <f t="shared" si="336"/>
        <v>31.920026993001642</v>
      </c>
      <c r="I409" s="11">
        <f t="shared" si="337"/>
        <v>2.4105683094798519E-2</v>
      </c>
      <c r="J409" s="39">
        <f t="shared" si="338"/>
        <v>2.2354182114791555E-2</v>
      </c>
      <c r="K409" s="39">
        <f t="shared" si="339"/>
        <v>44.734358647740876</v>
      </c>
      <c r="L409" s="39">
        <f t="shared" si="340"/>
        <v>1.7515009800069641E-3</v>
      </c>
      <c r="M409" s="39">
        <f t="shared" si="341"/>
        <v>4.645986520959007E-2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/>
      <c r="AC409" s="8">
        <v>0</v>
      </c>
      <c r="AD409" s="9">
        <v>0</v>
      </c>
      <c r="AE409" s="9">
        <v>0</v>
      </c>
      <c r="AF409" s="9">
        <v>0</v>
      </c>
      <c r="AG409" s="9">
        <v>1</v>
      </c>
      <c r="AH409" s="8">
        <v>2018</v>
      </c>
      <c r="AI409" s="9">
        <v>17</v>
      </c>
      <c r="AJ409" s="9">
        <f t="shared" si="343"/>
        <v>2000</v>
      </c>
      <c r="AL409" s="7">
        <v>4.3259999999999996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/>
      <c r="AV409" s="31"/>
      <c r="AY409" s="31"/>
      <c r="AZ409" s="21"/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345"/>
        <v>0.127</v>
      </c>
      <c r="BN409" s="18"/>
      <c r="BO409">
        <v>0</v>
      </c>
      <c r="BP409" s="54">
        <v>1</v>
      </c>
      <c r="BR409" s="54"/>
      <c r="BT409" s="18"/>
      <c r="BV409" s="18"/>
      <c r="BW409" s="18"/>
      <c r="CD409" s="18"/>
      <c r="CG409" s="18"/>
      <c r="CQ409" s="18"/>
      <c r="CU409" s="18"/>
      <c r="CY409" s="18"/>
      <c r="CZ409" s="101">
        <v>0</v>
      </c>
      <c r="DA409" s="101">
        <v>0</v>
      </c>
      <c r="DB409" s="101">
        <v>1</v>
      </c>
      <c r="DC409" s="101">
        <v>1</v>
      </c>
      <c r="DD409" s="101">
        <v>0</v>
      </c>
      <c r="DE409" s="101">
        <v>0</v>
      </c>
      <c r="DF409" s="101">
        <v>0</v>
      </c>
      <c r="DG409" s="101">
        <v>0</v>
      </c>
      <c r="DH409" s="101">
        <v>0</v>
      </c>
      <c r="DI409" s="101">
        <v>1</v>
      </c>
      <c r="DJ409" s="18">
        <v>1</v>
      </c>
      <c r="DL409" s="18"/>
    </row>
    <row r="410" spans="1:116" x14ac:dyDescent="0.3">
      <c r="A410">
        <v>409</v>
      </c>
      <c r="B410">
        <v>25</v>
      </c>
      <c r="C410" s="25" t="s">
        <v>595</v>
      </c>
      <c r="D410" s="12">
        <v>22.289111751969436</v>
      </c>
      <c r="E410" s="14">
        <v>20.854545454545455</v>
      </c>
      <c r="F410" s="7">
        <v>1.0687891424222484</v>
      </c>
      <c r="G410" s="7">
        <f t="shared" si="335"/>
        <v>1.4345662974239808</v>
      </c>
      <c r="H410" s="16">
        <f t="shared" si="336"/>
        <v>43.143657206514888</v>
      </c>
      <c r="I410" s="11">
        <f t="shared" si="337"/>
        <v>2.3892029707178932E-2</v>
      </c>
      <c r="J410" s="39">
        <f t="shared" si="338"/>
        <v>2.235429680079952E-2</v>
      </c>
      <c r="K410" s="39">
        <f t="shared" si="339"/>
        <v>44.7341291435405</v>
      </c>
      <c r="L410" s="39">
        <f t="shared" si="340"/>
        <v>1.5377329063794125E-3</v>
      </c>
      <c r="M410" s="39">
        <f t="shared" si="341"/>
        <v>4.6246326507978455E-2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/>
      <c r="AC410" s="8">
        <v>0</v>
      </c>
      <c r="AD410" s="9">
        <v>0</v>
      </c>
      <c r="AE410" s="9">
        <v>0</v>
      </c>
      <c r="AF410" s="9">
        <v>0</v>
      </c>
      <c r="AG410" s="9">
        <v>1</v>
      </c>
      <c r="AH410" s="8">
        <v>2018</v>
      </c>
      <c r="AI410" s="9">
        <v>17</v>
      </c>
      <c r="AJ410" s="9">
        <f t="shared" si="343"/>
        <v>2000</v>
      </c>
      <c r="AL410" s="7">
        <v>4.3259999999999996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/>
      <c r="AV410" s="31"/>
      <c r="AY410" s="31"/>
      <c r="AZ410" s="21"/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345"/>
        <v>0.127</v>
      </c>
      <c r="BN410" s="18"/>
      <c r="BO410">
        <v>0</v>
      </c>
      <c r="BP410" s="54">
        <v>1</v>
      </c>
      <c r="BR410" s="54"/>
      <c r="BT410" s="18"/>
      <c r="BV410" s="18"/>
      <c r="BW410" s="18"/>
      <c r="CD410" s="18"/>
      <c r="CG410" s="18"/>
      <c r="CQ410" s="18"/>
      <c r="CU410" s="18"/>
      <c r="CY410" s="18"/>
      <c r="CZ410" s="101">
        <v>0</v>
      </c>
      <c r="DA410" s="101">
        <v>0</v>
      </c>
      <c r="DB410" s="101">
        <v>1</v>
      </c>
      <c r="DC410" s="101">
        <v>1</v>
      </c>
      <c r="DD410" s="101">
        <v>0</v>
      </c>
      <c r="DE410" s="101">
        <v>0</v>
      </c>
      <c r="DF410" s="101">
        <v>0</v>
      </c>
      <c r="DG410" s="101">
        <v>0</v>
      </c>
      <c r="DH410" s="101">
        <v>0</v>
      </c>
      <c r="DI410" s="101">
        <v>1</v>
      </c>
      <c r="DJ410" s="18">
        <v>1</v>
      </c>
      <c r="DL410" s="18"/>
    </row>
    <row r="411" spans="1:116" x14ac:dyDescent="0.3">
      <c r="A411">
        <v>410</v>
      </c>
      <c r="B411">
        <v>25</v>
      </c>
      <c r="C411" s="25" t="s">
        <v>595</v>
      </c>
      <c r="D411" s="12">
        <v>29.217759563620561</v>
      </c>
      <c r="E411" s="14">
        <v>26.445454545454545</v>
      </c>
      <c r="F411" s="7">
        <v>1.1048310594700108</v>
      </c>
      <c r="G411" s="7">
        <f t="shared" si="335"/>
        <v>2.7723050181660156</v>
      </c>
      <c r="H411" s="16">
        <f t="shared" si="336"/>
        <v>55.663214109075106</v>
      </c>
      <c r="I411" s="11">
        <f t="shared" si="337"/>
        <v>2.4697237994687128E-2</v>
      </c>
      <c r="J411" s="39">
        <f t="shared" si="338"/>
        <v>2.2353859246620412E-2</v>
      </c>
      <c r="K411" s="39">
        <f t="shared" si="339"/>
        <v>44.735004768860477</v>
      </c>
      <c r="L411" s="39">
        <f t="shared" si="340"/>
        <v>2.3433787480667163E-3</v>
      </c>
      <c r="M411" s="39">
        <f t="shared" si="341"/>
        <v>4.7051097241307543E-2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/>
      <c r="AC411" s="8">
        <v>0</v>
      </c>
      <c r="AD411" s="9">
        <v>0</v>
      </c>
      <c r="AE411" s="9">
        <v>0</v>
      </c>
      <c r="AF411" s="9">
        <v>0</v>
      </c>
      <c r="AG411" s="9">
        <v>1</v>
      </c>
      <c r="AH411" s="8">
        <v>2018</v>
      </c>
      <c r="AI411" s="9">
        <v>17</v>
      </c>
      <c r="AJ411" s="9">
        <f t="shared" si="343"/>
        <v>2000</v>
      </c>
      <c r="AL411" s="7">
        <v>4.3259999999999996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/>
      <c r="AV411" s="31"/>
      <c r="AY411" s="31"/>
      <c r="AZ411" s="21"/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346">1-(SUM(BB411:BD411))</f>
        <v>0.127</v>
      </c>
      <c r="BN411" s="18"/>
      <c r="BO411">
        <v>0</v>
      </c>
      <c r="BP411" s="54">
        <v>1</v>
      </c>
      <c r="BR411" s="54"/>
      <c r="BT411" s="18"/>
      <c r="BV411" s="18"/>
      <c r="BW411" s="18"/>
      <c r="CD411" s="18"/>
      <c r="CG411" s="18"/>
      <c r="CQ411" s="18"/>
      <c r="CU411" s="18"/>
      <c r="CY411" s="18"/>
      <c r="CZ411" s="101">
        <v>0</v>
      </c>
      <c r="DA411" s="101">
        <v>0</v>
      </c>
      <c r="DB411" s="101">
        <v>1</v>
      </c>
      <c r="DC411" s="101">
        <v>1</v>
      </c>
      <c r="DD411" s="101">
        <v>0</v>
      </c>
      <c r="DE411" s="101">
        <v>0</v>
      </c>
      <c r="DF411" s="101">
        <v>0</v>
      </c>
      <c r="DG411" s="101">
        <v>0</v>
      </c>
      <c r="DH411" s="101">
        <v>0</v>
      </c>
      <c r="DI411" s="101">
        <v>1</v>
      </c>
      <c r="DJ411" s="18">
        <v>1</v>
      </c>
      <c r="DL411" s="18"/>
    </row>
    <row r="412" spans="1:116" x14ac:dyDescent="0.3">
      <c r="A412">
        <v>411</v>
      </c>
      <c r="B412" t="s">
        <v>397</v>
      </c>
      <c r="D412" s="12" t="s">
        <v>607</v>
      </c>
      <c r="E412" s="14"/>
      <c r="H412" s="16"/>
      <c r="I412" s="11"/>
      <c r="J412" s="39"/>
      <c r="K412" s="39"/>
      <c r="L412" s="39"/>
      <c r="M412" s="39"/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/>
      <c r="AC412" s="8"/>
      <c r="AT412" s="8"/>
      <c r="AV412" s="31"/>
      <c r="AY412" s="31"/>
      <c r="AZ412" s="21"/>
      <c r="BA412" s="23"/>
      <c r="BN412" s="18"/>
      <c r="BP412" s="54"/>
      <c r="BR412" s="54"/>
      <c r="BT412" s="18"/>
      <c r="BV412" s="18"/>
      <c r="BW412" s="18"/>
      <c r="CD412" s="18"/>
      <c r="CG412" s="18"/>
      <c r="CQ412" s="18"/>
      <c r="CU412" s="18"/>
      <c r="CY412" s="18"/>
      <c r="DJ412" s="18"/>
      <c r="DL412" s="18"/>
    </row>
    <row r="413" spans="1:116" x14ac:dyDescent="0.3">
      <c r="A413">
        <v>412</v>
      </c>
      <c r="B413" t="s">
        <v>397</v>
      </c>
      <c r="D413" s="12" t="s">
        <v>608</v>
      </c>
      <c r="E413" s="14"/>
      <c r="H413" s="16"/>
      <c r="I413" s="11"/>
      <c r="J413" s="39"/>
      <c r="K413" s="39"/>
      <c r="L413" s="39"/>
      <c r="M413" s="39"/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/>
      <c r="AC413" s="8"/>
      <c r="AT413" s="8"/>
      <c r="AV413" s="31"/>
      <c r="AY413" s="31"/>
      <c r="AZ413" s="21"/>
      <c r="BA413" s="23"/>
      <c r="BN413" s="18"/>
      <c r="BP413" s="54"/>
      <c r="BR413" s="54"/>
      <c r="BT413" s="18"/>
      <c r="BV413" s="18"/>
      <c r="BW413" s="18"/>
      <c r="CD413" s="18"/>
      <c r="CG413" s="18"/>
      <c r="CQ413" s="18"/>
      <c r="CU413" s="18"/>
      <c r="CY413" s="18"/>
      <c r="DJ413" s="18"/>
      <c r="DL413" s="18"/>
    </row>
    <row r="414" spans="1:116" x14ac:dyDescent="0.3">
      <c r="A414">
        <v>413</v>
      </c>
      <c r="B414" t="s">
        <v>397</v>
      </c>
      <c r="D414" s="12"/>
      <c r="E414" s="14"/>
      <c r="H414" s="16"/>
      <c r="I414" s="11"/>
      <c r="J414" s="39"/>
      <c r="K414" s="39"/>
      <c r="L414" s="39"/>
      <c r="M414" s="39"/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/>
      <c r="AC414" s="8"/>
      <c r="AT414" s="8"/>
      <c r="AV414" s="31"/>
      <c r="AY414" s="31"/>
      <c r="AZ414" s="21"/>
      <c r="BA414" s="23"/>
      <c r="BN414" s="18"/>
      <c r="BP414" s="54"/>
      <c r="BR414" s="54"/>
      <c r="BT414" s="18"/>
      <c r="BV414" s="18"/>
      <c r="BW414" s="18"/>
      <c r="CD414" s="18"/>
      <c r="CG414" s="18"/>
      <c r="CQ414" s="18"/>
      <c r="CU414" s="18"/>
      <c r="CY414" s="18"/>
      <c r="DJ414" s="18"/>
      <c r="DL414" s="18"/>
    </row>
    <row r="415" spans="1:116" x14ac:dyDescent="0.3">
      <c r="A415">
        <v>414</v>
      </c>
      <c r="B415" t="s">
        <v>397</v>
      </c>
      <c r="D415" s="12"/>
      <c r="E415" s="14"/>
      <c r="H415" s="16"/>
      <c r="I415" s="11"/>
      <c r="J415" s="39"/>
      <c r="K415" s="39"/>
      <c r="L415" s="39"/>
      <c r="M415" s="39"/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/>
      <c r="AC415" s="8"/>
      <c r="AT415" s="8"/>
      <c r="AV415" s="31"/>
      <c r="AY415" s="31"/>
      <c r="AZ415" s="21"/>
      <c r="BA415" s="23"/>
      <c r="BN415" s="18"/>
      <c r="BP415" s="54"/>
      <c r="BR415" s="54"/>
      <c r="BT415" s="18"/>
      <c r="BV415" s="18"/>
      <c r="BW415" s="18"/>
      <c r="CD415" s="18"/>
      <c r="CG415" s="18"/>
      <c r="CQ415" s="18"/>
      <c r="CU415" s="18"/>
      <c r="CY415" s="18"/>
      <c r="DJ415" s="18"/>
      <c r="DL415" s="18"/>
    </row>
    <row r="416" spans="1:116" x14ac:dyDescent="0.3">
      <c r="A416">
        <v>415</v>
      </c>
      <c r="B416" t="s">
        <v>397</v>
      </c>
      <c r="D416" s="12"/>
      <c r="E416" s="14"/>
      <c r="H416" s="16"/>
      <c r="I416" s="11"/>
      <c r="J416" s="39"/>
      <c r="K416" s="39"/>
      <c r="L416" s="39"/>
      <c r="M416" s="39"/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/>
      <c r="AC416" s="8"/>
      <c r="AT416" s="8"/>
      <c r="AV416" s="31"/>
      <c r="AY416" s="31"/>
      <c r="AZ416" s="21"/>
      <c r="BA416" s="23"/>
      <c r="BN416" s="18"/>
      <c r="BP416" s="54"/>
      <c r="BR416" s="54"/>
      <c r="BT416" s="18"/>
      <c r="BV416" s="18"/>
      <c r="BW416" s="18"/>
      <c r="CD416" s="18"/>
      <c r="CG416" s="18"/>
      <c r="CQ416" s="18"/>
      <c r="CU416" s="18"/>
      <c r="CY416" s="18"/>
      <c r="DJ416" s="18"/>
      <c r="DL416" s="18"/>
    </row>
    <row r="417" spans="1:116" x14ac:dyDescent="0.3">
      <c r="A417">
        <v>416</v>
      </c>
      <c r="B417" t="s">
        <v>397</v>
      </c>
      <c r="D417" s="12"/>
      <c r="E417" s="14"/>
      <c r="H417" s="16"/>
      <c r="I417" s="11"/>
      <c r="J417" s="39"/>
      <c r="K417" s="39"/>
      <c r="L417" s="39"/>
      <c r="M417" s="39"/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/>
      <c r="AC417" s="8"/>
      <c r="AT417" s="8"/>
      <c r="AV417" s="31"/>
      <c r="AY417" s="31"/>
      <c r="AZ417" s="21"/>
      <c r="BA417" s="23"/>
      <c r="BN417" s="18"/>
      <c r="BP417" s="54"/>
      <c r="BR417" s="54"/>
      <c r="BT417" s="18"/>
      <c r="BV417" s="18"/>
      <c r="BW417" s="18"/>
      <c r="CD417" s="18"/>
      <c r="CG417" s="18"/>
      <c r="CQ417" s="18"/>
      <c r="CU417" s="18"/>
      <c r="CY417" s="18"/>
      <c r="DJ417" s="18"/>
      <c r="DL417" s="18"/>
    </row>
    <row r="418" spans="1:116" x14ac:dyDescent="0.3">
      <c r="A418">
        <v>417</v>
      </c>
      <c r="B418" t="s">
        <v>397</v>
      </c>
      <c r="D418" s="12"/>
      <c r="E418" s="14"/>
      <c r="H418" s="16"/>
      <c r="I418" s="11"/>
      <c r="J418" s="39"/>
      <c r="K418" s="39"/>
      <c r="L418" s="39"/>
      <c r="M418" s="39"/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/>
      <c r="AC418" s="8"/>
      <c r="AT418" s="8"/>
      <c r="AV418" s="31"/>
      <c r="AY418" s="31"/>
      <c r="AZ418" s="21"/>
      <c r="BA418" s="23"/>
      <c r="BN418" s="18"/>
      <c r="BP418" s="54"/>
      <c r="BR418" s="54"/>
      <c r="BT418" s="18"/>
      <c r="BV418" s="18"/>
      <c r="BW418" s="18"/>
      <c r="CD418" s="18"/>
      <c r="CG418" s="18"/>
      <c r="CQ418" s="18"/>
      <c r="CU418" s="18"/>
      <c r="CY418" s="18"/>
      <c r="DJ418" s="18"/>
      <c r="DL418" s="18"/>
    </row>
    <row r="419" spans="1:116" x14ac:dyDescent="0.3">
      <c r="A419">
        <v>418</v>
      </c>
      <c r="B419" t="s">
        <v>397</v>
      </c>
      <c r="D419" s="12"/>
      <c r="E419" s="14"/>
      <c r="H419" s="16"/>
      <c r="I419" s="11"/>
      <c r="J419" s="39"/>
      <c r="K419" s="39"/>
      <c r="L419" s="39"/>
      <c r="M419" s="39"/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/>
      <c r="AC419" s="8"/>
      <c r="AT419" s="8"/>
      <c r="AV419" s="31"/>
      <c r="AY419" s="31"/>
      <c r="AZ419" s="21"/>
      <c r="BA419" s="23"/>
      <c r="BN419" s="18"/>
      <c r="BP419" s="54"/>
      <c r="BR419" s="54"/>
      <c r="BT419" s="18"/>
      <c r="BV419" s="18"/>
      <c r="BW419" s="18"/>
      <c r="CD419" s="18"/>
      <c r="CG419" s="18"/>
      <c r="CQ419" s="18"/>
      <c r="CU419" s="18"/>
      <c r="CY419" s="18"/>
      <c r="DJ419" s="18"/>
      <c r="DL419" s="18"/>
    </row>
    <row r="420" spans="1:116" x14ac:dyDescent="0.3">
      <c r="A420">
        <v>419</v>
      </c>
      <c r="B420" t="s">
        <v>397</v>
      </c>
      <c r="D420" s="12"/>
      <c r="E420" s="14"/>
      <c r="H420" s="16"/>
      <c r="I420" s="11"/>
      <c r="J420" s="39"/>
      <c r="K420" s="39"/>
      <c r="L420" s="39"/>
      <c r="M420" s="39"/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/>
      <c r="AC420" s="8"/>
      <c r="AT420" s="8"/>
      <c r="AV420" s="31"/>
      <c r="AY420" s="31"/>
      <c r="AZ420" s="21"/>
      <c r="BA420" s="23"/>
      <c r="BN420" s="18"/>
      <c r="BP420" s="54"/>
      <c r="BR420" s="54"/>
      <c r="BT420" s="18"/>
      <c r="BV420" s="18"/>
      <c r="BW420" s="18"/>
      <c r="CD420" s="18"/>
      <c r="CG420" s="18"/>
      <c r="CQ420" s="18"/>
      <c r="CU420" s="18"/>
      <c r="CY420" s="18"/>
      <c r="DJ420" s="18"/>
      <c r="DL420" s="18"/>
    </row>
    <row r="421" spans="1:116" x14ac:dyDescent="0.3">
      <c r="A421">
        <v>420</v>
      </c>
      <c r="B421" t="s">
        <v>397</v>
      </c>
      <c r="D421" s="12"/>
      <c r="E421" s="14"/>
      <c r="H421" s="16"/>
      <c r="I421" s="11"/>
      <c r="J421" s="39"/>
      <c r="K421" s="39"/>
      <c r="L421" s="39"/>
      <c r="M421" s="39"/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/>
      <c r="AC421" s="8"/>
      <c r="AT421" s="8"/>
      <c r="AV421" s="31"/>
      <c r="AY421" s="31"/>
      <c r="AZ421" s="21"/>
      <c r="BA421" s="23"/>
      <c r="BN421" s="18"/>
      <c r="BP421" s="54"/>
      <c r="BR421" s="54"/>
      <c r="BT421" s="18"/>
      <c r="BV421" s="18"/>
      <c r="BW421" s="18"/>
      <c r="CD421" s="18"/>
      <c r="CG421" s="18"/>
      <c r="CQ421" s="18"/>
      <c r="CU421" s="18"/>
      <c r="CY421" s="18"/>
      <c r="DJ421" s="18"/>
      <c r="DL421" s="18"/>
    </row>
    <row r="422" spans="1:116" x14ac:dyDescent="0.3">
      <c r="A422">
        <v>421</v>
      </c>
      <c r="B422" t="s">
        <v>397</v>
      </c>
      <c r="D422" s="12"/>
      <c r="E422" s="14"/>
      <c r="H422" s="16"/>
      <c r="I422" s="11"/>
      <c r="J422" s="39"/>
      <c r="K422" s="39"/>
      <c r="L422" s="39"/>
      <c r="M422" s="39"/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/>
      <c r="AC422" s="8"/>
      <c r="AT422" s="8"/>
      <c r="AV422" s="31"/>
      <c r="AY422" s="31"/>
      <c r="AZ422" s="21"/>
      <c r="BA422" s="23"/>
      <c r="BN422" s="18"/>
      <c r="BP422" s="54"/>
      <c r="BR422" s="54"/>
      <c r="BT422" s="18"/>
      <c r="BV422" s="18"/>
      <c r="BW422" s="18"/>
      <c r="CD422" s="18"/>
      <c r="CG422" s="18"/>
      <c r="CQ422" s="18"/>
      <c r="CU422" s="18"/>
      <c r="CY422" s="18"/>
      <c r="DJ422" s="18"/>
      <c r="DL422" s="18"/>
    </row>
    <row r="423" spans="1:116" x14ac:dyDescent="0.3">
      <c r="A423">
        <v>422</v>
      </c>
      <c r="B423" t="s">
        <v>397</v>
      </c>
      <c r="D423" s="12"/>
      <c r="E423" s="14"/>
      <c r="H423" s="16"/>
      <c r="I423" s="11"/>
      <c r="J423" s="39"/>
      <c r="K423" s="39"/>
      <c r="L423" s="39"/>
      <c r="M423" s="39"/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/>
      <c r="AC423" s="8"/>
      <c r="AT423" s="8"/>
      <c r="AV423" s="31"/>
      <c r="AY423" s="31"/>
      <c r="AZ423" s="21"/>
      <c r="BA423" s="23"/>
      <c r="BN423" s="18"/>
      <c r="BP423" s="54"/>
      <c r="BR423" s="54"/>
      <c r="BT423" s="18"/>
      <c r="BV423" s="18"/>
      <c r="BW423" s="18"/>
      <c r="CD423" s="18"/>
      <c r="CG423" s="18"/>
      <c r="CQ423" s="18"/>
      <c r="CU423" s="18"/>
      <c r="CY423" s="18"/>
      <c r="DJ423" s="18"/>
      <c r="DL423" s="18"/>
    </row>
    <row r="424" spans="1:116" x14ac:dyDescent="0.3">
      <c r="A424">
        <v>423</v>
      </c>
      <c r="B424" t="s">
        <v>397</v>
      </c>
      <c r="D424" s="12"/>
      <c r="E424" s="14"/>
      <c r="H424" s="16"/>
      <c r="I424" s="11"/>
      <c r="J424" s="39"/>
      <c r="K424" s="39"/>
      <c r="L424" s="39"/>
      <c r="M424" s="39"/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/>
      <c r="AC424" s="8"/>
      <c r="AT424" s="8"/>
      <c r="AV424" s="31"/>
      <c r="AY424" s="31"/>
      <c r="AZ424" s="21"/>
      <c r="BA424" s="23"/>
      <c r="BN424" s="18"/>
      <c r="BP424" s="54"/>
      <c r="BR424" s="54"/>
      <c r="BT424" s="18"/>
      <c r="BV424" s="18"/>
      <c r="BW424" s="18"/>
      <c r="CD424" s="18"/>
      <c r="CG424" s="18"/>
      <c r="CQ424" s="18"/>
      <c r="CU424" s="18"/>
      <c r="CY424" s="18"/>
      <c r="DJ424" s="18"/>
      <c r="DL424" s="18"/>
    </row>
    <row r="425" spans="1:116" x14ac:dyDescent="0.3">
      <c r="A425">
        <v>424</v>
      </c>
      <c r="B425" t="s">
        <v>397</v>
      </c>
      <c r="D425" s="12"/>
      <c r="E425" s="14"/>
      <c r="H425" s="16"/>
      <c r="I425" s="11"/>
      <c r="J425" s="39"/>
      <c r="K425" s="39"/>
      <c r="L425" s="39"/>
      <c r="M425" s="39"/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/>
      <c r="AC425" s="8"/>
      <c r="AT425" s="8"/>
      <c r="AV425" s="31"/>
      <c r="AY425" s="31"/>
      <c r="AZ425" s="21"/>
      <c r="BA425" s="23"/>
      <c r="BN425" s="18"/>
      <c r="BP425" s="54"/>
      <c r="BR425" s="54"/>
      <c r="BT425" s="18"/>
      <c r="BV425" s="18"/>
      <c r="BW425" s="18"/>
      <c r="CD425" s="18"/>
      <c r="CG425" s="18"/>
      <c r="CQ425" s="18"/>
      <c r="CU425" s="18"/>
      <c r="CY425" s="18"/>
      <c r="DJ425" s="18"/>
      <c r="DL425" s="18"/>
    </row>
    <row r="426" spans="1:116" x14ac:dyDescent="0.3">
      <c r="A426">
        <v>425</v>
      </c>
      <c r="B426" t="s">
        <v>397</v>
      </c>
      <c r="D426" s="12"/>
      <c r="E426" s="14"/>
      <c r="H426" s="16"/>
      <c r="I426" s="11"/>
      <c r="J426" s="39"/>
      <c r="K426" s="39"/>
      <c r="L426" s="39"/>
      <c r="M426" s="39"/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/>
      <c r="AC426" s="8"/>
      <c r="AT426" s="8"/>
      <c r="AV426" s="31"/>
      <c r="AY426" s="31"/>
      <c r="AZ426" s="21"/>
      <c r="BA426" s="23"/>
      <c r="BN426" s="18"/>
      <c r="BP426" s="54"/>
      <c r="BR426" s="54"/>
      <c r="BT426" s="18"/>
      <c r="BV426" s="18"/>
      <c r="BW426" s="18"/>
      <c r="CD426" s="18"/>
      <c r="CG426" s="18"/>
      <c r="CQ426" s="18"/>
      <c r="CU426" s="18"/>
      <c r="CY426" s="18"/>
      <c r="DJ426" s="18"/>
      <c r="DL426" s="18"/>
    </row>
    <row r="427" spans="1:116" x14ac:dyDescent="0.3">
      <c r="A427">
        <v>426</v>
      </c>
      <c r="B427" t="s">
        <v>397</v>
      </c>
      <c r="D427" s="12"/>
      <c r="E427" s="14"/>
      <c r="H427" s="16"/>
      <c r="I427" s="11"/>
      <c r="J427" s="39"/>
      <c r="K427" s="39"/>
      <c r="L427" s="39"/>
      <c r="M427" s="39"/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/>
      <c r="AC427" s="8"/>
      <c r="AT427" s="8"/>
      <c r="AV427" s="31"/>
      <c r="AY427" s="31"/>
      <c r="AZ427" s="21"/>
      <c r="BA427" s="23"/>
      <c r="BN427" s="18"/>
      <c r="BP427" s="54"/>
      <c r="BR427" s="54"/>
      <c r="BT427" s="18"/>
      <c r="BV427" s="18"/>
      <c r="BW427" s="18"/>
      <c r="CD427" s="18"/>
      <c r="CG427" s="18"/>
      <c r="CQ427" s="18"/>
      <c r="CU427" s="18"/>
      <c r="CY427" s="18"/>
      <c r="DJ427" s="18"/>
      <c r="DL427" s="18"/>
    </row>
    <row r="428" spans="1:116" x14ac:dyDescent="0.3">
      <c r="A428">
        <v>427</v>
      </c>
      <c r="B428" t="s">
        <v>397</v>
      </c>
      <c r="D428" s="12"/>
      <c r="E428" s="14"/>
      <c r="H428" s="16"/>
      <c r="I428" s="11"/>
      <c r="J428" s="39"/>
      <c r="K428" s="39"/>
      <c r="L428" s="39"/>
      <c r="M428" s="39"/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/>
      <c r="AC428" s="8"/>
      <c r="AT428" s="8"/>
      <c r="AV428" s="31"/>
      <c r="AY428" s="31"/>
      <c r="AZ428" s="21"/>
      <c r="BA428" s="23"/>
      <c r="BN428" s="18"/>
      <c r="BP428" s="54"/>
      <c r="BR428" s="54"/>
      <c r="BT428" s="18"/>
      <c r="BV428" s="18"/>
      <c r="BW428" s="18"/>
      <c r="CD428" s="18"/>
      <c r="CG428" s="18"/>
      <c r="CQ428" s="18"/>
      <c r="CU428" s="18"/>
      <c r="CY428" s="18"/>
      <c r="DJ428" s="18"/>
      <c r="DL428" s="18"/>
    </row>
    <row r="429" spans="1:116" x14ac:dyDescent="0.3">
      <c r="A429">
        <v>428</v>
      </c>
      <c r="B429" t="s">
        <v>397</v>
      </c>
      <c r="D429" s="12"/>
      <c r="E429" s="14"/>
      <c r="H429" s="16"/>
      <c r="I429" s="11"/>
      <c r="J429" s="39"/>
      <c r="K429" s="39"/>
      <c r="L429" s="39"/>
      <c r="M429" s="39"/>
      <c r="N429" s="42"/>
      <c r="O429" s="8"/>
      <c r="P429" s="9"/>
      <c r="Q429" s="9"/>
      <c r="R429" s="8"/>
      <c r="S429" s="9"/>
      <c r="T429" s="9"/>
      <c r="U429" s="8"/>
      <c r="V429" s="9"/>
      <c r="W429" s="9"/>
      <c r="X429" s="9"/>
      <c r="Y429" s="8"/>
      <c r="Z429" s="9"/>
      <c r="AA429" s="8"/>
      <c r="AC429" s="8"/>
      <c r="AT429" s="8"/>
      <c r="AV429" s="31"/>
      <c r="AY429" s="31"/>
      <c r="AZ429" s="21"/>
      <c r="BA429" s="23"/>
      <c r="BN429" s="18"/>
      <c r="BP429" s="54"/>
      <c r="BR429" s="54"/>
      <c r="BT429" s="18"/>
      <c r="BV429" s="18"/>
      <c r="BW429" s="18"/>
      <c r="CD429" s="18"/>
      <c r="CG429" s="18"/>
      <c r="CQ429" s="18"/>
      <c r="CU429" s="18"/>
      <c r="CY429" s="18"/>
      <c r="DJ429" s="18"/>
      <c r="DL429" s="18"/>
    </row>
    <row r="430" spans="1:116" x14ac:dyDescent="0.3">
      <c r="A430">
        <v>429</v>
      </c>
      <c r="B430" t="s">
        <v>397</v>
      </c>
      <c r="D430" s="12"/>
      <c r="E430" s="14"/>
      <c r="H430" s="16"/>
      <c r="I430" s="11"/>
      <c r="J430" s="39"/>
      <c r="K430" s="39"/>
      <c r="L430" s="39"/>
      <c r="M430" s="39"/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/>
      <c r="AC430" s="8"/>
      <c r="AT430" s="8"/>
      <c r="AV430" s="31"/>
      <c r="AY430" s="31"/>
      <c r="AZ430" s="21"/>
      <c r="BA430" s="23"/>
      <c r="BN430" s="18"/>
      <c r="BP430" s="54"/>
      <c r="BR430" s="54"/>
      <c r="BT430" s="18"/>
      <c r="BV430" s="18"/>
      <c r="BW430" s="18"/>
      <c r="CD430" s="18"/>
      <c r="CG430" s="18"/>
      <c r="CQ430" s="18"/>
      <c r="CU430" s="18"/>
      <c r="CY430" s="18"/>
      <c r="DJ430" s="18"/>
      <c r="DL430" s="18"/>
    </row>
    <row r="431" spans="1:116" x14ac:dyDescent="0.3">
      <c r="A431">
        <v>430</v>
      </c>
      <c r="B431" t="s">
        <v>397</v>
      </c>
      <c r="D431" s="12"/>
      <c r="E431" s="14"/>
      <c r="H431" s="16"/>
      <c r="I431" s="11"/>
      <c r="J431" s="39"/>
      <c r="K431" s="39"/>
      <c r="L431" s="39"/>
      <c r="M431" s="39"/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/>
      <c r="AC431" s="8"/>
      <c r="AT431" s="8"/>
      <c r="AV431" s="31"/>
      <c r="AY431" s="31"/>
      <c r="AZ431" s="21"/>
      <c r="BA431" s="23"/>
      <c r="BN431" s="18"/>
      <c r="BP431" s="54"/>
      <c r="BR431" s="54"/>
      <c r="BT431" s="18"/>
      <c r="BV431" s="18"/>
      <c r="BW431" s="18"/>
      <c r="CD431" s="18"/>
      <c r="CG431" s="18"/>
      <c r="CQ431" s="18"/>
      <c r="CU431" s="18"/>
      <c r="CY431" s="18"/>
      <c r="DJ431" s="18"/>
      <c r="DL431" s="18"/>
    </row>
    <row r="432" spans="1:116" x14ac:dyDescent="0.3">
      <c r="A432">
        <v>431</v>
      </c>
      <c r="B432" t="s">
        <v>397</v>
      </c>
      <c r="D432" s="12"/>
      <c r="E432" s="14"/>
      <c r="H432" s="16"/>
      <c r="I432" s="11"/>
      <c r="J432" s="39"/>
      <c r="K432" s="39"/>
      <c r="L432" s="39"/>
      <c r="M432" s="39"/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/>
      <c r="AC432" s="8"/>
      <c r="AT432" s="8"/>
      <c r="AV432" s="31"/>
      <c r="AY432" s="31"/>
      <c r="AZ432" s="21"/>
      <c r="BA432" s="23"/>
      <c r="BN432" s="18"/>
      <c r="BP432" s="54"/>
      <c r="BR432" s="54"/>
      <c r="BT432" s="18"/>
      <c r="BV432" s="18"/>
      <c r="BW432" s="18"/>
      <c r="CD432" s="18"/>
      <c r="CG432" s="18"/>
      <c r="CQ432" s="18"/>
      <c r="CU432" s="18"/>
      <c r="CY432" s="18"/>
      <c r="DJ432" s="18"/>
      <c r="DL432" s="18"/>
    </row>
    <row r="433" spans="1:116" x14ac:dyDescent="0.3">
      <c r="A433">
        <v>432</v>
      </c>
      <c r="B433" t="s">
        <v>397</v>
      </c>
      <c r="D433" s="12"/>
      <c r="E433" s="14"/>
      <c r="H433" s="16"/>
      <c r="I433" s="11"/>
      <c r="J433" s="39"/>
      <c r="K433" s="39"/>
      <c r="L433" s="39"/>
      <c r="M433" s="39"/>
      <c r="N433" s="42"/>
      <c r="O433" s="8"/>
      <c r="P433" s="9"/>
      <c r="Q433" s="9"/>
      <c r="R433" s="8"/>
      <c r="S433" s="9"/>
      <c r="T433" s="9"/>
      <c r="U433" s="8"/>
      <c r="V433" s="9"/>
      <c r="W433" s="9"/>
      <c r="X433" s="9"/>
      <c r="Y433" s="8"/>
      <c r="Z433" s="9"/>
      <c r="AA433" s="8"/>
      <c r="AC433" s="8"/>
      <c r="AT433" s="8"/>
      <c r="AV433" s="31"/>
      <c r="AY433" s="31"/>
      <c r="AZ433" s="21"/>
      <c r="BA433" s="23"/>
      <c r="BN433" s="18"/>
      <c r="BP433" s="54"/>
      <c r="BR433" s="54"/>
      <c r="BT433" s="18"/>
      <c r="BV433" s="18"/>
      <c r="BW433" s="18"/>
      <c r="CD433" s="18"/>
      <c r="CG433" s="18"/>
      <c r="CQ433" s="18"/>
      <c r="CU433" s="18"/>
      <c r="CY433" s="18"/>
      <c r="DJ433" s="18"/>
      <c r="DL433" s="18"/>
    </row>
    <row r="434" spans="1:116" x14ac:dyDescent="0.3">
      <c r="A434">
        <v>433</v>
      </c>
      <c r="B434" t="s">
        <v>397</v>
      </c>
      <c r="D434" s="12"/>
      <c r="E434" s="14"/>
      <c r="H434" s="16"/>
      <c r="I434" s="11"/>
      <c r="J434" s="39"/>
      <c r="K434" s="39"/>
      <c r="L434" s="39"/>
      <c r="M434" s="39"/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/>
      <c r="AC434" s="8"/>
      <c r="AT434" s="8"/>
      <c r="AV434" s="31"/>
      <c r="AY434" s="31"/>
      <c r="AZ434" s="21"/>
      <c r="BA434" s="23"/>
      <c r="BN434" s="18"/>
      <c r="BP434" s="54"/>
      <c r="BR434" s="54"/>
      <c r="BT434" s="18"/>
      <c r="BV434" s="18"/>
      <c r="BW434" s="18"/>
      <c r="CD434" s="18"/>
      <c r="CG434" s="18"/>
      <c r="CQ434" s="18"/>
      <c r="CU434" s="18"/>
      <c r="CY434" s="18"/>
      <c r="DJ434" s="18"/>
      <c r="DL434" s="18"/>
    </row>
    <row r="435" spans="1:116" x14ac:dyDescent="0.3">
      <c r="A435">
        <v>434</v>
      </c>
      <c r="B435" t="s">
        <v>397</v>
      </c>
      <c r="D435" s="12"/>
      <c r="E435" s="14"/>
      <c r="H435" s="16"/>
      <c r="I435" s="11"/>
      <c r="J435" s="39"/>
      <c r="K435" s="39"/>
      <c r="L435" s="39"/>
      <c r="M435" s="39"/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/>
      <c r="AC435" s="8"/>
      <c r="AT435" s="8"/>
      <c r="AV435" s="31"/>
      <c r="AY435" s="31"/>
      <c r="AZ435" s="21"/>
      <c r="BA435" s="23"/>
      <c r="BN435" s="18"/>
      <c r="BP435" s="54"/>
      <c r="BR435" s="54"/>
      <c r="BT435" s="18"/>
      <c r="BV435" s="18"/>
      <c r="BW435" s="18"/>
      <c r="CD435" s="18"/>
      <c r="CG435" s="18"/>
      <c r="CQ435" s="18"/>
      <c r="CU435" s="18"/>
      <c r="CY435" s="18"/>
      <c r="DJ435" s="18"/>
      <c r="DL435" s="18"/>
    </row>
    <row r="436" spans="1:116" x14ac:dyDescent="0.3">
      <c r="A436">
        <v>435</v>
      </c>
      <c r="B436" t="s">
        <v>397</v>
      </c>
      <c r="D436" s="12"/>
      <c r="E436" s="14"/>
      <c r="H436" s="16"/>
      <c r="I436" s="11"/>
      <c r="J436" s="39"/>
      <c r="K436" s="39"/>
      <c r="L436" s="39"/>
      <c r="M436" s="39"/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/>
      <c r="AC436" s="8"/>
      <c r="AT436" s="8"/>
      <c r="AV436" s="31"/>
      <c r="AY436" s="31"/>
      <c r="AZ436" s="21"/>
      <c r="BA436" s="23"/>
      <c r="BN436" s="18"/>
      <c r="BP436" s="54"/>
      <c r="BR436" s="54"/>
      <c r="BT436" s="18"/>
      <c r="BV436" s="18"/>
      <c r="BW436" s="18"/>
      <c r="CD436" s="18"/>
      <c r="CG436" s="18"/>
      <c r="CQ436" s="18"/>
      <c r="CU436" s="18"/>
      <c r="CY436" s="18"/>
      <c r="DJ436" s="18"/>
      <c r="DL436" s="18"/>
    </row>
    <row r="437" spans="1:116" x14ac:dyDescent="0.3">
      <c r="A437">
        <v>436</v>
      </c>
      <c r="B437" t="s">
        <v>397</v>
      </c>
      <c r="D437" s="12"/>
      <c r="E437" s="14"/>
      <c r="H437" s="16"/>
      <c r="I437" s="11"/>
      <c r="J437" s="39"/>
      <c r="K437" s="39"/>
      <c r="L437" s="39"/>
      <c r="M437" s="39"/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/>
      <c r="AC437" s="8"/>
      <c r="AT437" s="8"/>
      <c r="AV437" s="31"/>
      <c r="AY437" s="31"/>
      <c r="AZ437" s="21"/>
      <c r="BA437" s="23"/>
      <c r="BN437" s="18"/>
      <c r="BP437" s="54"/>
      <c r="BR437" s="54"/>
      <c r="BT437" s="18"/>
      <c r="BV437" s="18"/>
      <c r="BW437" s="18"/>
      <c r="CD437" s="18"/>
      <c r="CG437" s="18"/>
      <c r="CQ437" s="18"/>
      <c r="CU437" s="18"/>
      <c r="CY437" s="18"/>
      <c r="DJ437" s="18"/>
      <c r="DL437" s="18"/>
    </row>
    <row r="438" spans="1:116" x14ac:dyDescent="0.3">
      <c r="A438">
        <v>437</v>
      </c>
      <c r="B438" t="s">
        <v>397</v>
      </c>
      <c r="D438" s="12"/>
      <c r="E438" s="14"/>
      <c r="H438" s="16"/>
      <c r="I438" s="11"/>
      <c r="J438" s="39"/>
      <c r="K438" s="39"/>
      <c r="L438" s="39"/>
      <c r="M438" s="39"/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/>
      <c r="AC438" s="8"/>
      <c r="AT438" s="8"/>
      <c r="AV438" s="31"/>
      <c r="AY438" s="31"/>
      <c r="AZ438" s="21"/>
      <c r="BA438" s="23"/>
      <c r="BN438" s="18"/>
      <c r="BP438" s="54"/>
      <c r="BR438" s="54"/>
      <c r="BT438" s="18"/>
      <c r="BV438" s="18"/>
      <c r="BW438" s="18"/>
      <c r="CD438" s="18"/>
      <c r="CG438" s="18"/>
      <c r="CQ438" s="18"/>
      <c r="CU438" s="18"/>
      <c r="CY438" s="18"/>
      <c r="DJ438" s="18"/>
      <c r="DL438" s="18"/>
    </row>
    <row r="439" spans="1:116" x14ac:dyDescent="0.3">
      <c r="A439">
        <v>438</v>
      </c>
      <c r="B439" t="s">
        <v>397</v>
      </c>
      <c r="D439" s="12"/>
      <c r="E439" s="14"/>
      <c r="H439" s="16"/>
      <c r="I439" s="11"/>
      <c r="J439" s="39"/>
      <c r="K439" s="39"/>
      <c r="L439" s="39"/>
      <c r="M439" s="39"/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/>
      <c r="AC439" s="8"/>
      <c r="AT439" s="8"/>
      <c r="AV439" s="31"/>
      <c r="AY439" s="31"/>
      <c r="AZ439" s="21"/>
      <c r="BA439" s="23"/>
      <c r="BN439" s="18"/>
      <c r="BP439" s="54"/>
      <c r="BR439" s="54"/>
      <c r="BT439" s="18"/>
      <c r="BV439" s="18"/>
      <c r="BW439" s="18"/>
      <c r="CD439" s="18"/>
      <c r="CG439" s="18"/>
      <c r="CQ439" s="18"/>
      <c r="CU439" s="18"/>
      <c r="CY439" s="18"/>
      <c r="DJ439" s="18"/>
      <c r="DL439" s="18"/>
    </row>
    <row r="440" spans="1:116" x14ac:dyDescent="0.3">
      <c r="A440">
        <v>439</v>
      </c>
      <c r="B440" t="s">
        <v>397</v>
      </c>
      <c r="D440" s="12"/>
      <c r="E440" s="14"/>
      <c r="H440" s="16"/>
      <c r="I440" s="11"/>
      <c r="J440" s="39"/>
      <c r="K440" s="39"/>
      <c r="L440" s="39"/>
      <c r="M440" s="39"/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/>
      <c r="AC440" s="8"/>
      <c r="AT440" s="8"/>
      <c r="AV440" s="31"/>
      <c r="AY440" s="31"/>
      <c r="AZ440" s="21"/>
      <c r="BA440" s="23"/>
      <c r="BN440" s="18"/>
      <c r="BP440" s="54"/>
      <c r="BR440" s="54"/>
      <c r="BT440" s="18"/>
      <c r="BV440" s="18"/>
      <c r="BW440" s="18"/>
      <c r="CD440" s="18"/>
      <c r="CG440" s="18"/>
      <c r="CQ440" s="18"/>
      <c r="CU440" s="18"/>
      <c r="CY440" s="18"/>
      <c r="DJ440" s="18"/>
      <c r="DL440" s="18"/>
    </row>
    <row r="441" spans="1:116" x14ac:dyDescent="0.3">
      <c r="A441">
        <v>440</v>
      </c>
      <c r="B441" t="s">
        <v>397</v>
      </c>
      <c r="D441" s="12"/>
      <c r="E441" s="14"/>
      <c r="H441" s="16"/>
      <c r="I441" s="11"/>
      <c r="J441" s="39"/>
      <c r="K441" s="39"/>
      <c r="L441" s="39"/>
      <c r="M441" s="39"/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/>
      <c r="AC441" s="8"/>
      <c r="AT441" s="8"/>
      <c r="AV441" s="31"/>
      <c r="AY441" s="31"/>
      <c r="AZ441" s="21"/>
      <c r="BA441" s="23"/>
      <c r="BN441" s="18"/>
      <c r="BP441" s="54"/>
      <c r="BR441" s="54"/>
      <c r="BT441" s="18"/>
      <c r="BV441" s="18"/>
      <c r="BW441" s="18"/>
      <c r="CD441" s="18"/>
      <c r="CG441" s="18"/>
      <c r="CQ441" s="18"/>
      <c r="CU441" s="18"/>
      <c r="CY441" s="18"/>
      <c r="DJ441" s="18"/>
      <c r="DL441" s="18"/>
    </row>
    <row r="442" spans="1:116" x14ac:dyDescent="0.3">
      <c r="A442">
        <v>441</v>
      </c>
      <c r="B442" t="s">
        <v>397</v>
      </c>
      <c r="D442" s="12"/>
      <c r="E442" s="14"/>
      <c r="H442" s="16"/>
      <c r="I442" s="11"/>
      <c r="J442" s="39"/>
      <c r="K442" s="39"/>
      <c r="L442" s="39"/>
      <c r="M442" s="39"/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/>
      <c r="AC442" s="8"/>
      <c r="AT442" s="8"/>
      <c r="AV442" s="31"/>
      <c r="AY442" s="31"/>
      <c r="AZ442" s="21"/>
      <c r="BA442" s="23"/>
      <c r="BN442" s="18"/>
      <c r="BP442" s="54"/>
      <c r="BR442" s="54"/>
      <c r="BT442" s="18"/>
      <c r="BV442" s="18"/>
      <c r="BW442" s="18"/>
      <c r="CD442" s="18"/>
      <c r="CG442" s="18"/>
      <c r="CQ442" s="18"/>
      <c r="CU442" s="18"/>
      <c r="CY442" s="18"/>
      <c r="DJ442" s="18"/>
      <c r="DL442" s="18"/>
    </row>
    <row r="443" spans="1:116" x14ac:dyDescent="0.3">
      <c r="A443">
        <v>442</v>
      </c>
      <c r="B443" t="s">
        <v>397</v>
      </c>
      <c r="D443" s="12"/>
      <c r="E443" s="14"/>
      <c r="H443" s="16"/>
      <c r="I443" s="11"/>
      <c r="J443" s="39"/>
      <c r="K443" s="39"/>
      <c r="L443" s="39"/>
      <c r="M443" s="39"/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/>
      <c r="AC443" s="8"/>
      <c r="AT443" s="8"/>
      <c r="AV443" s="31"/>
      <c r="AY443" s="31"/>
      <c r="AZ443" s="21"/>
      <c r="BA443" s="23"/>
      <c r="BN443" s="18"/>
      <c r="BP443" s="54"/>
      <c r="BR443" s="54"/>
      <c r="BT443" s="18"/>
      <c r="BV443" s="18"/>
      <c r="BW443" s="18"/>
      <c r="CD443" s="18"/>
      <c r="CG443" s="18"/>
      <c r="CQ443" s="18"/>
      <c r="CU443" s="18"/>
      <c r="CY443" s="18"/>
      <c r="DJ443" s="18"/>
      <c r="DL443" s="18"/>
    </row>
    <row r="444" spans="1:116" x14ac:dyDescent="0.3">
      <c r="A444">
        <v>443</v>
      </c>
      <c r="B444" t="s">
        <v>397</v>
      </c>
      <c r="D444" s="12"/>
      <c r="E444" s="14"/>
      <c r="H444" s="16"/>
      <c r="I444" s="11"/>
      <c r="J444" s="39"/>
      <c r="K444" s="39"/>
      <c r="L444" s="39"/>
      <c r="M444" s="39"/>
      <c r="N444" s="42"/>
      <c r="O444" s="8"/>
      <c r="P444" s="9"/>
      <c r="Q444" s="9"/>
      <c r="R444" s="8"/>
      <c r="S444" s="9"/>
      <c r="T444" s="9"/>
      <c r="U444" s="8"/>
      <c r="V444" s="9"/>
      <c r="W444" s="9"/>
      <c r="X444" s="9"/>
      <c r="Y444" s="8"/>
      <c r="Z444" s="9"/>
      <c r="AA444" s="8"/>
      <c r="AC444" s="8"/>
      <c r="AT444" s="8"/>
      <c r="AV444" s="31"/>
      <c r="AY444" s="31"/>
      <c r="AZ444" s="21"/>
      <c r="BA444" s="23"/>
      <c r="BN444" s="18"/>
      <c r="BP444" s="54"/>
      <c r="BR444" s="54"/>
      <c r="BT444" s="18"/>
      <c r="BV444" s="18"/>
      <c r="BW444" s="18"/>
      <c r="CD444" s="18"/>
      <c r="CG444" s="18"/>
      <c r="CQ444" s="18"/>
      <c r="CU444" s="18"/>
      <c r="CY444" s="18"/>
      <c r="DJ444" s="18"/>
      <c r="DL444" s="18"/>
    </row>
    <row r="445" spans="1:116" x14ac:dyDescent="0.3">
      <c r="A445">
        <v>444</v>
      </c>
      <c r="B445" t="s">
        <v>397</v>
      </c>
      <c r="D445" s="12"/>
      <c r="E445" s="14"/>
      <c r="H445" s="16"/>
      <c r="I445" s="11"/>
      <c r="J445" s="39"/>
      <c r="K445" s="39"/>
      <c r="L445" s="39"/>
      <c r="M445" s="39"/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/>
      <c r="AC445" s="8"/>
      <c r="AT445" s="8"/>
      <c r="AV445" s="31"/>
      <c r="AY445" s="31"/>
      <c r="AZ445" s="21"/>
      <c r="BA445" s="23"/>
      <c r="BN445" s="18"/>
      <c r="BP445" s="54"/>
      <c r="BR445" s="54"/>
      <c r="BT445" s="18"/>
      <c r="BV445" s="18"/>
      <c r="BW445" s="18"/>
      <c r="CD445" s="18"/>
      <c r="CG445" s="18"/>
      <c r="CQ445" s="18"/>
      <c r="CU445" s="18"/>
      <c r="CY445" s="18"/>
      <c r="DJ445" s="18"/>
      <c r="DL445" s="18"/>
    </row>
    <row r="446" spans="1:116" x14ac:dyDescent="0.3">
      <c r="A446">
        <v>445</v>
      </c>
      <c r="B446" t="s">
        <v>397</v>
      </c>
      <c r="D446" s="12"/>
      <c r="E446" s="14"/>
      <c r="H446" s="16"/>
      <c r="I446" s="11"/>
      <c r="J446" s="39"/>
      <c r="K446" s="39"/>
      <c r="L446" s="39"/>
      <c r="M446" s="39"/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/>
      <c r="AC446" s="8"/>
      <c r="AT446" s="8"/>
      <c r="AV446" s="31"/>
      <c r="AY446" s="31"/>
      <c r="AZ446" s="21"/>
      <c r="BA446" s="23"/>
      <c r="BN446" s="18"/>
      <c r="BP446" s="54"/>
      <c r="BR446" s="54"/>
      <c r="BT446" s="18"/>
      <c r="BV446" s="18"/>
      <c r="BW446" s="18"/>
      <c r="CD446" s="18"/>
      <c r="CG446" s="18"/>
      <c r="CQ446" s="18"/>
      <c r="CU446" s="18"/>
      <c r="CY446" s="18"/>
      <c r="DJ446" s="18"/>
      <c r="DL446" s="18"/>
    </row>
    <row r="447" spans="1:116" x14ac:dyDescent="0.3">
      <c r="A447">
        <v>446</v>
      </c>
      <c r="B447" t="s">
        <v>397</v>
      </c>
      <c r="D447" s="12"/>
      <c r="E447" s="14"/>
      <c r="H447" s="16"/>
      <c r="I447" s="11"/>
      <c r="J447" s="39"/>
      <c r="K447" s="39"/>
      <c r="L447" s="39"/>
      <c r="M447" s="39"/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/>
      <c r="AC447" s="8"/>
      <c r="AT447" s="8"/>
      <c r="AV447" s="31"/>
      <c r="AY447" s="31"/>
      <c r="AZ447" s="21"/>
      <c r="BA447" s="23"/>
      <c r="BN447" s="18"/>
      <c r="BP447" s="54"/>
      <c r="BR447" s="54"/>
      <c r="BT447" s="18"/>
      <c r="BV447" s="18"/>
      <c r="BW447" s="18"/>
      <c r="CD447" s="18"/>
      <c r="CG447" s="18"/>
      <c r="CQ447" s="18"/>
      <c r="CU447" s="18"/>
      <c r="CY447" s="18"/>
      <c r="DJ447" s="18"/>
      <c r="DL447" s="18"/>
    </row>
    <row r="448" spans="1:116" x14ac:dyDescent="0.3">
      <c r="A448">
        <v>447</v>
      </c>
      <c r="B448" t="s">
        <v>397</v>
      </c>
      <c r="D448" s="12"/>
      <c r="E448" s="14"/>
      <c r="H448" s="16"/>
      <c r="I448" s="11"/>
      <c r="J448" s="39"/>
      <c r="K448" s="39"/>
      <c r="L448" s="39"/>
      <c r="M448" s="39"/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/>
      <c r="AC448" s="8"/>
      <c r="AT448" s="8"/>
      <c r="AV448" s="31"/>
      <c r="AY448" s="31"/>
      <c r="AZ448" s="21"/>
      <c r="BA448" s="23"/>
      <c r="BN448" s="18"/>
      <c r="BP448" s="54"/>
      <c r="BR448" s="54"/>
      <c r="BT448" s="18"/>
      <c r="BV448" s="18"/>
      <c r="BW448" s="18"/>
      <c r="CD448" s="18"/>
      <c r="CG448" s="18"/>
      <c r="CQ448" s="18"/>
      <c r="CU448" s="18"/>
      <c r="CY448" s="18"/>
      <c r="DJ448" s="18"/>
      <c r="DL448" s="18"/>
    </row>
    <row r="449" spans="1:116" x14ac:dyDescent="0.3">
      <c r="A449">
        <v>448</v>
      </c>
      <c r="B449" t="s">
        <v>397</v>
      </c>
      <c r="D449" s="12"/>
      <c r="E449" s="14"/>
      <c r="H449" s="16"/>
      <c r="I449" s="11"/>
      <c r="J449" s="39"/>
      <c r="K449" s="39"/>
      <c r="L449" s="39"/>
      <c r="M449" s="39"/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/>
      <c r="AC449" s="8"/>
      <c r="AT449" s="8"/>
      <c r="AV449" s="31"/>
      <c r="AY449" s="31"/>
      <c r="AZ449" s="21"/>
      <c r="BA449" s="23"/>
      <c r="BN449" s="18"/>
      <c r="BP449" s="54"/>
      <c r="BR449" s="54"/>
      <c r="BT449" s="18"/>
      <c r="BV449" s="18"/>
      <c r="BW449" s="18"/>
      <c r="CD449" s="18"/>
      <c r="CG449" s="18"/>
      <c r="CQ449" s="18"/>
      <c r="CU449" s="18"/>
      <c r="CY449" s="18"/>
      <c r="DJ449" s="18"/>
      <c r="DL449" s="18"/>
    </row>
    <row r="450" spans="1:116" x14ac:dyDescent="0.3">
      <c r="A450">
        <v>449</v>
      </c>
      <c r="B450" t="s">
        <v>397</v>
      </c>
      <c r="D450" s="12"/>
      <c r="E450" s="14"/>
      <c r="H450" s="16"/>
      <c r="I450" s="11"/>
      <c r="J450" s="39"/>
      <c r="K450" s="39"/>
      <c r="L450" s="39"/>
      <c r="M450" s="39"/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/>
      <c r="AC450" s="8"/>
      <c r="AT450" s="8"/>
      <c r="AV450" s="31"/>
      <c r="AY450" s="31"/>
      <c r="AZ450" s="21"/>
      <c r="BA450" s="23"/>
      <c r="BN450" s="18"/>
      <c r="BP450" s="54"/>
      <c r="BR450" s="54"/>
      <c r="BT450" s="18"/>
      <c r="BV450" s="18"/>
      <c r="BW450" s="18"/>
      <c r="CD450" s="18"/>
      <c r="CG450" s="18"/>
      <c r="CQ450" s="18"/>
      <c r="CU450" s="18"/>
      <c r="CY450" s="18"/>
      <c r="DJ450" s="18"/>
      <c r="DL450" s="18"/>
    </row>
    <row r="451" spans="1:116" x14ac:dyDescent="0.3">
      <c r="A451">
        <v>450</v>
      </c>
      <c r="B451" t="s">
        <v>397</v>
      </c>
      <c r="D451" s="12"/>
      <c r="E451" s="14"/>
      <c r="H451" s="16"/>
      <c r="I451" s="11"/>
      <c r="J451" s="39"/>
      <c r="K451" s="39"/>
      <c r="L451" s="39"/>
      <c r="M451" s="39"/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/>
      <c r="AC451" s="8"/>
      <c r="AT451" s="8"/>
      <c r="AV451" s="31"/>
      <c r="AY451" s="31"/>
      <c r="AZ451" s="21"/>
      <c r="BA451" s="23"/>
      <c r="BN451" s="18"/>
      <c r="BP451" s="54"/>
      <c r="BR451" s="54"/>
      <c r="BT451" s="18"/>
      <c r="BV451" s="18"/>
      <c r="BW451" s="18"/>
      <c r="CD451" s="18"/>
      <c r="CG451" s="18"/>
      <c r="CQ451" s="18"/>
      <c r="CU451" s="18"/>
      <c r="CY451" s="18"/>
      <c r="DJ451" s="18"/>
      <c r="DL451" s="18"/>
    </row>
    <row r="452" spans="1:116" x14ac:dyDescent="0.3">
      <c r="A452">
        <v>451</v>
      </c>
      <c r="B452" t="s">
        <v>397</v>
      </c>
      <c r="D452" s="12"/>
      <c r="E452" s="14"/>
      <c r="H452" s="16"/>
      <c r="I452" s="11"/>
      <c r="J452" s="39"/>
      <c r="K452" s="39"/>
      <c r="L452" s="39"/>
      <c r="M452" s="39"/>
      <c r="N452" s="42"/>
      <c r="O452" s="8"/>
      <c r="P452" s="9"/>
      <c r="Q452" s="9"/>
      <c r="R452" s="8"/>
      <c r="S452" s="9"/>
      <c r="T452" s="9"/>
      <c r="U452" s="8"/>
      <c r="V452" s="9"/>
      <c r="W452" s="9"/>
      <c r="X452" s="9"/>
      <c r="Y452" s="8"/>
      <c r="Z452" s="9"/>
      <c r="AA452" s="8"/>
      <c r="AC452" s="8"/>
      <c r="AT452" s="8"/>
      <c r="AV452" s="31"/>
      <c r="AY452" s="31"/>
      <c r="AZ452" s="21"/>
      <c r="BA452" s="23"/>
      <c r="BN452" s="18"/>
      <c r="BP452" s="54"/>
      <c r="BR452" s="54"/>
      <c r="BT452" s="18"/>
      <c r="BV452" s="18"/>
      <c r="BW452" s="18"/>
      <c r="CD452" s="18"/>
      <c r="CG452" s="18"/>
      <c r="CQ452" s="18"/>
      <c r="CU452" s="18"/>
      <c r="CY452" s="18"/>
      <c r="DJ452" s="18"/>
      <c r="DL452" s="18"/>
    </row>
    <row r="453" spans="1:116" x14ac:dyDescent="0.3">
      <c r="A453">
        <v>452</v>
      </c>
      <c r="B453" t="s">
        <v>397</v>
      </c>
      <c r="D453" s="12"/>
      <c r="E453" s="14"/>
      <c r="H453" s="16"/>
      <c r="I453" s="11"/>
      <c r="J453" s="39"/>
      <c r="K453" s="39"/>
      <c r="L453" s="39"/>
      <c r="M453" s="39"/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/>
      <c r="AC453" s="8"/>
      <c r="AT453" s="8"/>
      <c r="AV453" s="31"/>
      <c r="AY453" s="31"/>
      <c r="AZ453" s="21"/>
      <c r="BA453" s="23"/>
      <c r="BN453" s="18"/>
      <c r="BP453" s="54"/>
      <c r="BR453" s="54"/>
      <c r="BT453" s="18"/>
      <c r="BV453" s="18"/>
      <c r="BW453" s="18"/>
      <c r="CD453" s="18"/>
      <c r="CG453" s="18"/>
      <c r="CQ453" s="18"/>
      <c r="CU453" s="18"/>
      <c r="CY453" s="18"/>
      <c r="DJ453" s="18"/>
      <c r="DL453" s="18"/>
    </row>
    <row r="454" spans="1:116" x14ac:dyDescent="0.3">
      <c r="A454">
        <v>453</v>
      </c>
      <c r="B454" t="s">
        <v>397</v>
      </c>
      <c r="D454" s="12"/>
      <c r="E454" s="14"/>
      <c r="H454" s="16"/>
      <c r="I454" s="11"/>
      <c r="J454" s="39"/>
      <c r="K454" s="39"/>
      <c r="L454" s="39"/>
      <c r="M454" s="39"/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/>
      <c r="AC454" s="8"/>
      <c r="AT454" s="8"/>
      <c r="AV454" s="31"/>
      <c r="AY454" s="31"/>
      <c r="AZ454" s="21"/>
      <c r="BA454" s="23"/>
      <c r="BN454" s="18"/>
      <c r="BP454" s="54"/>
      <c r="BR454" s="54"/>
      <c r="BT454" s="18"/>
      <c r="BV454" s="18"/>
      <c r="BW454" s="18"/>
      <c r="CD454" s="18"/>
      <c r="CG454" s="18"/>
      <c r="CQ454" s="18"/>
      <c r="CU454" s="18"/>
      <c r="CY454" s="18"/>
      <c r="DJ454" s="18"/>
      <c r="DL454" s="18"/>
    </row>
    <row r="455" spans="1:116" x14ac:dyDescent="0.3">
      <c r="A455">
        <v>454</v>
      </c>
      <c r="B455" t="s">
        <v>397</v>
      </c>
      <c r="D455" s="12"/>
      <c r="E455" s="14"/>
      <c r="H455" s="16"/>
      <c r="I455" s="11"/>
      <c r="J455" s="39"/>
      <c r="K455" s="39"/>
      <c r="L455" s="39"/>
      <c r="M455" s="39"/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/>
      <c r="AC455" s="8"/>
      <c r="AT455" s="8"/>
      <c r="AV455" s="31"/>
      <c r="AY455" s="31"/>
      <c r="AZ455" s="21"/>
      <c r="BA455" s="23"/>
      <c r="BN455" s="18"/>
      <c r="BP455" s="54"/>
      <c r="BR455" s="54"/>
      <c r="BT455" s="18"/>
      <c r="BV455" s="18"/>
      <c r="BW455" s="18"/>
      <c r="CD455" s="18"/>
      <c r="CG455" s="18"/>
      <c r="CQ455" s="18"/>
      <c r="CU455" s="18"/>
      <c r="CY455" s="18"/>
      <c r="DJ455" s="18"/>
      <c r="DL455" s="18"/>
    </row>
    <row r="456" spans="1:116" x14ac:dyDescent="0.3">
      <c r="A456">
        <v>455</v>
      </c>
      <c r="B456" t="s">
        <v>397</v>
      </c>
      <c r="D456" s="12"/>
      <c r="E456" s="14"/>
      <c r="H456" s="16"/>
      <c r="I456" s="11"/>
      <c r="J456" s="39"/>
      <c r="K456" s="39"/>
      <c r="L456" s="39"/>
      <c r="M456" s="39"/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/>
      <c r="AC456" s="8"/>
      <c r="AT456" s="8"/>
      <c r="AV456" s="31"/>
      <c r="AY456" s="31"/>
      <c r="AZ456" s="21"/>
      <c r="BA456" s="23"/>
      <c r="BN456" s="18"/>
      <c r="BP456" s="54"/>
      <c r="BR456" s="54"/>
      <c r="BT456" s="18"/>
      <c r="BV456" s="18"/>
      <c r="BW456" s="18"/>
      <c r="CD456" s="18"/>
      <c r="CG456" s="18"/>
      <c r="CQ456" s="18"/>
      <c r="CU456" s="18"/>
      <c r="CY456" s="18"/>
      <c r="DJ456" s="18"/>
      <c r="DL456" s="18"/>
    </row>
    <row r="457" spans="1:116" x14ac:dyDescent="0.3">
      <c r="A457">
        <v>456</v>
      </c>
      <c r="B457" t="s">
        <v>397</v>
      </c>
      <c r="D457" s="12"/>
      <c r="E457" s="14"/>
      <c r="H457" s="16"/>
      <c r="I457" s="11"/>
      <c r="J457" s="39"/>
      <c r="K457" s="39"/>
      <c r="L457" s="39"/>
      <c r="M457" s="39"/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/>
      <c r="AC457" s="8"/>
      <c r="AT457" s="8"/>
      <c r="AV457" s="31"/>
      <c r="AY457" s="31"/>
      <c r="AZ457" s="21"/>
      <c r="BA457" s="23"/>
      <c r="BN457" s="18"/>
      <c r="BP457" s="54"/>
      <c r="BR457" s="54"/>
      <c r="BT457" s="18"/>
      <c r="BV457" s="18"/>
      <c r="BW457" s="18"/>
      <c r="CD457" s="18"/>
      <c r="CG457" s="18"/>
      <c r="CQ457" s="18"/>
      <c r="CU457" s="18"/>
      <c r="CY457" s="18"/>
      <c r="DJ457" s="18"/>
      <c r="DL457" s="18"/>
    </row>
    <row r="458" spans="1:116" x14ac:dyDescent="0.3">
      <c r="A458">
        <v>457</v>
      </c>
      <c r="B458" t="s">
        <v>397</v>
      </c>
      <c r="D458" s="12"/>
      <c r="E458" s="14"/>
      <c r="H458" s="16"/>
      <c r="I458" s="11"/>
      <c r="J458" s="39"/>
      <c r="K458" s="39"/>
      <c r="L458" s="39"/>
      <c r="M458" s="39"/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/>
      <c r="AC458" s="8"/>
      <c r="AT458" s="8"/>
      <c r="AV458" s="31"/>
      <c r="AY458" s="31"/>
      <c r="AZ458" s="21"/>
      <c r="BA458" s="23"/>
      <c r="BN458" s="18"/>
      <c r="BP458" s="54"/>
      <c r="BR458" s="54"/>
      <c r="BT458" s="18"/>
      <c r="BV458" s="18"/>
      <c r="BW458" s="18"/>
      <c r="CD458" s="18"/>
      <c r="CG458" s="18"/>
      <c r="CQ458" s="18"/>
      <c r="CU458" s="18"/>
      <c r="CY458" s="18"/>
      <c r="DJ458" s="18"/>
      <c r="DL458" s="18"/>
    </row>
    <row r="459" spans="1:116" x14ac:dyDescent="0.3">
      <c r="A459">
        <v>458</v>
      </c>
      <c r="B459" t="s">
        <v>397</v>
      </c>
      <c r="D459" s="12"/>
      <c r="E459" s="14"/>
      <c r="H459" s="16"/>
      <c r="I459" s="11"/>
      <c r="J459" s="39"/>
      <c r="K459" s="39"/>
      <c r="L459" s="39"/>
      <c r="M459" s="39"/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/>
      <c r="AC459" s="8"/>
      <c r="AT459" s="8"/>
      <c r="AV459" s="31"/>
      <c r="AY459" s="31"/>
      <c r="AZ459" s="21"/>
      <c r="BA459" s="23"/>
      <c r="BN459" s="18"/>
      <c r="BP459" s="54"/>
      <c r="BR459" s="54"/>
      <c r="BT459" s="18"/>
      <c r="BV459" s="18"/>
      <c r="BW459" s="18"/>
      <c r="CD459" s="18"/>
      <c r="CG459" s="18"/>
      <c r="CQ459" s="18"/>
      <c r="CU459" s="18"/>
      <c r="CY459" s="18"/>
      <c r="DJ459" s="18"/>
      <c r="DL459" s="18"/>
    </row>
    <row r="460" spans="1:116" x14ac:dyDescent="0.3">
      <c r="A460">
        <v>459</v>
      </c>
      <c r="B460" t="s">
        <v>397</v>
      </c>
      <c r="D460" s="12"/>
      <c r="E460" s="14"/>
      <c r="H460" s="16"/>
      <c r="I460" s="11"/>
      <c r="J460" s="39"/>
      <c r="K460" s="39"/>
      <c r="L460" s="39"/>
      <c r="M460" s="39"/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/>
      <c r="AC460" s="8"/>
      <c r="AT460" s="8"/>
      <c r="AV460" s="31"/>
      <c r="AY460" s="31"/>
      <c r="AZ460" s="21"/>
      <c r="BA460" s="23"/>
      <c r="BN460" s="18"/>
      <c r="BP460" s="54"/>
      <c r="BR460" s="54"/>
      <c r="BT460" s="18"/>
      <c r="BV460" s="18"/>
      <c r="BW460" s="18"/>
      <c r="CD460" s="18"/>
      <c r="CG460" s="18"/>
      <c r="CQ460" s="18"/>
      <c r="CU460" s="18"/>
      <c r="CY460" s="18"/>
      <c r="DJ460" s="18"/>
      <c r="DL460" s="18"/>
    </row>
    <row r="461" spans="1:116" x14ac:dyDescent="0.3">
      <c r="A461">
        <v>460</v>
      </c>
      <c r="B461" t="s">
        <v>397</v>
      </c>
      <c r="D461" s="12"/>
      <c r="E461" s="14"/>
      <c r="H461" s="16"/>
      <c r="I461" s="11"/>
      <c r="J461" s="39"/>
      <c r="K461" s="39"/>
      <c r="L461" s="39"/>
      <c r="M461" s="39"/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/>
      <c r="AC461" s="8"/>
      <c r="AT461" s="8"/>
      <c r="AV461" s="31"/>
      <c r="AY461" s="31"/>
      <c r="AZ461" s="21"/>
      <c r="BA461" s="23"/>
      <c r="BN461" s="18"/>
      <c r="BP461" s="54"/>
      <c r="BR461" s="54"/>
      <c r="BT461" s="18"/>
      <c r="BV461" s="18"/>
      <c r="BW461" s="18"/>
      <c r="CD461" s="18"/>
      <c r="CG461" s="18"/>
      <c r="CQ461" s="18"/>
      <c r="CU461" s="18"/>
      <c r="CY461" s="18"/>
      <c r="DJ461" s="18"/>
      <c r="DL461" s="18"/>
    </row>
    <row r="462" spans="1:116" x14ac:dyDescent="0.3">
      <c r="A462">
        <v>461</v>
      </c>
      <c r="B462" t="s">
        <v>397</v>
      </c>
      <c r="D462" s="12"/>
      <c r="E462" s="14"/>
      <c r="H462" s="16"/>
      <c r="I462" s="11"/>
      <c r="J462" s="39"/>
      <c r="K462" s="39"/>
      <c r="L462" s="39"/>
      <c r="M462" s="39"/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/>
      <c r="AC462" s="8"/>
      <c r="AT462" s="8"/>
      <c r="AV462" s="31"/>
      <c r="AY462" s="31"/>
      <c r="AZ462" s="21"/>
      <c r="BA462" s="23"/>
      <c r="BN462" s="18"/>
      <c r="BP462" s="54"/>
      <c r="BR462" s="54"/>
      <c r="BT462" s="18"/>
      <c r="BV462" s="18"/>
      <c r="BW462" s="18"/>
      <c r="CD462" s="18"/>
      <c r="CG462" s="18"/>
      <c r="CQ462" s="18"/>
      <c r="CU462" s="18"/>
      <c r="CY462" s="18"/>
      <c r="DJ462" s="18"/>
      <c r="DL462" s="18"/>
    </row>
    <row r="463" spans="1:116" x14ac:dyDescent="0.3">
      <c r="A463">
        <v>462</v>
      </c>
      <c r="B463" t="s">
        <v>397</v>
      </c>
      <c r="D463" s="12"/>
      <c r="E463" s="14"/>
      <c r="H463" s="16"/>
      <c r="I463" s="11"/>
      <c r="J463" s="39"/>
      <c r="K463" s="39"/>
      <c r="L463" s="39"/>
      <c r="M463" s="39"/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/>
      <c r="AC463" s="8"/>
      <c r="AT463" s="8"/>
      <c r="AV463" s="31"/>
      <c r="AY463" s="31"/>
      <c r="AZ463" s="21"/>
      <c r="BA463" s="23"/>
      <c r="BN463" s="18"/>
      <c r="BP463" s="54"/>
      <c r="BR463" s="54"/>
      <c r="BT463" s="18"/>
      <c r="BV463" s="18"/>
      <c r="BW463" s="18"/>
      <c r="CD463" s="18"/>
      <c r="CG463" s="18"/>
      <c r="CQ463" s="18"/>
      <c r="CU463" s="18"/>
      <c r="CY463" s="18"/>
      <c r="DJ463" s="18"/>
      <c r="DL463" s="18"/>
    </row>
    <row r="464" spans="1:116" x14ac:dyDescent="0.3">
      <c r="A464">
        <v>463</v>
      </c>
      <c r="B464" t="s">
        <v>397</v>
      </c>
      <c r="D464" s="12"/>
      <c r="E464" s="14"/>
      <c r="H464" s="16"/>
      <c r="I464" s="11"/>
      <c r="J464" s="39"/>
      <c r="K464" s="39"/>
      <c r="L464" s="39"/>
      <c r="M464" s="39"/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/>
      <c r="AC464" s="8"/>
      <c r="AT464" s="8"/>
      <c r="AV464" s="31"/>
      <c r="AY464" s="31"/>
      <c r="AZ464" s="21"/>
      <c r="BA464" s="23"/>
      <c r="BN464" s="18"/>
      <c r="BP464" s="54"/>
      <c r="BR464" s="54"/>
      <c r="BT464" s="18"/>
      <c r="BV464" s="18"/>
      <c r="BW464" s="18"/>
      <c r="CD464" s="18"/>
      <c r="CG464" s="18"/>
      <c r="CQ464" s="18"/>
      <c r="CU464" s="18"/>
      <c r="CY464" s="18"/>
      <c r="DJ464" s="18"/>
      <c r="DL464" s="18"/>
    </row>
    <row r="465" spans="1:116" x14ac:dyDescent="0.3">
      <c r="A465">
        <v>464</v>
      </c>
      <c r="B465" t="s">
        <v>397</v>
      </c>
      <c r="D465" s="12"/>
      <c r="E465" s="14"/>
      <c r="H465" s="16"/>
      <c r="I465" s="11"/>
      <c r="J465" s="39"/>
      <c r="K465" s="39"/>
      <c r="L465" s="39"/>
      <c r="M465" s="39"/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/>
      <c r="AC465" s="8"/>
      <c r="AT465" s="8"/>
      <c r="AV465" s="31"/>
      <c r="AY465" s="31"/>
      <c r="AZ465" s="21"/>
      <c r="BA465" s="23"/>
      <c r="BN465" s="18"/>
      <c r="BP465" s="54"/>
      <c r="BR465" s="54"/>
      <c r="BT465" s="18"/>
      <c r="BV465" s="18"/>
      <c r="BW465" s="18"/>
      <c r="CD465" s="18"/>
      <c r="CG465" s="18"/>
      <c r="CQ465" s="18"/>
      <c r="CU465" s="18"/>
      <c r="CY465" s="18"/>
      <c r="DJ465" s="18"/>
      <c r="DL465" s="18"/>
    </row>
    <row r="466" spans="1:116" x14ac:dyDescent="0.3">
      <c r="A466">
        <v>465</v>
      </c>
      <c r="B466" t="s">
        <v>397</v>
      </c>
      <c r="D466" s="12"/>
      <c r="E466" s="14"/>
      <c r="H466" s="16"/>
      <c r="I466" s="11"/>
      <c r="J466" s="39"/>
      <c r="K466" s="39"/>
      <c r="L466" s="39"/>
      <c r="M466" s="39"/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/>
      <c r="AC466" s="8"/>
      <c r="AT466" s="8"/>
      <c r="AV466" s="31"/>
      <c r="AY466" s="31"/>
      <c r="AZ466" s="21"/>
      <c r="BA466" s="23"/>
      <c r="BN466" s="18"/>
      <c r="BP466" s="54"/>
      <c r="BR466" s="54"/>
      <c r="BT466" s="18"/>
      <c r="BV466" s="18"/>
      <c r="BW466" s="18"/>
      <c r="CD466" s="18"/>
      <c r="CG466" s="18"/>
      <c r="CQ466" s="18"/>
      <c r="CU466" s="18"/>
      <c r="CY466" s="18"/>
      <c r="DJ466" s="18"/>
      <c r="DL466" s="18"/>
    </row>
    <row r="467" spans="1:116" x14ac:dyDescent="0.3">
      <c r="A467">
        <v>466</v>
      </c>
      <c r="B467" t="s">
        <v>397</v>
      </c>
      <c r="D467" s="12"/>
      <c r="E467" s="14"/>
      <c r="H467" s="16"/>
      <c r="I467" s="11"/>
      <c r="J467" s="39"/>
      <c r="K467" s="39"/>
      <c r="L467" s="39"/>
      <c r="M467" s="39"/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/>
      <c r="AC467" s="8"/>
      <c r="AT467" s="8"/>
      <c r="AV467" s="31"/>
      <c r="AY467" s="31"/>
      <c r="AZ467" s="21"/>
      <c r="BA467" s="23"/>
      <c r="BN467" s="18"/>
      <c r="BP467" s="54"/>
      <c r="BR467" s="54"/>
      <c r="BT467" s="18"/>
      <c r="BV467" s="18"/>
      <c r="BW467" s="18"/>
      <c r="CD467" s="18"/>
      <c r="CG467" s="18"/>
      <c r="CQ467" s="18"/>
      <c r="CU467" s="18"/>
      <c r="CY467" s="18"/>
      <c r="DJ467" s="18"/>
      <c r="DL467" s="18"/>
    </row>
    <row r="468" spans="1:116" x14ac:dyDescent="0.3">
      <c r="A468">
        <v>467</v>
      </c>
      <c r="B468" t="s">
        <v>397</v>
      </c>
      <c r="D468" s="12"/>
      <c r="E468" s="14"/>
      <c r="H468" s="16"/>
      <c r="I468" s="11"/>
      <c r="J468" s="39"/>
      <c r="K468" s="39"/>
      <c r="L468" s="39"/>
      <c r="M468" s="39"/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/>
      <c r="AC468" s="8"/>
      <c r="AT468" s="8"/>
      <c r="AV468" s="31"/>
      <c r="AY468" s="31"/>
      <c r="AZ468" s="21"/>
      <c r="BA468" s="23"/>
      <c r="BN468" s="18"/>
      <c r="BP468" s="54"/>
      <c r="BR468" s="54"/>
      <c r="BT468" s="18"/>
      <c r="BV468" s="18"/>
      <c r="BW468" s="18"/>
      <c r="CD468" s="18"/>
      <c r="CG468" s="18"/>
      <c r="CQ468" s="18"/>
      <c r="CU468" s="18"/>
      <c r="CY468" s="18"/>
      <c r="DJ468" s="18"/>
      <c r="DL468" s="18"/>
    </row>
    <row r="469" spans="1:116" x14ac:dyDescent="0.3">
      <c r="A469">
        <v>468</v>
      </c>
      <c r="B469" t="s">
        <v>397</v>
      </c>
      <c r="D469" s="12"/>
      <c r="E469" s="14"/>
      <c r="H469" s="16"/>
      <c r="I469" s="11"/>
      <c r="J469" s="39"/>
      <c r="K469" s="39"/>
      <c r="L469" s="39"/>
      <c r="M469" s="39"/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/>
      <c r="AC469" s="8"/>
      <c r="AT469" s="8"/>
      <c r="AV469" s="31"/>
      <c r="AY469" s="31"/>
      <c r="AZ469" s="21"/>
      <c r="BA469" s="23"/>
      <c r="BN469" s="18"/>
      <c r="BP469" s="54"/>
      <c r="BR469" s="54"/>
      <c r="BT469" s="18"/>
      <c r="BV469" s="18"/>
      <c r="BW469" s="18"/>
      <c r="CD469" s="18"/>
      <c r="CG469" s="18"/>
      <c r="CQ469" s="18"/>
      <c r="CU469" s="18"/>
      <c r="CY469" s="18"/>
      <c r="DJ469" s="18"/>
      <c r="DL469" s="18"/>
    </row>
    <row r="470" spans="1:116" x14ac:dyDescent="0.3">
      <c r="A470">
        <v>469</v>
      </c>
      <c r="B470" t="s">
        <v>397</v>
      </c>
      <c r="D470" s="12"/>
      <c r="E470" s="14"/>
      <c r="H470" s="16"/>
      <c r="I470" s="11"/>
      <c r="J470" s="39"/>
      <c r="K470" s="39"/>
      <c r="L470" s="39"/>
      <c r="M470" s="39"/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/>
      <c r="AC470" s="8"/>
      <c r="AT470" s="8"/>
      <c r="AV470" s="31"/>
      <c r="AY470" s="31"/>
      <c r="AZ470" s="21"/>
      <c r="BA470" s="23"/>
      <c r="BN470" s="18"/>
      <c r="BP470" s="54"/>
      <c r="BR470" s="54"/>
      <c r="BT470" s="18"/>
      <c r="BV470" s="18"/>
      <c r="BW470" s="18"/>
      <c r="CD470" s="18"/>
      <c r="CG470" s="18"/>
      <c r="CQ470" s="18"/>
      <c r="CU470" s="18"/>
      <c r="CY470" s="18"/>
      <c r="DJ470" s="18"/>
      <c r="DL470" s="18"/>
    </row>
    <row r="471" spans="1:116" x14ac:dyDescent="0.3">
      <c r="A471">
        <v>470</v>
      </c>
      <c r="B471" t="s">
        <v>397</v>
      </c>
      <c r="D471" s="12"/>
      <c r="E471" s="14"/>
      <c r="H471" s="16"/>
      <c r="I471" s="11"/>
      <c r="J471" s="39"/>
      <c r="K471" s="39"/>
      <c r="L471" s="39"/>
      <c r="M471" s="39"/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/>
      <c r="AC471" s="8"/>
      <c r="AT471" s="8"/>
      <c r="AV471" s="31"/>
      <c r="AY471" s="31"/>
      <c r="AZ471" s="21"/>
      <c r="BA471" s="23"/>
      <c r="BN471" s="18"/>
      <c r="BP471" s="54"/>
      <c r="BR471" s="54"/>
      <c r="BT471" s="18"/>
      <c r="BV471" s="18"/>
      <c r="BW471" s="18"/>
      <c r="CD471" s="18"/>
      <c r="CG471" s="18"/>
      <c r="CQ471" s="18"/>
      <c r="CU471" s="18"/>
      <c r="CY471" s="18"/>
      <c r="DJ471" s="18"/>
      <c r="DL471" s="18"/>
    </row>
    <row r="472" spans="1:116" x14ac:dyDescent="0.3">
      <c r="A472">
        <v>471</v>
      </c>
      <c r="B472" t="s">
        <v>397</v>
      </c>
      <c r="D472" s="12"/>
      <c r="E472" s="14"/>
      <c r="H472" s="16"/>
      <c r="I472" s="11"/>
      <c r="J472" s="39"/>
      <c r="K472" s="39"/>
      <c r="L472" s="39"/>
      <c r="M472" s="39"/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/>
      <c r="AC472" s="8"/>
      <c r="AT472" s="8"/>
      <c r="AV472" s="31"/>
      <c r="AY472" s="31"/>
      <c r="AZ472" s="21"/>
      <c r="BA472" s="23"/>
      <c r="BN472" s="18"/>
      <c r="BP472" s="54"/>
      <c r="BR472" s="54"/>
      <c r="BT472" s="18"/>
      <c r="BV472" s="18"/>
      <c r="BW472" s="18"/>
      <c r="CD472" s="18"/>
      <c r="CG472" s="18"/>
      <c r="CQ472" s="18"/>
      <c r="CU472" s="18"/>
      <c r="CY472" s="18"/>
      <c r="DJ472" s="18"/>
      <c r="DL472" s="18"/>
    </row>
    <row r="473" spans="1:116" x14ac:dyDescent="0.3">
      <c r="A473">
        <v>472</v>
      </c>
      <c r="B473" t="s">
        <v>397</v>
      </c>
      <c r="D473" s="12"/>
      <c r="E473" s="14"/>
      <c r="H473" s="16"/>
      <c r="I473" s="11"/>
      <c r="J473" s="39"/>
      <c r="K473" s="39"/>
      <c r="L473" s="39"/>
      <c r="M473" s="39"/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/>
      <c r="AC473" s="8"/>
      <c r="AT473" s="8"/>
      <c r="AV473" s="31"/>
      <c r="AY473" s="31"/>
      <c r="AZ473" s="21"/>
      <c r="BA473" s="23"/>
      <c r="BN473" s="18"/>
      <c r="BP473" s="54"/>
      <c r="BR473" s="54"/>
      <c r="BT473" s="18"/>
      <c r="BV473" s="18"/>
      <c r="BW473" s="18"/>
      <c r="CD473" s="18"/>
      <c r="CG473" s="18"/>
      <c r="CQ473" s="18"/>
      <c r="CU473" s="18"/>
      <c r="CY473" s="18"/>
      <c r="DJ473" s="18"/>
      <c r="DL473" s="18"/>
    </row>
    <row r="474" spans="1:116" x14ac:dyDescent="0.3">
      <c r="A474">
        <v>473</v>
      </c>
      <c r="B474" t="s">
        <v>397</v>
      </c>
      <c r="D474" s="12"/>
      <c r="E474" s="14"/>
      <c r="H474" s="16"/>
      <c r="I474" s="11"/>
      <c r="J474" s="39"/>
      <c r="K474" s="39"/>
      <c r="L474" s="39"/>
      <c r="M474" s="39"/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/>
      <c r="AC474" s="8"/>
      <c r="AT474" s="8"/>
      <c r="AV474" s="31"/>
      <c r="AY474" s="31"/>
      <c r="AZ474" s="21"/>
      <c r="BA474" s="23"/>
      <c r="BN474" s="18"/>
      <c r="BP474" s="54"/>
      <c r="BR474" s="54"/>
      <c r="BT474" s="18"/>
      <c r="BV474" s="18"/>
      <c r="BW474" s="18"/>
      <c r="CD474" s="18"/>
      <c r="CG474" s="18"/>
      <c r="CQ474" s="18"/>
      <c r="CU474" s="18"/>
      <c r="CY474" s="18"/>
      <c r="DJ474" s="18"/>
      <c r="DL474" s="18"/>
    </row>
    <row r="475" spans="1:116" x14ac:dyDescent="0.3">
      <c r="A475">
        <v>474</v>
      </c>
      <c r="B475" t="s">
        <v>397</v>
      </c>
      <c r="D475" s="12"/>
      <c r="E475" s="14"/>
      <c r="H475" s="16"/>
      <c r="I475" s="11"/>
      <c r="J475" s="39"/>
      <c r="K475" s="39"/>
      <c r="L475" s="39"/>
      <c r="M475" s="39"/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/>
      <c r="AC475" s="8"/>
      <c r="AT475" s="8"/>
      <c r="AV475" s="31"/>
      <c r="AY475" s="31"/>
      <c r="AZ475" s="21"/>
      <c r="BA475" s="23"/>
      <c r="BN475" s="18"/>
      <c r="BP475" s="54"/>
      <c r="BR475" s="54"/>
      <c r="BT475" s="18"/>
      <c r="BV475" s="18"/>
      <c r="BW475" s="18"/>
      <c r="CD475" s="18"/>
      <c r="CG475" s="18"/>
      <c r="CQ475" s="18"/>
      <c r="CU475" s="18"/>
      <c r="CY475" s="18"/>
      <c r="DJ475" s="18"/>
      <c r="DL475" s="18"/>
    </row>
    <row r="476" spans="1:116" x14ac:dyDescent="0.3">
      <c r="A476">
        <v>475</v>
      </c>
      <c r="B476" t="s">
        <v>397</v>
      </c>
      <c r="D476" s="12"/>
      <c r="E476" s="14"/>
      <c r="H476" s="16"/>
      <c r="I476" s="11"/>
      <c r="J476" s="39"/>
      <c r="K476" s="39"/>
      <c r="L476" s="39"/>
      <c r="M476" s="39"/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/>
      <c r="AC476" s="8"/>
      <c r="AT476" s="8"/>
      <c r="AV476" s="31"/>
      <c r="AY476" s="31"/>
      <c r="AZ476" s="21"/>
      <c r="BA476" s="23"/>
      <c r="BN476" s="18"/>
      <c r="BP476" s="54"/>
      <c r="BR476" s="54"/>
      <c r="BT476" s="18"/>
      <c r="BV476" s="18"/>
      <c r="BW476" s="18"/>
      <c r="CD476" s="18"/>
      <c r="CG476" s="18"/>
      <c r="CQ476" s="18"/>
      <c r="CU476" s="18"/>
      <c r="CY476" s="18"/>
      <c r="DJ476" s="18"/>
      <c r="DL476" s="18"/>
    </row>
    <row r="477" spans="1:116" x14ac:dyDescent="0.3">
      <c r="A477">
        <v>476</v>
      </c>
      <c r="B477" t="s">
        <v>397</v>
      </c>
      <c r="D477" s="12"/>
      <c r="E477" s="14"/>
      <c r="H477" s="16"/>
      <c r="I477" s="11"/>
      <c r="J477" s="39"/>
      <c r="K477" s="39"/>
      <c r="L477" s="39"/>
      <c r="M477" s="39"/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/>
      <c r="AC477" s="8"/>
      <c r="AT477" s="8"/>
      <c r="AV477" s="31"/>
      <c r="AY477" s="31"/>
      <c r="AZ477" s="21"/>
      <c r="BA477" s="23"/>
      <c r="BN477" s="18"/>
      <c r="BP477" s="54"/>
      <c r="BR477" s="54"/>
      <c r="BT477" s="18"/>
      <c r="BV477" s="18"/>
      <c r="BW477" s="18"/>
      <c r="CD477" s="18"/>
      <c r="CG477" s="18"/>
      <c r="CQ477" s="18"/>
      <c r="CU477" s="18"/>
      <c r="CY477" s="18"/>
      <c r="DJ477" s="18"/>
      <c r="DL477" s="18"/>
    </row>
    <row r="478" spans="1:116" x14ac:dyDescent="0.3">
      <c r="A478">
        <v>477</v>
      </c>
      <c r="B478" t="s">
        <v>397</v>
      </c>
      <c r="D478" s="12"/>
      <c r="E478" s="14"/>
      <c r="H478" s="16"/>
      <c r="I478" s="11"/>
      <c r="J478" s="39"/>
      <c r="K478" s="39"/>
      <c r="L478" s="39"/>
      <c r="M478" s="39"/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/>
      <c r="AC478" s="8"/>
      <c r="AT478" s="8"/>
      <c r="AV478" s="31"/>
      <c r="AY478" s="31"/>
      <c r="AZ478" s="21"/>
      <c r="BA478" s="23"/>
      <c r="BN478" s="18"/>
      <c r="BP478" s="54"/>
      <c r="BR478" s="54"/>
      <c r="BT478" s="18"/>
      <c r="BV478" s="18"/>
      <c r="BW478" s="18"/>
      <c r="CD478" s="18"/>
      <c r="CG478" s="18"/>
      <c r="CQ478" s="18"/>
      <c r="CU478" s="18"/>
      <c r="CY478" s="18"/>
      <c r="DJ478" s="18"/>
      <c r="DL478" s="18"/>
    </row>
    <row r="479" spans="1:116" x14ac:dyDescent="0.3">
      <c r="A479">
        <v>478</v>
      </c>
      <c r="B479" t="s">
        <v>397</v>
      </c>
      <c r="D479" s="12"/>
      <c r="E479" s="14"/>
      <c r="H479" s="16"/>
      <c r="I479" s="11"/>
      <c r="J479" s="39"/>
      <c r="K479" s="39"/>
      <c r="L479" s="39"/>
      <c r="M479" s="39"/>
      <c r="N479" s="42"/>
      <c r="O479" s="8"/>
      <c r="P479" s="9"/>
      <c r="Q479" s="9"/>
      <c r="R479" s="8"/>
      <c r="S479" s="9"/>
      <c r="T479" s="9"/>
      <c r="U479" s="8"/>
      <c r="V479" s="9"/>
      <c r="W479" s="9"/>
      <c r="X479" s="9"/>
      <c r="Y479" s="8"/>
      <c r="Z479" s="9"/>
      <c r="AA479" s="8"/>
      <c r="AC479" s="8"/>
      <c r="AT479" s="8"/>
      <c r="AV479" s="31"/>
      <c r="AY479" s="31"/>
      <c r="AZ479" s="21"/>
      <c r="BA479" s="23"/>
      <c r="BN479" s="18"/>
      <c r="BP479" s="54"/>
      <c r="BR479" s="54"/>
      <c r="BT479" s="18"/>
      <c r="BV479" s="18"/>
      <c r="BW479" s="18"/>
      <c r="CD479" s="18"/>
      <c r="CG479" s="18"/>
      <c r="CQ479" s="18"/>
      <c r="CU479" s="18"/>
      <c r="CY479" s="18"/>
      <c r="DJ479" s="18"/>
      <c r="DL479" s="18"/>
    </row>
    <row r="480" spans="1:116" x14ac:dyDescent="0.3">
      <c r="A480">
        <v>479</v>
      </c>
      <c r="B480" t="s">
        <v>397</v>
      </c>
      <c r="D480" s="12"/>
      <c r="E480" s="14"/>
      <c r="H480" s="16"/>
      <c r="I480" s="11"/>
      <c r="J480" s="39"/>
      <c r="K480" s="39"/>
      <c r="L480" s="39"/>
      <c r="M480" s="39"/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/>
      <c r="AC480" s="8"/>
      <c r="AT480" s="8"/>
      <c r="AV480" s="31"/>
      <c r="AY480" s="31"/>
      <c r="AZ480" s="21"/>
      <c r="BA480" s="23"/>
      <c r="BN480" s="18"/>
      <c r="BP480" s="54"/>
      <c r="BR480" s="54"/>
      <c r="BT480" s="18"/>
      <c r="BV480" s="18"/>
      <c r="BW480" s="18"/>
      <c r="CD480" s="18"/>
      <c r="CG480" s="18"/>
      <c r="CQ480" s="18"/>
      <c r="CU480" s="18"/>
      <c r="CY480" s="18"/>
      <c r="DJ480" s="18"/>
      <c r="DL480" s="18"/>
    </row>
    <row r="481" spans="1:116" x14ac:dyDescent="0.3">
      <c r="A481">
        <v>480</v>
      </c>
      <c r="B481" t="s">
        <v>397</v>
      </c>
      <c r="D481" s="12"/>
      <c r="E481" s="14"/>
      <c r="H481" s="16"/>
      <c r="I481" s="11"/>
      <c r="J481" s="39"/>
      <c r="K481" s="39"/>
      <c r="L481" s="39"/>
      <c r="M481" s="39"/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/>
      <c r="AC481" s="8"/>
      <c r="AT481" s="8"/>
      <c r="AV481" s="31"/>
      <c r="AY481" s="31"/>
      <c r="AZ481" s="21"/>
      <c r="BA481" s="23"/>
      <c r="BN481" s="18"/>
      <c r="BP481" s="54"/>
      <c r="BR481" s="54"/>
      <c r="BT481" s="18"/>
      <c r="BV481" s="18"/>
      <c r="BW481" s="18"/>
      <c r="CD481" s="18"/>
      <c r="CG481" s="18"/>
      <c r="CQ481" s="18"/>
      <c r="CU481" s="18"/>
      <c r="CY481" s="18"/>
      <c r="DJ481" s="18"/>
      <c r="DL481" s="18"/>
    </row>
    <row r="482" spans="1:116" x14ac:dyDescent="0.3">
      <c r="A482">
        <v>481</v>
      </c>
      <c r="B482" t="s">
        <v>397</v>
      </c>
      <c r="D482" s="12"/>
      <c r="E482" s="14"/>
      <c r="H482" s="16"/>
      <c r="I482" s="11"/>
      <c r="J482" s="39"/>
      <c r="K482" s="39"/>
      <c r="L482" s="39"/>
      <c r="M482" s="39"/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/>
      <c r="AC482" s="8"/>
      <c r="AT482" s="8"/>
      <c r="AV482" s="31"/>
      <c r="AY482" s="31"/>
      <c r="AZ482" s="21"/>
      <c r="BA482" s="23"/>
      <c r="BN482" s="18"/>
      <c r="BP482" s="54"/>
      <c r="BR482" s="54"/>
      <c r="BT482" s="18"/>
      <c r="BV482" s="18"/>
      <c r="BW482" s="18"/>
      <c r="CD482" s="18"/>
      <c r="CG482" s="18"/>
      <c r="CQ482" s="18"/>
      <c r="CU482" s="18"/>
      <c r="CY482" s="18"/>
      <c r="DJ482" s="18"/>
      <c r="DL482" s="18"/>
    </row>
    <row r="483" spans="1:116" x14ac:dyDescent="0.3">
      <c r="A483">
        <v>482</v>
      </c>
      <c r="B483" t="s">
        <v>397</v>
      </c>
      <c r="D483" s="12"/>
      <c r="E483" s="14"/>
      <c r="H483" s="16"/>
      <c r="I483" s="11"/>
      <c r="J483" s="39"/>
      <c r="K483" s="39"/>
      <c r="L483" s="39"/>
      <c r="M483" s="39"/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/>
      <c r="AC483" s="8"/>
      <c r="AT483" s="8"/>
      <c r="AV483" s="31"/>
      <c r="AY483" s="31"/>
      <c r="AZ483" s="21"/>
      <c r="BA483" s="23"/>
      <c r="BN483" s="18"/>
      <c r="BP483" s="54"/>
      <c r="BR483" s="54"/>
      <c r="BT483" s="18"/>
      <c r="BV483" s="18"/>
      <c r="BW483" s="18"/>
      <c r="CD483" s="18"/>
      <c r="CG483" s="18"/>
      <c r="CQ483" s="18"/>
      <c r="CU483" s="18"/>
      <c r="CY483" s="18"/>
      <c r="DJ483" s="18"/>
      <c r="DL483" s="18"/>
    </row>
    <row r="484" spans="1:116" x14ac:dyDescent="0.3">
      <c r="A484">
        <v>483</v>
      </c>
      <c r="B484" t="s">
        <v>397</v>
      </c>
      <c r="D484" s="12"/>
      <c r="E484" s="14"/>
      <c r="H484" s="16"/>
      <c r="I484" s="11"/>
      <c r="J484" s="39"/>
      <c r="K484" s="39"/>
      <c r="L484" s="39"/>
      <c r="M484" s="39"/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/>
      <c r="AC484" s="8"/>
      <c r="AT484" s="8"/>
      <c r="AV484" s="31"/>
      <c r="AY484" s="31"/>
      <c r="AZ484" s="21"/>
      <c r="BA484" s="23"/>
      <c r="BN484" s="18"/>
      <c r="BP484" s="54"/>
      <c r="BR484" s="54"/>
      <c r="BT484" s="18"/>
      <c r="BV484" s="18"/>
      <c r="BW484" s="18"/>
      <c r="CD484" s="18"/>
      <c r="CG484" s="18"/>
      <c r="CQ484" s="18"/>
      <c r="CU484" s="18"/>
      <c r="CY484" s="18"/>
      <c r="DJ484" s="18"/>
      <c r="DL484" s="18"/>
    </row>
    <row r="485" spans="1:116" x14ac:dyDescent="0.3">
      <c r="A485">
        <v>484</v>
      </c>
      <c r="B485" t="s">
        <v>397</v>
      </c>
      <c r="D485" s="12"/>
      <c r="E485" s="14"/>
      <c r="H485" s="16"/>
      <c r="I485" s="11"/>
      <c r="J485" s="39"/>
      <c r="K485" s="39"/>
      <c r="L485" s="39"/>
      <c r="M485" s="39"/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/>
      <c r="AC485" s="8"/>
      <c r="AT485" s="8"/>
      <c r="AV485" s="31"/>
      <c r="AY485" s="31"/>
      <c r="AZ485" s="21"/>
      <c r="BA485" s="23"/>
      <c r="BN485" s="18"/>
      <c r="BP485" s="54"/>
      <c r="BR485" s="54"/>
      <c r="BT485" s="18"/>
      <c r="BV485" s="18"/>
      <c r="BW485" s="18"/>
      <c r="CD485" s="18"/>
      <c r="CG485" s="18"/>
      <c r="CQ485" s="18"/>
      <c r="CU485" s="18"/>
      <c r="CY485" s="18"/>
      <c r="DJ485" s="18"/>
      <c r="DL485" s="18"/>
    </row>
    <row r="486" spans="1:116" x14ac:dyDescent="0.3">
      <c r="A486">
        <v>485</v>
      </c>
      <c r="B486" t="s">
        <v>397</v>
      </c>
      <c r="D486" s="12"/>
      <c r="E486" s="14"/>
      <c r="H486" s="16"/>
      <c r="I486" s="11"/>
      <c r="J486" s="39"/>
      <c r="K486" s="39"/>
      <c r="L486" s="39"/>
      <c r="M486" s="39"/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/>
      <c r="AC486" s="8"/>
      <c r="AT486" s="8"/>
      <c r="AV486" s="31"/>
      <c r="AY486" s="31"/>
      <c r="AZ486" s="21"/>
      <c r="BA486" s="23"/>
      <c r="BN486" s="18"/>
      <c r="BP486" s="54"/>
      <c r="BR486" s="54"/>
      <c r="BT486" s="18"/>
      <c r="BV486" s="18"/>
      <c r="BW486" s="18"/>
      <c r="CD486" s="18"/>
      <c r="CG486" s="18"/>
      <c r="CQ486" s="18"/>
      <c r="CU486" s="18"/>
      <c r="CY486" s="18"/>
      <c r="DJ486" s="18"/>
      <c r="DL486" s="18"/>
    </row>
    <row r="487" spans="1:116" x14ac:dyDescent="0.3">
      <c r="A487">
        <v>486</v>
      </c>
      <c r="B487" t="s">
        <v>397</v>
      </c>
      <c r="D487" s="12"/>
      <c r="E487" s="14"/>
      <c r="H487" s="16"/>
      <c r="I487" s="11"/>
      <c r="J487" s="39"/>
      <c r="K487" s="39"/>
      <c r="L487" s="39"/>
      <c r="M487" s="39"/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/>
      <c r="AC487" s="8"/>
      <c r="AT487" s="8"/>
      <c r="AV487" s="31"/>
      <c r="AY487" s="31"/>
      <c r="AZ487" s="21"/>
      <c r="BA487" s="23"/>
      <c r="BN487" s="18"/>
      <c r="BP487" s="54"/>
      <c r="BR487" s="54"/>
      <c r="BT487" s="18"/>
      <c r="BV487" s="18"/>
      <c r="BW487" s="18"/>
      <c r="CD487" s="18"/>
      <c r="CG487" s="18"/>
      <c r="CQ487" s="18"/>
      <c r="CU487" s="18"/>
      <c r="CY487" s="18"/>
      <c r="DJ487" s="18"/>
      <c r="DL487" s="18"/>
    </row>
    <row r="488" spans="1:116" x14ac:dyDescent="0.3">
      <c r="A488">
        <v>487</v>
      </c>
      <c r="B488" t="s">
        <v>397</v>
      </c>
      <c r="D488" s="12"/>
      <c r="E488" s="14"/>
      <c r="H488" s="16"/>
      <c r="I488" s="11"/>
      <c r="J488" s="39"/>
      <c r="K488" s="39"/>
      <c r="L488" s="39"/>
      <c r="M488" s="39"/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/>
      <c r="AC488" s="8"/>
      <c r="AT488" s="8"/>
      <c r="AV488" s="31"/>
      <c r="AY488" s="31"/>
      <c r="AZ488" s="21"/>
      <c r="BA488" s="23"/>
      <c r="BN488" s="18"/>
      <c r="BP488" s="54"/>
      <c r="BR488" s="54"/>
      <c r="BT488" s="18"/>
      <c r="BV488" s="18"/>
      <c r="BW488" s="18"/>
      <c r="CD488" s="18"/>
      <c r="CG488" s="18"/>
      <c r="CQ488" s="18"/>
      <c r="CU488" s="18"/>
      <c r="CY488" s="18"/>
      <c r="DJ488" s="18"/>
      <c r="DL488" s="18"/>
    </row>
    <row r="489" spans="1:116" x14ac:dyDescent="0.3">
      <c r="A489">
        <v>488</v>
      </c>
      <c r="B489" t="s">
        <v>397</v>
      </c>
      <c r="D489" s="12"/>
      <c r="E489" s="14"/>
      <c r="H489" s="16"/>
      <c r="I489" s="11"/>
      <c r="J489" s="39"/>
      <c r="K489" s="39"/>
      <c r="L489" s="39"/>
      <c r="M489" s="39"/>
      <c r="N489" s="42"/>
      <c r="O489" s="8"/>
      <c r="P489" s="9"/>
      <c r="Q489" s="9"/>
      <c r="R489" s="8"/>
      <c r="S489" s="9"/>
      <c r="T489" s="9"/>
      <c r="U489" s="8"/>
      <c r="V489" s="9"/>
      <c r="W489" s="9"/>
      <c r="X489" s="9"/>
      <c r="Y489" s="8"/>
      <c r="Z489" s="9"/>
      <c r="AA489" s="8"/>
      <c r="AC489" s="8"/>
      <c r="AT489" s="8"/>
      <c r="AV489" s="31"/>
      <c r="AY489" s="31"/>
      <c r="AZ489" s="21"/>
      <c r="BA489" s="23"/>
      <c r="BN489" s="18"/>
      <c r="BP489" s="54"/>
      <c r="BR489" s="54"/>
      <c r="BT489" s="18"/>
      <c r="BV489" s="18"/>
      <c r="BW489" s="18"/>
      <c r="CD489" s="18"/>
      <c r="CG489" s="18"/>
      <c r="CQ489" s="18"/>
      <c r="CU489" s="18"/>
      <c r="CY489" s="18"/>
      <c r="DJ489" s="18"/>
      <c r="DL489" s="18"/>
    </row>
    <row r="490" spans="1:116" x14ac:dyDescent="0.3">
      <c r="A490">
        <v>489</v>
      </c>
      <c r="B490" t="s">
        <v>397</v>
      </c>
      <c r="D490" s="12"/>
      <c r="E490" s="14"/>
      <c r="H490" s="16"/>
      <c r="I490" s="11"/>
      <c r="J490" s="39"/>
      <c r="K490" s="39"/>
      <c r="L490" s="39"/>
      <c r="M490" s="39"/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/>
      <c r="AC490" s="8"/>
      <c r="AT490" s="8"/>
      <c r="AV490" s="31"/>
      <c r="AY490" s="31"/>
      <c r="AZ490" s="21"/>
      <c r="BA490" s="23"/>
      <c r="BN490" s="18"/>
      <c r="BP490" s="54"/>
      <c r="BR490" s="54"/>
      <c r="BT490" s="18"/>
      <c r="BV490" s="18"/>
      <c r="BW490" s="18"/>
      <c r="CD490" s="18"/>
      <c r="CG490" s="18"/>
      <c r="CQ490" s="18"/>
      <c r="CU490" s="18"/>
      <c r="CY490" s="18"/>
      <c r="DJ490" s="18"/>
      <c r="DL490" s="18"/>
    </row>
    <row r="491" spans="1:116" x14ac:dyDescent="0.3">
      <c r="A491">
        <v>490</v>
      </c>
      <c r="B491" t="s">
        <v>397</v>
      </c>
      <c r="D491" s="12"/>
      <c r="E491" s="14"/>
      <c r="H491" s="16"/>
      <c r="I491" s="11"/>
      <c r="J491" s="39"/>
      <c r="K491" s="39"/>
      <c r="L491" s="39"/>
      <c r="M491" s="39"/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/>
      <c r="AC491" s="8"/>
      <c r="AT491" s="8"/>
      <c r="AV491" s="31"/>
      <c r="AY491" s="31"/>
      <c r="AZ491" s="21"/>
      <c r="BA491" s="23"/>
      <c r="BN491" s="18"/>
      <c r="BP491" s="54"/>
      <c r="BR491" s="54"/>
      <c r="BT491" s="18"/>
      <c r="BV491" s="18"/>
      <c r="BW491" s="18"/>
      <c r="CD491" s="18"/>
      <c r="CG491" s="18"/>
      <c r="CQ491" s="18"/>
      <c r="CU491" s="18"/>
      <c r="CY491" s="18"/>
      <c r="DJ491" s="18"/>
      <c r="DL491" s="18"/>
    </row>
    <row r="492" spans="1:116" x14ac:dyDescent="0.3">
      <c r="A492">
        <v>491</v>
      </c>
      <c r="B492" t="s">
        <v>397</v>
      </c>
      <c r="D492" s="12"/>
      <c r="E492" s="14"/>
      <c r="H492" s="16"/>
      <c r="I492" s="11"/>
      <c r="J492" s="39"/>
      <c r="K492" s="39"/>
      <c r="L492" s="39"/>
      <c r="M492" s="39"/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/>
      <c r="AC492" s="8"/>
      <c r="AT492" s="8"/>
      <c r="AV492" s="31"/>
      <c r="AY492" s="31"/>
      <c r="AZ492" s="21"/>
      <c r="BA492" s="23"/>
      <c r="BN492" s="18"/>
      <c r="BP492" s="54"/>
      <c r="BR492" s="54"/>
      <c r="BT492" s="18"/>
      <c r="BV492" s="18"/>
      <c r="BW492" s="18"/>
      <c r="CD492" s="18"/>
      <c r="CG492" s="18"/>
      <c r="CQ492" s="18"/>
      <c r="CU492" s="18"/>
      <c r="CY492" s="18"/>
      <c r="DJ492" s="18"/>
      <c r="DL492" s="18"/>
    </row>
    <row r="493" spans="1:116" x14ac:dyDescent="0.3">
      <c r="A493">
        <v>492</v>
      </c>
      <c r="B493" t="s">
        <v>397</v>
      </c>
      <c r="D493" s="12"/>
      <c r="E493" s="14"/>
      <c r="H493" s="16"/>
      <c r="I493" s="11"/>
      <c r="J493" s="39"/>
      <c r="K493" s="39"/>
      <c r="L493" s="39"/>
      <c r="M493" s="39"/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/>
      <c r="AC493" s="8"/>
      <c r="AT493" s="8"/>
      <c r="AV493" s="31"/>
      <c r="AY493" s="31"/>
      <c r="AZ493" s="21"/>
      <c r="BA493" s="23"/>
      <c r="BN493" s="18"/>
      <c r="BP493" s="54"/>
      <c r="BR493" s="54"/>
      <c r="BT493" s="18"/>
      <c r="BV493" s="18"/>
      <c r="BW493" s="18"/>
      <c r="CD493" s="18"/>
      <c r="CG493" s="18"/>
      <c r="CQ493" s="18"/>
      <c r="CU493" s="18"/>
      <c r="CY493" s="18"/>
      <c r="DJ493" s="18"/>
      <c r="DL493" s="18"/>
    </row>
    <row r="494" spans="1:116" x14ac:dyDescent="0.3">
      <c r="A494">
        <v>493</v>
      </c>
      <c r="B494" t="s">
        <v>397</v>
      </c>
      <c r="D494" s="12"/>
      <c r="E494" s="14"/>
      <c r="H494" s="16"/>
      <c r="I494" s="11"/>
      <c r="J494" s="39"/>
      <c r="K494" s="39"/>
      <c r="L494" s="39"/>
      <c r="M494" s="39"/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/>
      <c r="AC494" s="8"/>
      <c r="AT494" s="8"/>
      <c r="AV494" s="31"/>
      <c r="AY494" s="31"/>
      <c r="AZ494" s="21"/>
      <c r="BA494" s="23"/>
      <c r="BN494" s="18"/>
      <c r="BP494" s="54"/>
      <c r="BR494" s="54"/>
      <c r="BT494" s="18"/>
      <c r="BV494" s="18"/>
      <c r="BW494" s="18"/>
      <c r="CD494" s="18"/>
      <c r="CG494" s="18"/>
      <c r="CQ494" s="18"/>
      <c r="CU494" s="18"/>
      <c r="CY494" s="18"/>
      <c r="DJ494" s="18"/>
      <c r="DL494" s="18"/>
    </row>
    <row r="495" spans="1:116" x14ac:dyDescent="0.3">
      <c r="A495">
        <v>494</v>
      </c>
      <c r="B495" t="s">
        <v>397</v>
      </c>
      <c r="D495" s="12"/>
      <c r="E495" s="14"/>
      <c r="H495" s="16"/>
      <c r="I495" s="11"/>
      <c r="J495" s="39"/>
      <c r="K495" s="39"/>
      <c r="L495" s="39"/>
      <c r="M495" s="39"/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/>
      <c r="AC495" s="8"/>
      <c r="AT495" s="8"/>
      <c r="AV495" s="31"/>
      <c r="AY495" s="31"/>
      <c r="AZ495" s="21"/>
      <c r="BA495" s="23"/>
      <c r="BN495" s="18"/>
      <c r="BP495" s="54"/>
      <c r="BR495" s="54"/>
      <c r="BT495" s="18"/>
      <c r="BV495" s="18"/>
      <c r="BW495" s="18"/>
      <c r="CD495" s="18"/>
      <c r="CG495" s="18"/>
      <c r="CQ495" s="18"/>
      <c r="CU495" s="18"/>
      <c r="CY495" s="18"/>
      <c r="DJ495" s="18"/>
      <c r="DL495" s="18"/>
    </row>
    <row r="496" spans="1:116" x14ac:dyDescent="0.3">
      <c r="A496">
        <v>495</v>
      </c>
      <c r="B496" t="s">
        <v>397</v>
      </c>
      <c r="D496" s="12"/>
      <c r="E496" s="14"/>
      <c r="H496" s="16"/>
      <c r="I496" s="11"/>
      <c r="J496" s="39"/>
      <c r="K496" s="39"/>
      <c r="L496" s="39"/>
      <c r="M496" s="39"/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/>
      <c r="AC496" s="8"/>
      <c r="AT496" s="8"/>
      <c r="AV496" s="31"/>
      <c r="AY496" s="31"/>
      <c r="AZ496" s="21"/>
      <c r="BA496" s="23"/>
      <c r="BN496" s="18"/>
      <c r="BP496" s="54"/>
      <c r="BR496" s="54"/>
      <c r="BT496" s="18"/>
      <c r="BV496" s="18"/>
      <c r="BW496" s="18"/>
      <c r="CD496" s="18"/>
      <c r="CG496" s="18"/>
      <c r="CQ496" s="18"/>
      <c r="CU496" s="18"/>
      <c r="CY496" s="18"/>
      <c r="DJ496" s="18"/>
      <c r="DL496" s="18"/>
    </row>
    <row r="497" spans="1:116" x14ac:dyDescent="0.3">
      <c r="A497">
        <v>496</v>
      </c>
      <c r="B497" t="s">
        <v>397</v>
      </c>
      <c r="D497" s="12"/>
      <c r="E497" s="14"/>
      <c r="H497" s="16"/>
      <c r="I497" s="11"/>
      <c r="J497" s="39"/>
      <c r="K497" s="39"/>
      <c r="L497" s="39"/>
      <c r="M497" s="39"/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/>
      <c r="AC497" s="8"/>
      <c r="AT497" s="8"/>
      <c r="AV497" s="31"/>
      <c r="AY497" s="31"/>
      <c r="AZ497" s="21"/>
      <c r="BA497" s="23"/>
      <c r="BN497" s="18"/>
      <c r="BP497" s="54"/>
      <c r="BR497" s="54"/>
      <c r="BT497" s="18"/>
      <c r="BV497" s="18"/>
      <c r="BW497" s="18"/>
      <c r="CD497" s="18"/>
      <c r="CG497" s="18"/>
      <c r="CQ497" s="18"/>
      <c r="CU497" s="18"/>
      <c r="CY497" s="18"/>
      <c r="DJ497" s="18"/>
      <c r="DL497" s="18"/>
    </row>
    <row r="498" spans="1:116" x14ac:dyDescent="0.3">
      <c r="A498">
        <v>497</v>
      </c>
      <c r="B498" t="s">
        <v>397</v>
      </c>
      <c r="D498" s="12"/>
      <c r="E498" s="14"/>
      <c r="H498" s="16"/>
      <c r="I498" s="11"/>
      <c r="J498" s="39"/>
      <c r="K498" s="39"/>
      <c r="L498" s="39"/>
      <c r="M498" s="39"/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/>
      <c r="AC498" s="8"/>
      <c r="AT498" s="8"/>
      <c r="AV498" s="31"/>
      <c r="AY498" s="31"/>
      <c r="AZ498" s="21"/>
      <c r="BA498" s="23"/>
      <c r="BN498" s="18"/>
      <c r="BP498" s="54"/>
      <c r="BR498" s="54"/>
      <c r="BT498" s="18"/>
      <c r="BV498" s="18"/>
      <c r="BW498" s="18"/>
      <c r="CD498" s="18"/>
      <c r="CG498" s="18"/>
      <c r="CQ498" s="18"/>
      <c r="CU498" s="18"/>
      <c r="CY498" s="18"/>
      <c r="DJ498" s="18"/>
      <c r="DL498" s="18"/>
    </row>
    <row r="499" spans="1:116" x14ac:dyDescent="0.3">
      <c r="A499">
        <v>498</v>
      </c>
      <c r="B499" t="s">
        <v>397</v>
      </c>
      <c r="D499" s="12"/>
      <c r="E499" s="14"/>
      <c r="H499" s="16"/>
      <c r="I499" s="11"/>
      <c r="J499" s="39"/>
      <c r="K499" s="39"/>
      <c r="L499" s="39"/>
      <c r="M499" s="39"/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/>
      <c r="AC499" s="8"/>
      <c r="AT499" s="8"/>
      <c r="AV499" s="31"/>
      <c r="AY499" s="31"/>
      <c r="AZ499" s="21"/>
      <c r="BA499" s="23"/>
      <c r="BN499" s="18"/>
      <c r="BP499" s="54"/>
      <c r="BR499" s="54"/>
      <c r="BT499" s="18"/>
      <c r="BV499" s="18"/>
      <c r="BW499" s="18"/>
      <c r="CD499" s="18"/>
      <c r="CG499" s="18"/>
      <c r="CQ499" s="18"/>
      <c r="CU499" s="18"/>
      <c r="CY499" s="18"/>
      <c r="DJ499" s="18"/>
      <c r="DL499" s="18"/>
    </row>
    <row r="500" spans="1:116" x14ac:dyDescent="0.3">
      <c r="A500">
        <v>499</v>
      </c>
      <c r="B500" t="s">
        <v>397</v>
      </c>
      <c r="D500" s="12"/>
      <c r="E500" s="14"/>
      <c r="H500" s="16"/>
      <c r="I500" s="11"/>
      <c r="J500" s="39"/>
      <c r="K500" s="39"/>
      <c r="L500" s="39"/>
      <c r="M500" s="39"/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/>
      <c r="AC500" s="8"/>
      <c r="AT500" s="8"/>
      <c r="AV500" s="31"/>
      <c r="AY500" s="31"/>
      <c r="AZ500" s="21"/>
      <c r="BA500" s="23"/>
      <c r="BN500" s="18"/>
      <c r="BP500" s="54"/>
      <c r="BR500" s="54"/>
      <c r="BT500" s="18"/>
      <c r="BV500" s="18"/>
      <c r="BW500" s="18"/>
      <c r="CD500" s="18"/>
      <c r="CG500" s="18"/>
      <c r="CQ500" s="18"/>
      <c r="CU500" s="18"/>
      <c r="CY500" s="18"/>
      <c r="DJ500" s="18"/>
      <c r="DL500" s="18"/>
    </row>
    <row r="501" spans="1:116" x14ac:dyDescent="0.3">
      <c r="A501">
        <v>500</v>
      </c>
      <c r="B501" t="s">
        <v>397</v>
      </c>
      <c r="D501" s="12"/>
      <c r="E501" s="14"/>
      <c r="H501" s="16"/>
      <c r="I501" s="11"/>
      <c r="J501" s="39"/>
      <c r="K501" s="39"/>
      <c r="L501" s="39"/>
      <c r="M501" s="39"/>
      <c r="N501" s="42"/>
      <c r="O501" s="8"/>
      <c r="P501" s="9"/>
      <c r="Q501" s="9"/>
      <c r="R501" s="8"/>
      <c r="S501" s="9"/>
      <c r="T501" s="9"/>
      <c r="U501" s="8"/>
      <c r="V501" s="9"/>
      <c r="W501" s="9"/>
      <c r="X501" s="9"/>
      <c r="Y501" s="8"/>
      <c r="Z501" s="9"/>
      <c r="AA501" s="8"/>
      <c r="AC501" s="8"/>
      <c r="AT501" s="8"/>
      <c r="AV501" s="31"/>
      <c r="AY501" s="31"/>
      <c r="AZ501" s="21"/>
      <c r="BA501" s="23"/>
      <c r="BN501" s="18"/>
      <c r="BP501" s="54"/>
      <c r="BR501" s="54"/>
      <c r="BT501" s="18"/>
      <c r="BV501" s="18"/>
      <c r="BW501" s="18"/>
      <c r="CD501" s="18"/>
      <c r="CG501" s="18"/>
      <c r="CQ501" s="18"/>
      <c r="CU501" s="18"/>
      <c r="CY501" s="18"/>
      <c r="DJ501" s="18"/>
      <c r="DL501" s="18"/>
    </row>
    <row r="502" spans="1:116" x14ac:dyDescent="0.3">
      <c r="A502">
        <v>501</v>
      </c>
      <c r="B502" t="s">
        <v>397</v>
      </c>
      <c r="D502" s="12"/>
      <c r="E502" s="14"/>
      <c r="H502" s="16"/>
      <c r="I502" s="11"/>
      <c r="J502" s="39"/>
      <c r="K502" s="39"/>
      <c r="L502" s="39"/>
      <c r="M502" s="39"/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/>
      <c r="AC502" s="8"/>
      <c r="AT502" s="8"/>
      <c r="AV502" s="31"/>
      <c r="AY502" s="31"/>
      <c r="AZ502" s="21"/>
      <c r="BA502" s="23"/>
      <c r="BN502" s="18"/>
      <c r="BP502" s="54"/>
      <c r="BR502" s="54"/>
      <c r="BT502" s="18"/>
      <c r="BV502" s="18"/>
      <c r="BW502" s="18"/>
      <c r="CD502" s="18"/>
      <c r="CG502" s="18"/>
      <c r="CQ502" s="18"/>
      <c r="CU502" s="18"/>
      <c r="CY502" s="18"/>
      <c r="DJ502" s="18"/>
      <c r="DL502" s="18"/>
    </row>
    <row r="503" spans="1:116" x14ac:dyDescent="0.3">
      <c r="A503">
        <v>502</v>
      </c>
      <c r="B503" t="s">
        <v>397</v>
      </c>
      <c r="D503" s="12"/>
      <c r="E503" s="14"/>
      <c r="H503" s="16"/>
      <c r="I503" s="11"/>
      <c r="J503" s="39"/>
      <c r="K503" s="39"/>
      <c r="L503" s="39"/>
      <c r="M503" s="39"/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/>
      <c r="AC503" s="8"/>
      <c r="AT503" s="8"/>
      <c r="AV503" s="31"/>
      <c r="AY503" s="31"/>
      <c r="AZ503" s="21"/>
      <c r="BA503" s="23"/>
      <c r="BN503" s="18"/>
      <c r="BP503" s="54"/>
      <c r="BR503" s="54"/>
      <c r="BT503" s="18"/>
      <c r="BV503" s="18"/>
      <c r="BW503" s="18"/>
      <c r="CD503" s="18"/>
      <c r="CG503" s="18"/>
      <c r="CQ503" s="18"/>
      <c r="CU503" s="18"/>
      <c r="CY503" s="18"/>
      <c r="DJ503" s="18"/>
      <c r="DL503" s="18"/>
    </row>
    <row r="504" spans="1:116" x14ac:dyDescent="0.3">
      <c r="A504">
        <v>503</v>
      </c>
      <c r="B504" t="s">
        <v>397</v>
      </c>
      <c r="D504" s="12"/>
      <c r="E504" s="14"/>
      <c r="H504" s="16"/>
      <c r="I504" s="11"/>
      <c r="J504" s="39"/>
      <c r="K504" s="39"/>
      <c r="L504" s="39"/>
      <c r="M504" s="39"/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/>
      <c r="AC504" s="8"/>
      <c r="AT504" s="8"/>
      <c r="AV504" s="31"/>
      <c r="AY504" s="31"/>
      <c r="AZ504" s="21"/>
      <c r="BA504" s="23"/>
      <c r="BN504" s="18"/>
      <c r="BP504" s="54"/>
      <c r="BR504" s="54"/>
      <c r="BT504" s="18"/>
      <c r="BV504" s="18"/>
      <c r="BW504" s="18"/>
      <c r="CD504" s="18"/>
      <c r="CG504" s="18"/>
      <c r="CQ504" s="18"/>
      <c r="CU504" s="18"/>
      <c r="CY504" s="18"/>
      <c r="DJ504" s="18"/>
      <c r="DL504" s="18"/>
    </row>
    <row r="505" spans="1:116" x14ac:dyDescent="0.3">
      <c r="A505">
        <v>504</v>
      </c>
      <c r="B505" t="s">
        <v>397</v>
      </c>
      <c r="D505" s="12"/>
      <c r="E505" s="14"/>
      <c r="H505" s="16"/>
      <c r="I505" s="11"/>
      <c r="J505" s="39"/>
      <c r="K505" s="39"/>
      <c r="L505" s="39"/>
      <c r="M505" s="39"/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/>
      <c r="AC505" s="8"/>
      <c r="AT505" s="8"/>
      <c r="AV505" s="31"/>
      <c r="AY505" s="31"/>
      <c r="AZ505" s="21"/>
      <c r="BA505" s="23"/>
      <c r="BN505" s="18"/>
      <c r="BP505" s="54"/>
      <c r="BR505" s="54"/>
      <c r="BT505" s="18"/>
      <c r="BV505" s="18"/>
      <c r="BW505" s="18"/>
      <c r="CD505" s="18"/>
      <c r="CG505" s="18"/>
      <c r="CQ505" s="18"/>
      <c r="CU505" s="18"/>
      <c r="CY505" s="18"/>
      <c r="DJ505" s="18"/>
      <c r="DL505" s="18"/>
    </row>
    <row r="506" spans="1:116" x14ac:dyDescent="0.3">
      <c r="A506">
        <v>505</v>
      </c>
      <c r="B506" t="s">
        <v>397</v>
      </c>
      <c r="D506" s="12"/>
      <c r="E506" s="14"/>
      <c r="H506" s="16"/>
      <c r="I506" s="11"/>
      <c r="J506" s="39"/>
      <c r="K506" s="39"/>
      <c r="L506" s="39"/>
      <c r="M506" s="39"/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/>
      <c r="AC506" s="8"/>
      <c r="AT506" s="8"/>
      <c r="AV506" s="31"/>
      <c r="AY506" s="31"/>
      <c r="AZ506" s="21"/>
      <c r="BA506" s="23"/>
      <c r="BN506" s="18"/>
      <c r="BP506" s="54"/>
      <c r="BR506" s="54"/>
      <c r="BT506" s="18"/>
      <c r="BV506" s="18"/>
      <c r="BW506" s="18"/>
      <c r="CD506" s="18"/>
      <c r="CG506" s="18"/>
      <c r="CQ506" s="18"/>
      <c r="CU506" s="18"/>
      <c r="CY506" s="18"/>
      <c r="DJ506" s="18"/>
      <c r="DL506" s="18"/>
    </row>
    <row r="507" spans="1:116" x14ac:dyDescent="0.3">
      <c r="A507">
        <v>506</v>
      </c>
      <c r="B507" t="s">
        <v>397</v>
      </c>
      <c r="D507" s="12"/>
      <c r="E507" s="14"/>
      <c r="H507" s="16"/>
      <c r="I507" s="11"/>
      <c r="J507" s="39"/>
      <c r="K507" s="39"/>
      <c r="L507" s="39"/>
      <c r="M507" s="39"/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/>
      <c r="AC507" s="8"/>
      <c r="AT507" s="8"/>
      <c r="AV507" s="31"/>
      <c r="AY507" s="31"/>
      <c r="AZ507" s="21"/>
      <c r="BA507" s="23"/>
      <c r="BN507" s="18"/>
      <c r="BP507" s="54"/>
      <c r="BR507" s="54"/>
      <c r="BT507" s="18"/>
      <c r="BV507" s="18"/>
      <c r="BW507" s="18"/>
      <c r="CD507" s="18"/>
      <c r="CG507" s="18"/>
      <c r="CQ507" s="18"/>
      <c r="CU507" s="18"/>
      <c r="CY507" s="18"/>
      <c r="DJ507" s="18"/>
      <c r="DL507" s="18"/>
    </row>
    <row r="508" spans="1:116" x14ac:dyDescent="0.3">
      <c r="A508">
        <v>507</v>
      </c>
      <c r="B508" t="s">
        <v>397</v>
      </c>
      <c r="D508" s="12"/>
      <c r="E508" s="14"/>
      <c r="H508" s="16"/>
      <c r="I508" s="11"/>
      <c r="J508" s="39"/>
      <c r="K508" s="39"/>
      <c r="L508" s="39"/>
      <c r="M508" s="39"/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/>
      <c r="AC508" s="8"/>
      <c r="AT508" s="8"/>
      <c r="AV508" s="31"/>
      <c r="AY508" s="31"/>
      <c r="AZ508" s="21"/>
      <c r="BA508" s="23"/>
      <c r="BN508" s="18"/>
      <c r="BP508" s="54"/>
      <c r="BR508" s="54"/>
      <c r="BT508" s="18"/>
      <c r="BV508" s="18"/>
      <c r="BW508" s="18"/>
      <c r="CD508" s="18"/>
      <c r="CG508" s="18"/>
      <c r="CQ508" s="18"/>
      <c r="CU508" s="18"/>
      <c r="CY508" s="18"/>
      <c r="DJ508" s="18"/>
      <c r="DL508" s="18"/>
    </row>
    <row r="509" spans="1:116" x14ac:dyDescent="0.3">
      <c r="A509">
        <v>508</v>
      </c>
      <c r="B509" t="s">
        <v>397</v>
      </c>
      <c r="D509" s="12"/>
      <c r="E509" s="14"/>
      <c r="H509" s="16"/>
      <c r="I509" s="11"/>
      <c r="J509" s="39"/>
      <c r="K509" s="39"/>
      <c r="L509" s="39"/>
      <c r="M509" s="39"/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/>
      <c r="AC509" s="8"/>
      <c r="AT509" s="8"/>
      <c r="AV509" s="31"/>
      <c r="AY509" s="31"/>
      <c r="AZ509" s="21"/>
      <c r="BA509" s="23"/>
      <c r="BN509" s="18"/>
      <c r="BP509" s="54"/>
      <c r="BR509" s="54"/>
      <c r="BT509" s="18"/>
      <c r="BV509" s="18"/>
      <c r="BW509" s="18"/>
      <c r="CD509" s="18"/>
      <c r="CG509" s="18"/>
      <c r="CQ509" s="18"/>
      <c r="CU509" s="18"/>
      <c r="CY509" s="18"/>
      <c r="DJ509" s="18"/>
      <c r="DL509" s="18"/>
    </row>
    <row r="510" spans="1:116" x14ac:dyDescent="0.3">
      <c r="A510">
        <v>509</v>
      </c>
      <c r="B510" t="s">
        <v>397</v>
      </c>
      <c r="D510" s="12"/>
      <c r="E510" s="14"/>
      <c r="H510" s="16"/>
      <c r="I510" s="11"/>
      <c r="J510" s="39"/>
      <c r="K510" s="39"/>
      <c r="L510" s="39"/>
      <c r="M510" s="39"/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/>
      <c r="AC510" s="8"/>
      <c r="AT510" s="8"/>
      <c r="AV510" s="31"/>
      <c r="AY510" s="31"/>
      <c r="AZ510" s="21"/>
      <c r="BA510" s="23"/>
      <c r="BN510" s="18"/>
      <c r="BP510" s="54"/>
      <c r="BR510" s="54"/>
      <c r="BT510" s="18"/>
      <c r="BV510" s="18"/>
      <c r="BW510" s="18"/>
      <c r="CD510" s="18"/>
      <c r="CG510" s="18"/>
      <c r="CQ510" s="18"/>
      <c r="CU510" s="18"/>
      <c r="CY510" s="18"/>
      <c r="DJ510" s="18"/>
      <c r="DL510" s="18"/>
    </row>
    <row r="511" spans="1:116" x14ac:dyDescent="0.3">
      <c r="A511">
        <v>510</v>
      </c>
      <c r="B511" t="s">
        <v>397</v>
      </c>
      <c r="D511" s="12"/>
      <c r="E511" s="14"/>
      <c r="H511" s="16"/>
      <c r="I511" s="11"/>
      <c r="J511" s="39"/>
      <c r="K511" s="39"/>
      <c r="L511" s="39"/>
      <c r="M511" s="39"/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/>
      <c r="AC511" s="8"/>
      <c r="AT511" s="8"/>
      <c r="AV511" s="31"/>
      <c r="AY511" s="31"/>
      <c r="AZ511" s="21"/>
      <c r="BA511" s="23"/>
      <c r="BN511" s="18"/>
      <c r="BP511" s="54"/>
      <c r="BR511" s="54"/>
      <c r="BT511" s="18"/>
      <c r="BV511" s="18"/>
      <c r="BW511" s="18"/>
      <c r="CD511" s="18"/>
      <c r="CG511" s="18"/>
      <c r="CQ511" s="18"/>
      <c r="CU511" s="18"/>
      <c r="CY511" s="18"/>
      <c r="DJ511" s="18"/>
      <c r="DL511" s="18"/>
    </row>
    <row r="512" spans="1:116" x14ac:dyDescent="0.3">
      <c r="A512">
        <v>511</v>
      </c>
      <c r="B512" t="s">
        <v>397</v>
      </c>
      <c r="D512" s="12"/>
      <c r="E512" s="14"/>
      <c r="H512" s="16"/>
      <c r="I512" s="11"/>
      <c r="J512" s="39"/>
      <c r="K512" s="39"/>
      <c r="L512" s="39"/>
      <c r="M512" s="39"/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/>
      <c r="AC512" s="8"/>
      <c r="AT512" s="8"/>
      <c r="AV512" s="31"/>
      <c r="AY512" s="31"/>
      <c r="AZ512" s="21"/>
      <c r="BA512" s="23"/>
      <c r="BN512" s="18"/>
      <c r="BP512" s="54"/>
      <c r="BR512" s="54"/>
      <c r="BT512" s="18"/>
      <c r="BV512" s="18"/>
      <c r="BW512" s="18"/>
      <c r="CD512" s="18"/>
      <c r="CG512" s="18"/>
      <c r="CQ512" s="18"/>
      <c r="CU512" s="18"/>
      <c r="CY512" s="18"/>
      <c r="DJ512" s="18"/>
      <c r="DL512" s="18"/>
    </row>
    <row r="513" spans="1:116" x14ac:dyDescent="0.3">
      <c r="A513">
        <v>512</v>
      </c>
      <c r="B513" t="s">
        <v>397</v>
      </c>
      <c r="D513" s="12"/>
      <c r="E513" s="14"/>
      <c r="H513" s="16"/>
      <c r="I513" s="11"/>
      <c r="J513" s="39"/>
      <c r="K513" s="39"/>
      <c r="L513" s="39"/>
      <c r="M513" s="39"/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/>
      <c r="AC513" s="8"/>
      <c r="AT513" s="8"/>
      <c r="AV513" s="31"/>
      <c r="AY513" s="31"/>
      <c r="AZ513" s="21"/>
      <c r="BA513" s="23"/>
      <c r="BN513" s="18"/>
      <c r="BP513" s="54"/>
      <c r="BR513" s="54"/>
      <c r="BT513" s="18"/>
      <c r="BV513" s="18"/>
      <c r="BW513" s="18"/>
      <c r="CD513" s="18"/>
      <c r="CG513" s="18"/>
      <c r="CQ513" s="18"/>
      <c r="CU513" s="18"/>
      <c r="CY513" s="18"/>
      <c r="DJ513" s="18"/>
      <c r="DL513" s="18"/>
    </row>
    <row r="514" spans="1:116" x14ac:dyDescent="0.3">
      <c r="A514">
        <v>513</v>
      </c>
      <c r="B514" t="s">
        <v>397</v>
      </c>
      <c r="D514" s="12"/>
      <c r="E514" s="14"/>
      <c r="H514" s="16"/>
      <c r="I514" s="11"/>
      <c r="J514" s="39"/>
      <c r="K514" s="39"/>
      <c r="L514" s="39"/>
      <c r="M514" s="39"/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/>
      <c r="AC514" s="8"/>
      <c r="AT514" s="8"/>
      <c r="AV514" s="31"/>
      <c r="AY514" s="31"/>
      <c r="AZ514" s="21"/>
      <c r="BA514" s="23"/>
      <c r="BN514" s="18"/>
      <c r="BP514" s="54"/>
      <c r="BR514" s="54"/>
      <c r="BT514" s="18"/>
      <c r="BV514" s="18"/>
      <c r="BW514" s="18"/>
      <c r="CD514" s="18"/>
      <c r="CG514" s="18"/>
      <c r="CQ514" s="18"/>
      <c r="CU514" s="18"/>
      <c r="CY514" s="18"/>
      <c r="DJ514" s="18"/>
      <c r="DL514" s="18"/>
    </row>
    <row r="515" spans="1:116" x14ac:dyDescent="0.3">
      <c r="A515">
        <v>514</v>
      </c>
      <c r="B515" t="s">
        <v>397</v>
      </c>
      <c r="D515" s="12"/>
      <c r="E515" s="14"/>
      <c r="H515" s="16"/>
      <c r="I515" s="11"/>
      <c r="J515" s="39"/>
      <c r="K515" s="39"/>
      <c r="L515" s="39"/>
      <c r="M515" s="39"/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/>
      <c r="AC515" s="8"/>
      <c r="AT515" s="8"/>
      <c r="AV515" s="31"/>
      <c r="AY515" s="31"/>
      <c r="AZ515" s="21"/>
      <c r="BA515" s="23"/>
      <c r="BN515" s="18"/>
      <c r="BP515" s="54"/>
      <c r="BR515" s="54"/>
      <c r="BT515" s="18"/>
      <c r="BV515" s="18"/>
      <c r="BW515" s="18"/>
      <c r="CD515" s="18"/>
      <c r="CG515" s="18"/>
      <c r="CQ515" s="18"/>
      <c r="CU515" s="18"/>
      <c r="CY515" s="18"/>
      <c r="DJ515" s="18"/>
      <c r="DL515" s="18"/>
    </row>
    <row r="516" spans="1:116" x14ac:dyDescent="0.3">
      <c r="A516">
        <v>515</v>
      </c>
      <c r="B516" t="s">
        <v>397</v>
      </c>
      <c r="D516" s="12"/>
      <c r="E516" s="14"/>
      <c r="H516" s="16"/>
      <c r="I516" s="11"/>
      <c r="J516" s="39"/>
      <c r="K516" s="39"/>
      <c r="L516" s="39"/>
      <c r="M516" s="39"/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/>
      <c r="AC516" s="8"/>
      <c r="AT516" s="8"/>
      <c r="AV516" s="31"/>
      <c r="AY516" s="31"/>
      <c r="AZ516" s="21"/>
      <c r="BA516" s="23"/>
      <c r="BN516" s="18"/>
      <c r="BP516" s="54"/>
      <c r="BR516" s="54"/>
      <c r="BT516" s="18"/>
      <c r="BV516" s="18"/>
      <c r="BW516" s="18"/>
      <c r="CD516" s="18"/>
      <c r="CG516" s="18"/>
      <c r="CQ516" s="18"/>
      <c r="CU516" s="18"/>
      <c r="CY516" s="18"/>
      <c r="DJ516" s="18"/>
      <c r="DL516" s="18"/>
    </row>
    <row r="517" spans="1:116" x14ac:dyDescent="0.3">
      <c r="A517">
        <v>516</v>
      </c>
      <c r="B517" t="s">
        <v>397</v>
      </c>
      <c r="D517" s="12"/>
      <c r="E517" s="14"/>
      <c r="H517" s="16"/>
      <c r="I517" s="11"/>
      <c r="J517" s="39"/>
      <c r="K517" s="39"/>
      <c r="L517" s="39"/>
      <c r="M517" s="39"/>
      <c r="N517" s="42"/>
      <c r="O517" s="8"/>
      <c r="P517" s="9"/>
      <c r="Q517" s="9"/>
      <c r="R517" s="8"/>
      <c r="S517" s="9"/>
      <c r="T517" s="9"/>
      <c r="U517" s="8"/>
      <c r="V517" s="9"/>
      <c r="W517" s="9"/>
      <c r="X517" s="9"/>
      <c r="Y517" s="8"/>
      <c r="Z517" s="9"/>
      <c r="AA517" s="8"/>
      <c r="AC517" s="8"/>
      <c r="AT517" s="8"/>
      <c r="AV517" s="31"/>
      <c r="AY517" s="31"/>
      <c r="AZ517" s="21"/>
      <c r="BA517" s="23"/>
      <c r="BN517" s="18"/>
      <c r="BP517" s="54"/>
      <c r="BR517" s="54"/>
      <c r="BT517" s="18"/>
      <c r="BV517" s="18"/>
      <c r="BW517" s="18"/>
      <c r="CD517" s="18"/>
      <c r="CG517" s="18"/>
      <c r="CQ517" s="18"/>
      <c r="CU517" s="18"/>
      <c r="CY517" s="18"/>
      <c r="DJ517" s="18"/>
      <c r="DL517" s="18"/>
    </row>
    <row r="518" spans="1:116" x14ac:dyDescent="0.3">
      <c r="A518">
        <v>517</v>
      </c>
      <c r="B518" t="s">
        <v>397</v>
      </c>
      <c r="D518" s="12"/>
      <c r="E518" s="14"/>
      <c r="H518" s="16"/>
      <c r="I518" s="11"/>
      <c r="J518" s="39"/>
      <c r="K518" s="39"/>
      <c r="L518" s="39"/>
      <c r="M518" s="39"/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/>
      <c r="AC518" s="8"/>
      <c r="AT518" s="8"/>
      <c r="AV518" s="31"/>
      <c r="AY518" s="31"/>
      <c r="AZ518" s="21"/>
      <c r="BA518" s="23"/>
      <c r="BN518" s="18"/>
      <c r="BP518" s="54"/>
      <c r="BR518" s="54"/>
      <c r="BT518" s="18"/>
      <c r="BV518" s="18"/>
      <c r="BW518" s="18"/>
      <c r="CD518" s="18"/>
      <c r="CG518" s="18"/>
      <c r="CQ518" s="18"/>
      <c r="CU518" s="18"/>
      <c r="CY518" s="18"/>
      <c r="DJ518" s="18"/>
      <c r="DL518" s="18"/>
    </row>
    <row r="519" spans="1:116" x14ac:dyDescent="0.3">
      <c r="A519">
        <v>518</v>
      </c>
      <c r="B519" t="s">
        <v>397</v>
      </c>
      <c r="D519" s="12"/>
      <c r="E519" s="14"/>
      <c r="H519" s="16"/>
      <c r="I519" s="11"/>
      <c r="J519" s="39"/>
      <c r="K519" s="39"/>
      <c r="L519" s="39"/>
      <c r="M519" s="39"/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/>
      <c r="AC519" s="8"/>
      <c r="AT519" s="8"/>
      <c r="AV519" s="31"/>
      <c r="AY519" s="31"/>
      <c r="AZ519" s="21"/>
      <c r="BA519" s="23"/>
      <c r="BN519" s="18"/>
      <c r="BP519" s="54"/>
      <c r="BR519" s="54"/>
      <c r="BT519" s="18"/>
      <c r="BV519" s="18"/>
      <c r="BW519" s="18"/>
      <c r="CD519" s="18"/>
      <c r="CG519" s="18"/>
      <c r="CQ519" s="18"/>
      <c r="CU519" s="18"/>
      <c r="CY519" s="18"/>
      <c r="DJ519" s="18"/>
      <c r="DL519" s="18"/>
    </row>
    <row r="520" spans="1:116" x14ac:dyDescent="0.3">
      <c r="A520">
        <v>519</v>
      </c>
      <c r="B520" t="s">
        <v>397</v>
      </c>
      <c r="D520" s="12"/>
      <c r="E520" s="14"/>
      <c r="H520" s="16"/>
      <c r="I520" s="11"/>
      <c r="J520" s="39"/>
      <c r="K520" s="39"/>
      <c r="L520" s="39"/>
      <c r="M520" s="39"/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/>
      <c r="AC520" s="8"/>
      <c r="AT520" s="8"/>
      <c r="AV520" s="31"/>
      <c r="AY520" s="31"/>
      <c r="AZ520" s="21"/>
      <c r="BA520" s="23"/>
      <c r="BN520" s="18"/>
      <c r="BP520" s="54"/>
      <c r="BR520" s="54"/>
      <c r="BT520" s="18"/>
      <c r="BV520" s="18"/>
      <c r="BW520" s="18"/>
      <c r="CD520" s="18"/>
      <c r="CG520" s="18"/>
      <c r="CQ520" s="18"/>
      <c r="CU520" s="18"/>
      <c r="CY520" s="18"/>
      <c r="DJ520" s="18"/>
      <c r="DL520" s="18"/>
    </row>
    <row r="521" spans="1:116" x14ac:dyDescent="0.3">
      <c r="A521">
        <v>520</v>
      </c>
      <c r="B521" t="s">
        <v>397</v>
      </c>
      <c r="D521" s="12"/>
      <c r="E521" s="14"/>
      <c r="H521" s="16"/>
      <c r="I521" s="11"/>
      <c r="J521" s="39"/>
      <c r="K521" s="39"/>
      <c r="L521" s="39"/>
      <c r="M521" s="39"/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/>
      <c r="AC521" s="8"/>
      <c r="AT521" s="8"/>
      <c r="AV521" s="31"/>
      <c r="AY521" s="31"/>
      <c r="AZ521" s="21"/>
      <c r="BA521" s="23"/>
      <c r="BN521" s="18"/>
      <c r="BP521" s="54"/>
      <c r="BR521" s="54"/>
      <c r="BT521" s="18"/>
      <c r="BV521" s="18"/>
      <c r="BW521" s="18"/>
      <c r="CD521" s="18"/>
      <c r="CG521" s="18"/>
      <c r="CQ521" s="18"/>
      <c r="CU521" s="18"/>
      <c r="CY521" s="18"/>
      <c r="DJ521" s="18"/>
      <c r="DL521" s="18"/>
    </row>
    <row r="522" spans="1:116" x14ac:dyDescent="0.3">
      <c r="A522">
        <v>521</v>
      </c>
      <c r="B522" t="s">
        <v>397</v>
      </c>
      <c r="D522" s="12"/>
      <c r="E522" s="14"/>
      <c r="H522" s="16"/>
      <c r="I522" s="11"/>
      <c r="J522" s="39"/>
      <c r="K522" s="39"/>
      <c r="L522" s="39"/>
      <c r="M522" s="39"/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/>
      <c r="AC522" s="8"/>
      <c r="AT522" s="8"/>
      <c r="AV522" s="31"/>
      <c r="AY522" s="31"/>
      <c r="AZ522" s="21"/>
      <c r="BA522" s="23"/>
      <c r="BN522" s="18"/>
      <c r="BP522" s="54"/>
      <c r="BR522" s="54"/>
      <c r="BT522" s="18"/>
      <c r="BV522" s="18"/>
      <c r="BW522" s="18"/>
      <c r="CD522" s="18"/>
      <c r="CG522" s="18"/>
      <c r="CQ522" s="18"/>
      <c r="CU522" s="18"/>
      <c r="CY522" s="18"/>
      <c r="DJ522" s="18"/>
      <c r="DL522" s="18"/>
    </row>
    <row r="523" spans="1:116" x14ac:dyDescent="0.3">
      <c r="A523">
        <v>522</v>
      </c>
      <c r="B523" t="s">
        <v>397</v>
      </c>
      <c r="D523" s="12"/>
      <c r="E523" s="14"/>
      <c r="H523" s="16"/>
      <c r="I523" s="11"/>
      <c r="J523" s="39"/>
      <c r="K523" s="39"/>
      <c r="L523" s="39"/>
      <c r="M523" s="39"/>
      <c r="N523" s="42"/>
      <c r="O523" s="8"/>
      <c r="P523" s="9"/>
      <c r="Q523" s="9"/>
      <c r="R523" s="8"/>
      <c r="S523" s="9"/>
      <c r="T523" s="9"/>
      <c r="U523" s="8"/>
      <c r="V523" s="9"/>
      <c r="W523" s="9"/>
      <c r="X523" s="9"/>
      <c r="Y523" s="8"/>
      <c r="Z523" s="9"/>
      <c r="AA523" s="8"/>
      <c r="AC523" s="8"/>
      <c r="AT523" s="8"/>
      <c r="AV523" s="31"/>
      <c r="AY523" s="31"/>
      <c r="AZ523" s="21"/>
      <c r="BA523" s="23"/>
      <c r="BN523" s="18"/>
      <c r="BP523" s="54"/>
      <c r="BR523" s="54"/>
      <c r="BT523" s="18"/>
      <c r="BV523" s="18"/>
      <c r="BW523" s="18"/>
      <c r="CD523" s="18"/>
      <c r="CG523" s="18"/>
      <c r="CQ523" s="18"/>
      <c r="CU523" s="18"/>
      <c r="CY523" s="18"/>
      <c r="DJ523" s="18"/>
      <c r="DL523" s="18"/>
    </row>
    <row r="524" spans="1:116" x14ac:dyDescent="0.3">
      <c r="A524">
        <v>523</v>
      </c>
      <c r="B524" t="s">
        <v>397</v>
      </c>
      <c r="D524" s="12"/>
      <c r="E524" s="14"/>
      <c r="H524" s="16"/>
      <c r="I524" s="11"/>
      <c r="J524" s="39"/>
      <c r="K524" s="39"/>
      <c r="L524" s="39"/>
      <c r="M524" s="39"/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/>
      <c r="AC524" s="8"/>
      <c r="AT524" s="8"/>
      <c r="AV524" s="31"/>
      <c r="AY524" s="31"/>
      <c r="AZ524" s="21"/>
      <c r="BA524" s="23"/>
      <c r="BN524" s="18"/>
      <c r="BP524" s="54"/>
      <c r="BR524" s="54"/>
      <c r="BT524" s="18"/>
      <c r="BV524" s="18"/>
      <c r="BW524" s="18"/>
      <c r="CD524" s="18"/>
      <c r="CG524" s="18"/>
      <c r="CQ524" s="18"/>
      <c r="CU524" s="18"/>
      <c r="CY524" s="18"/>
      <c r="DJ524" s="18"/>
      <c r="DL524" s="18"/>
    </row>
    <row r="525" spans="1:116" x14ac:dyDescent="0.3">
      <c r="A525">
        <v>524</v>
      </c>
      <c r="B525" t="s">
        <v>397</v>
      </c>
      <c r="D525" s="12"/>
      <c r="E525" s="14"/>
      <c r="H525" s="16"/>
      <c r="I525" s="11"/>
      <c r="J525" s="39"/>
      <c r="K525" s="39"/>
      <c r="L525" s="39"/>
      <c r="M525" s="39"/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/>
      <c r="AC525" s="8"/>
      <c r="AT525" s="8"/>
      <c r="AV525" s="31"/>
      <c r="AY525" s="31"/>
      <c r="AZ525" s="21"/>
      <c r="BA525" s="23"/>
      <c r="BN525" s="18"/>
      <c r="BP525" s="54"/>
      <c r="BR525" s="54"/>
      <c r="BT525" s="18"/>
      <c r="BV525" s="18"/>
      <c r="BW525" s="18"/>
      <c r="CD525" s="18"/>
      <c r="CG525" s="18"/>
      <c r="CQ525" s="18"/>
      <c r="CU525" s="18"/>
      <c r="CY525" s="18"/>
      <c r="DJ525" s="18"/>
      <c r="DL525" s="18"/>
    </row>
    <row r="526" spans="1:116" x14ac:dyDescent="0.3">
      <c r="A526">
        <v>525</v>
      </c>
      <c r="B526" t="s">
        <v>397</v>
      </c>
      <c r="D526" s="12"/>
      <c r="E526" s="14"/>
      <c r="H526" s="16"/>
      <c r="I526" s="11"/>
      <c r="J526" s="39"/>
      <c r="K526" s="39"/>
      <c r="L526" s="39"/>
      <c r="M526" s="39"/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/>
      <c r="AC526" s="8"/>
      <c r="AT526" s="8"/>
      <c r="AV526" s="31"/>
      <c r="AY526" s="31"/>
      <c r="AZ526" s="21"/>
      <c r="BA526" s="23"/>
      <c r="BN526" s="18"/>
      <c r="BP526" s="54"/>
      <c r="BR526" s="54"/>
      <c r="BT526" s="18"/>
      <c r="BV526" s="18"/>
      <c r="BW526" s="18"/>
      <c r="CD526" s="18"/>
      <c r="CG526" s="18"/>
      <c r="CQ526" s="18"/>
      <c r="CU526" s="18"/>
      <c r="CY526" s="18"/>
      <c r="DJ526" s="18"/>
      <c r="DL526" s="18"/>
    </row>
    <row r="527" spans="1:116" x14ac:dyDescent="0.3">
      <c r="A527">
        <v>526</v>
      </c>
      <c r="B527" t="s">
        <v>397</v>
      </c>
      <c r="D527" s="12"/>
      <c r="E527" s="14"/>
      <c r="H527" s="16"/>
      <c r="I527" s="11"/>
      <c r="J527" s="39"/>
      <c r="K527" s="39"/>
      <c r="L527" s="39"/>
      <c r="M527" s="39"/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/>
      <c r="AC527" s="8"/>
      <c r="AT527" s="8"/>
      <c r="AV527" s="31"/>
      <c r="AY527" s="31"/>
      <c r="AZ527" s="21"/>
      <c r="BA527" s="23"/>
      <c r="BN527" s="18"/>
      <c r="BP527" s="54"/>
      <c r="BR527" s="54"/>
      <c r="BT527" s="18"/>
      <c r="BV527" s="18"/>
      <c r="BW527" s="18"/>
      <c r="CD527" s="18"/>
      <c r="CG527" s="18"/>
      <c r="CQ527" s="18"/>
      <c r="CU527" s="18"/>
      <c r="CY527" s="18"/>
      <c r="DJ527" s="18"/>
      <c r="DL527" s="18"/>
    </row>
    <row r="528" spans="1:116" x14ac:dyDescent="0.3">
      <c r="A528">
        <v>527</v>
      </c>
      <c r="B528" t="s">
        <v>397</v>
      </c>
      <c r="D528" s="12"/>
      <c r="E528" s="14"/>
      <c r="H528" s="16"/>
      <c r="I528" s="11"/>
      <c r="J528" s="39"/>
      <c r="K528" s="39"/>
      <c r="L528" s="39"/>
      <c r="M528" s="39"/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/>
      <c r="AC528" s="8"/>
      <c r="AT528" s="8"/>
      <c r="AV528" s="31"/>
      <c r="AY528" s="31"/>
      <c r="AZ528" s="21"/>
      <c r="BA528" s="23"/>
      <c r="BN528" s="18"/>
      <c r="BP528" s="54"/>
      <c r="BR528" s="54"/>
      <c r="BT528" s="18"/>
      <c r="BV528" s="18"/>
      <c r="BW528" s="18"/>
      <c r="CD528" s="18"/>
      <c r="CG528" s="18"/>
      <c r="CQ528" s="18"/>
      <c r="CU528" s="18"/>
      <c r="CY528" s="18"/>
      <c r="DJ528" s="18"/>
      <c r="DL528" s="18"/>
    </row>
    <row r="529" spans="1:116" x14ac:dyDescent="0.3">
      <c r="A529">
        <v>528</v>
      </c>
      <c r="B529" t="s">
        <v>397</v>
      </c>
      <c r="D529" s="12"/>
      <c r="E529" s="14"/>
      <c r="H529" s="16"/>
      <c r="I529" s="11"/>
      <c r="J529" s="39"/>
      <c r="K529" s="39"/>
      <c r="L529" s="39"/>
      <c r="M529" s="39"/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/>
      <c r="AC529" s="8"/>
      <c r="AT529" s="8"/>
      <c r="AV529" s="31"/>
      <c r="AY529" s="31"/>
      <c r="AZ529" s="21"/>
      <c r="BA529" s="23"/>
      <c r="BN529" s="18"/>
      <c r="BP529" s="54"/>
      <c r="BR529" s="54"/>
      <c r="BT529" s="18"/>
      <c r="BV529" s="18"/>
      <c r="BW529" s="18"/>
      <c r="CD529" s="18"/>
      <c r="CG529" s="18"/>
      <c r="CQ529" s="18"/>
      <c r="CU529" s="18"/>
      <c r="CY529" s="18"/>
      <c r="DJ529" s="18"/>
      <c r="DL529" s="18"/>
    </row>
    <row r="530" spans="1:116" x14ac:dyDescent="0.3">
      <c r="A530">
        <v>529</v>
      </c>
      <c r="B530" t="s">
        <v>397</v>
      </c>
      <c r="D530" s="12"/>
      <c r="E530" s="14"/>
      <c r="H530" s="16"/>
      <c r="I530" s="11"/>
      <c r="J530" s="39"/>
      <c r="K530" s="39"/>
      <c r="L530" s="39"/>
      <c r="M530" s="39"/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/>
      <c r="AC530" s="8"/>
      <c r="AT530" s="8"/>
      <c r="AV530" s="31"/>
      <c r="AY530" s="31"/>
      <c r="AZ530" s="21"/>
      <c r="BA530" s="23"/>
      <c r="BN530" s="18"/>
      <c r="BP530" s="54"/>
      <c r="BR530" s="54"/>
      <c r="BT530" s="18"/>
      <c r="BV530" s="18"/>
      <c r="BW530" s="18"/>
      <c r="CD530" s="18"/>
      <c r="CG530" s="18"/>
      <c r="CQ530" s="18"/>
      <c r="CU530" s="18"/>
      <c r="CY530" s="18"/>
      <c r="DJ530" s="18"/>
      <c r="DL530" s="18"/>
    </row>
    <row r="531" spans="1:116" x14ac:dyDescent="0.3">
      <c r="A531">
        <v>530</v>
      </c>
      <c r="B531" t="s">
        <v>397</v>
      </c>
      <c r="D531" s="12"/>
      <c r="E531" s="14"/>
      <c r="H531" s="16"/>
      <c r="I531" s="11"/>
      <c r="J531" s="39"/>
      <c r="K531" s="39"/>
      <c r="L531" s="39"/>
      <c r="M531" s="39"/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/>
      <c r="AC531" s="8"/>
      <c r="AT531" s="8"/>
      <c r="AV531" s="31"/>
      <c r="AY531" s="31"/>
      <c r="AZ531" s="21"/>
      <c r="BA531" s="23"/>
      <c r="BN531" s="18"/>
      <c r="BP531" s="54"/>
      <c r="BR531" s="54"/>
      <c r="BT531" s="18"/>
      <c r="BV531" s="18"/>
      <c r="BW531" s="18"/>
      <c r="CD531" s="18"/>
      <c r="CG531" s="18"/>
      <c r="CQ531" s="18"/>
      <c r="CU531" s="18"/>
      <c r="CY531" s="18"/>
      <c r="DJ531" s="18"/>
      <c r="DL531" s="18"/>
    </row>
    <row r="532" spans="1:116" x14ac:dyDescent="0.3">
      <c r="A532">
        <v>531</v>
      </c>
      <c r="B532" t="s">
        <v>397</v>
      </c>
      <c r="D532" s="12"/>
      <c r="E532" s="14"/>
      <c r="H532" s="16"/>
      <c r="I532" s="11"/>
      <c r="J532" s="39"/>
      <c r="K532" s="39"/>
      <c r="L532" s="39"/>
      <c r="M532" s="39"/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/>
      <c r="AC532" s="8"/>
      <c r="AT532" s="8"/>
      <c r="AV532" s="31"/>
      <c r="AY532" s="31"/>
      <c r="AZ532" s="21"/>
      <c r="BA532" s="23"/>
      <c r="BN532" s="18"/>
      <c r="BP532" s="54"/>
      <c r="BR532" s="54"/>
      <c r="BT532" s="18"/>
      <c r="BV532" s="18"/>
      <c r="BW532" s="18"/>
      <c r="CD532" s="18"/>
      <c r="CG532" s="18"/>
      <c r="CQ532" s="18"/>
      <c r="CU532" s="18"/>
      <c r="CY532" s="18"/>
      <c r="DJ532" s="18"/>
      <c r="DL532" s="18"/>
    </row>
    <row r="533" spans="1:116" x14ac:dyDescent="0.3">
      <c r="A533">
        <v>532</v>
      </c>
      <c r="B533" t="s">
        <v>397</v>
      </c>
      <c r="D533" s="12"/>
      <c r="E533" s="14"/>
      <c r="H533" s="16"/>
      <c r="I533" s="11"/>
      <c r="J533" s="39"/>
      <c r="K533" s="39"/>
      <c r="L533" s="39"/>
      <c r="M533" s="39"/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/>
      <c r="AC533" s="8"/>
      <c r="AT533" s="8"/>
      <c r="AV533" s="31"/>
      <c r="AY533" s="31"/>
      <c r="AZ533" s="21"/>
      <c r="BA533" s="23"/>
      <c r="BN533" s="18"/>
      <c r="BP533" s="54"/>
      <c r="BR533" s="54"/>
      <c r="BT533" s="18"/>
      <c r="BV533" s="18"/>
      <c r="BW533" s="18"/>
      <c r="CD533" s="18"/>
      <c r="CG533" s="18"/>
      <c r="CQ533" s="18"/>
      <c r="CU533" s="18"/>
      <c r="CY533" s="18"/>
      <c r="DJ533" s="18"/>
      <c r="DL533" s="18"/>
    </row>
    <row r="534" spans="1:116" x14ac:dyDescent="0.3">
      <c r="A534">
        <v>533</v>
      </c>
      <c r="B534" t="s">
        <v>397</v>
      </c>
      <c r="D534" s="12"/>
      <c r="E534" s="14"/>
      <c r="H534" s="16"/>
      <c r="I534" s="11"/>
      <c r="J534" s="39"/>
      <c r="K534" s="39"/>
      <c r="L534" s="39"/>
      <c r="M534" s="39"/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/>
      <c r="AC534" s="8"/>
      <c r="AT534" s="8"/>
      <c r="AV534" s="31"/>
      <c r="AY534" s="31"/>
      <c r="AZ534" s="21"/>
      <c r="BA534" s="23"/>
      <c r="BN534" s="18"/>
      <c r="BP534" s="54"/>
      <c r="BR534" s="54"/>
      <c r="BT534" s="18"/>
      <c r="BV534" s="18"/>
      <c r="BW534" s="18"/>
      <c r="CD534" s="18"/>
      <c r="CG534" s="18"/>
      <c r="CQ534" s="18"/>
      <c r="CU534" s="18"/>
      <c r="CY534" s="18"/>
      <c r="DJ534" s="18"/>
      <c r="DL534" s="18"/>
    </row>
    <row r="535" spans="1:116" x14ac:dyDescent="0.3">
      <c r="A535">
        <v>534</v>
      </c>
      <c r="B535" t="s">
        <v>397</v>
      </c>
      <c r="D535" s="12"/>
      <c r="E535" s="14"/>
      <c r="H535" s="16"/>
      <c r="I535" s="11"/>
      <c r="J535" s="39"/>
      <c r="K535" s="39"/>
      <c r="L535" s="39"/>
      <c r="M535" s="39"/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/>
      <c r="AC535" s="8"/>
      <c r="AT535" s="8"/>
      <c r="AV535" s="31"/>
      <c r="AY535" s="31"/>
      <c r="AZ535" s="21"/>
      <c r="BA535" s="23"/>
      <c r="BN535" s="18"/>
      <c r="BP535" s="54"/>
      <c r="BR535" s="54"/>
      <c r="BT535" s="18"/>
      <c r="BV535" s="18"/>
      <c r="BW535" s="18"/>
      <c r="CD535" s="18"/>
      <c r="CG535" s="18"/>
      <c r="CQ535" s="18"/>
      <c r="CU535" s="18"/>
      <c r="CY535" s="18"/>
      <c r="DJ535" s="18"/>
      <c r="DL535" s="18"/>
    </row>
    <row r="536" spans="1:116" x14ac:dyDescent="0.3">
      <c r="A536">
        <v>535</v>
      </c>
      <c r="B536" t="s">
        <v>397</v>
      </c>
      <c r="D536" s="12"/>
      <c r="E536" s="14"/>
      <c r="H536" s="16"/>
      <c r="I536" s="11"/>
      <c r="J536" s="39"/>
      <c r="K536" s="39"/>
      <c r="L536" s="39"/>
      <c r="M536" s="39"/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/>
      <c r="AC536" s="8"/>
      <c r="AT536" s="8"/>
      <c r="AV536" s="31"/>
      <c r="AY536" s="31"/>
      <c r="AZ536" s="21"/>
      <c r="BA536" s="23"/>
      <c r="BN536" s="18"/>
      <c r="BP536" s="54"/>
      <c r="BR536" s="54"/>
      <c r="BT536" s="18"/>
      <c r="BV536" s="18"/>
      <c r="BW536" s="18"/>
      <c r="CD536" s="18"/>
      <c r="CG536" s="18"/>
      <c r="CQ536" s="18"/>
      <c r="CU536" s="18"/>
      <c r="CY536" s="18"/>
      <c r="DJ536" s="18"/>
      <c r="DL536" s="18"/>
    </row>
    <row r="537" spans="1:116" x14ac:dyDescent="0.3">
      <c r="A537">
        <v>536</v>
      </c>
      <c r="B537" t="s">
        <v>397</v>
      </c>
      <c r="D537" s="12"/>
      <c r="E537" s="14"/>
      <c r="H537" s="16"/>
      <c r="I537" s="11"/>
      <c r="J537" s="39"/>
      <c r="K537" s="39"/>
      <c r="L537" s="39"/>
      <c r="M537" s="39"/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/>
      <c r="AC537" s="8"/>
      <c r="AT537" s="8"/>
      <c r="AV537" s="31"/>
      <c r="AY537" s="31"/>
      <c r="AZ537" s="21"/>
      <c r="BA537" s="23"/>
      <c r="BN537" s="18"/>
      <c r="BP537" s="54"/>
      <c r="BR537" s="54"/>
      <c r="BT537" s="18"/>
      <c r="BV537" s="18"/>
      <c r="BW537" s="18"/>
      <c r="CD537" s="18"/>
      <c r="CG537" s="18"/>
      <c r="CQ537" s="18"/>
      <c r="CU537" s="18"/>
      <c r="CY537" s="18"/>
      <c r="DJ537" s="18"/>
      <c r="DL537" s="18"/>
    </row>
    <row r="538" spans="1:116" x14ac:dyDescent="0.3">
      <c r="A538">
        <v>537</v>
      </c>
      <c r="B538" t="s">
        <v>397</v>
      </c>
      <c r="D538" s="12"/>
      <c r="E538" s="14"/>
      <c r="H538" s="16"/>
      <c r="I538" s="11"/>
      <c r="J538" s="39"/>
      <c r="K538" s="39"/>
      <c r="L538" s="39"/>
      <c r="M538" s="39"/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/>
      <c r="AC538" s="8"/>
      <c r="AT538" s="8"/>
      <c r="AV538" s="31"/>
      <c r="AY538" s="31"/>
      <c r="AZ538" s="21"/>
      <c r="BA538" s="23"/>
      <c r="BN538" s="18"/>
      <c r="BP538" s="54"/>
      <c r="BR538" s="54"/>
      <c r="BT538" s="18"/>
      <c r="BV538" s="18"/>
      <c r="BW538" s="18"/>
      <c r="CD538" s="18"/>
      <c r="CG538" s="18"/>
      <c r="CQ538" s="18"/>
      <c r="CU538" s="18"/>
      <c r="CY538" s="18"/>
      <c r="DJ538" s="18"/>
      <c r="DL538" s="18"/>
    </row>
    <row r="539" spans="1:116" x14ac:dyDescent="0.3">
      <c r="A539">
        <v>538</v>
      </c>
      <c r="B539" t="s">
        <v>397</v>
      </c>
      <c r="D539" s="12"/>
      <c r="E539" s="14"/>
      <c r="H539" s="16"/>
      <c r="I539" s="11"/>
      <c r="J539" s="39"/>
      <c r="K539" s="39"/>
      <c r="L539" s="39"/>
      <c r="M539" s="39"/>
      <c r="N539" s="42"/>
      <c r="O539" s="8"/>
      <c r="P539" s="9"/>
      <c r="Q539" s="9"/>
      <c r="R539" s="8"/>
      <c r="S539" s="9"/>
      <c r="T539" s="9"/>
      <c r="U539" s="8"/>
      <c r="V539" s="9"/>
      <c r="W539" s="9"/>
      <c r="X539" s="9"/>
      <c r="Y539" s="8"/>
      <c r="Z539" s="9"/>
      <c r="AA539" s="8"/>
      <c r="AC539" s="8"/>
      <c r="AT539" s="8"/>
      <c r="AV539" s="31"/>
      <c r="AY539" s="31"/>
      <c r="AZ539" s="21"/>
      <c r="BA539" s="23"/>
      <c r="BN539" s="18"/>
      <c r="BP539" s="54"/>
      <c r="BR539" s="54"/>
      <c r="BT539" s="18"/>
      <c r="BV539" s="18"/>
      <c r="BW539" s="18"/>
      <c r="CD539" s="18"/>
      <c r="CG539" s="18"/>
      <c r="CQ539" s="18"/>
      <c r="CU539" s="18"/>
      <c r="CY539" s="18"/>
      <c r="DJ539" s="18"/>
      <c r="DL539" s="18"/>
    </row>
    <row r="540" spans="1:116" x14ac:dyDescent="0.3">
      <c r="A540">
        <v>539</v>
      </c>
      <c r="B540" t="s">
        <v>397</v>
      </c>
      <c r="D540" s="12"/>
      <c r="E540" s="14"/>
      <c r="H540" s="16"/>
      <c r="I540" s="11"/>
      <c r="J540" s="39"/>
      <c r="K540" s="39"/>
      <c r="L540" s="39"/>
      <c r="M540" s="39"/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/>
      <c r="AC540" s="8"/>
      <c r="AT540" s="8"/>
      <c r="AV540" s="31"/>
      <c r="AY540" s="31"/>
      <c r="AZ540" s="21"/>
      <c r="BA540" s="23"/>
      <c r="BN540" s="18"/>
      <c r="BP540" s="54"/>
      <c r="BR540" s="54"/>
      <c r="BT540" s="18"/>
      <c r="BV540" s="18"/>
      <c r="BW540" s="18"/>
      <c r="CD540" s="18"/>
      <c r="CG540" s="18"/>
      <c r="CQ540" s="18"/>
      <c r="CU540" s="18"/>
      <c r="CY540" s="18"/>
      <c r="DJ540" s="18"/>
      <c r="DL540" s="18"/>
    </row>
    <row r="541" spans="1:116" x14ac:dyDescent="0.3">
      <c r="A541">
        <v>540</v>
      </c>
      <c r="B541" t="s">
        <v>397</v>
      </c>
      <c r="D541" s="12"/>
      <c r="E541" s="14"/>
      <c r="H541" s="16"/>
      <c r="I541" s="11"/>
      <c r="J541" s="39"/>
      <c r="K541" s="39"/>
      <c r="L541" s="39"/>
      <c r="M541" s="39"/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/>
      <c r="AC541" s="8"/>
      <c r="AT541" s="8"/>
      <c r="AV541" s="31"/>
      <c r="AY541" s="31"/>
      <c r="AZ541" s="21"/>
      <c r="BA541" s="23"/>
      <c r="BN541" s="18"/>
      <c r="BP541" s="54"/>
      <c r="BR541" s="54"/>
      <c r="BT541" s="18"/>
      <c r="BV541" s="18"/>
      <c r="BW541" s="18"/>
      <c r="CD541" s="18"/>
      <c r="CG541" s="18"/>
      <c r="CQ541" s="18"/>
      <c r="CU541" s="18"/>
      <c r="CY541" s="18"/>
      <c r="DJ541" s="18"/>
      <c r="DL541" s="18"/>
    </row>
    <row r="542" spans="1:116" x14ac:dyDescent="0.3">
      <c r="A542">
        <v>541</v>
      </c>
      <c r="B542" t="s">
        <v>397</v>
      </c>
      <c r="D542" s="12"/>
      <c r="E542" s="14"/>
      <c r="H542" s="16"/>
      <c r="I542" s="11"/>
      <c r="J542" s="39"/>
      <c r="K542" s="39"/>
      <c r="L542" s="39"/>
      <c r="M542" s="39"/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/>
      <c r="AC542" s="8"/>
      <c r="AT542" s="8"/>
      <c r="AV542" s="31"/>
      <c r="AY542" s="31"/>
      <c r="AZ542" s="21"/>
      <c r="BA542" s="23"/>
      <c r="BN542" s="18"/>
      <c r="BP542" s="54"/>
      <c r="BR542" s="54"/>
      <c r="BT542" s="18"/>
      <c r="BV542" s="18"/>
      <c r="BW542" s="18"/>
      <c r="CD542" s="18"/>
      <c r="CG542" s="18"/>
      <c r="CQ542" s="18"/>
      <c r="CU542" s="18"/>
      <c r="CY542" s="18"/>
      <c r="DJ542" s="18"/>
      <c r="DL542" s="18"/>
    </row>
    <row r="543" spans="1:116" x14ac:dyDescent="0.3">
      <c r="A543">
        <v>542</v>
      </c>
      <c r="B543" t="s">
        <v>397</v>
      </c>
      <c r="D543" s="12"/>
      <c r="E543" s="14"/>
      <c r="H543" s="16"/>
      <c r="I543" s="11"/>
      <c r="J543" s="39"/>
      <c r="K543" s="39"/>
      <c r="L543" s="39"/>
      <c r="M543" s="39"/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/>
      <c r="AC543" s="8"/>
      <c r="AT543" s="8"/>
      <c r="AV543" s="31"/>
      <c r="AY543" s="31"/>
      <c r="AZ543" s="21"/>
      <c r="BA543" s="23"/>
      <c r="BN543" s="18"/>
      <c r="BP543" s="54"/>
      <c r="BR543" s="54"/>
      <c r="BT543" s="18"/>
      <c r="BV543" s="18"/>
      <c r="BW543" s="18"/>
      <c r="CD543" s="18"/>
      <c r="CG543" s="18"/>
      <c r="CQ543" s="18"/>
      <c r="CU543" s="18"/>
      <c r="CY543" s="18"/>
      <c r="DJ543" s="18"/>
      <c r="DL543" s="18"/>
    </row>
    <row r="544" spans="1:116" x14ac:dyDescent="0.3">
      <c r="A544">
        <v>543</v>
      </c>
      <c r="B544" t="s">
        <v>397</v>
      </c>
      <c r="D544" s="12"/>
      <c r="E544" s="14"/>
      <c r="H544" s="16"/>
      <c r="I544" s="11"/>
      <c r="J544" s="39"/>
      <c r="K544" s="39"/>
      <c r="L544" s="39"/>
      <c r="M544" s="39"/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/>
      <c r="AC544" s="8"/>
      <c r="AT544" s="8"/>
      <c r="AV544" s="31"/>
      <c r="AY544" s="31"/>
      <c r="AZ544" s="21"/>
      <c r="BA544" s="23"/>
      <c r="BN544" s="18"/>
      <c r="BP544" s="54"/>
      <c r="BR544" s="54"/>
      <c r="BT544" s="18"/>
      <c r="BV544" s="18"/>
      <c r="BW544" s="18"/>
      <c r="CD544" s="18"/>
      <c r="CG544" s="18"/>
      <c r="CQ544" s="18"/>
      <c r="CU544" s="18"/>
      <c r="CY544" s="18"/>
      <c r="DJ544" s="18"/>
      <c r="DL544" s="18"/>
    </row>
    <row r="545" spans="1:116" x14ac:dyDescent="0.3">
      <c r="A545">
        <v>544</v>
      </c>
      <c r="B545" t="s">
        <v>397</v>
      </c>
      <c r="D545" s="12"/>
      <c r="E545" s="14"/>
      <c r="H545" s="16"/>
      <c r="I545" s="11"/>
      <c r="J545" s="39"/>
      <c r="K545" s="39"/>
      <c r="L545" s="39"/>
      <c r="M545" s="39"/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/>
      <c r="AC545" s="8"/>
      <c r="AT545" s="8"/>
      <c r="AV545" s="31"/>
      <c r="AY545" s="31"/>
      <c r="AZ545" s="21"/>
      <c r="BA545" s="23"/>
      <c r="BN545" s="18"/>
      <c r="BP545" s="54"/>
      <c r="BR545" s="54"/>
      <c r="BT545" s="18"/>
      <c r="BV545" s="18"/>
      <c r="BW545" s="18"/>
      <c r="CD545" s="18"/>
      <c r="CG545" s="18"/>
      <c r="CQ545" s="18"/>
      <c r="CU545" s="18"/>
      <c r="CY545" s="18"/>
      <c r="DJ545" s="18"/>
      <c r="DL545" s="18"/>
    </row>
    <row r="546" spans="1:116" x14ac:dyDescent="0.3">
      <c r="A546">
        <v>545</v>
      </c>
      <c r="B546" t="s">
        <v>397</v>
      </c>
      <c r="D546" s="12"/>
      <c r="E546" s="14"/>
      <c r="H546" s="16"/>
      <c r="I546" s="11"/>
      <c r="J546" s="39"/>
      <c r="K546" s="39"/>
      <c r="L546" s="39"/>
      <c r="M546" s="39"/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/>
      <c r="AC546" s="8"/>
      <c r="AT546" s="8"/>
      <c r="AV546" s="31"/>
      <c r="AY546" s="31"/>
      <c r="AZ546" s="21"/>
      <c r="BA546" s="23"/>
      <c r="BN546" s="18"/>
      <c r="BP546" s="54"/>
      <c r="BR546" s="54"/>
      <c r="BT546" s="18"/>
      <c r="BV546" s="18"/>
      <c r="BW546" s="18"/>
      <c r="CD546" s="18"/>
      <c r="CG546" s="18"/>
      <c r="CQ546" s="18"/>
      <c r="CU546" s="18"/>
      <c r="CY546" s="18"/>
      <c r="DJ546" s="18"/>
      <c r="DL546" s="18"/>
    </row>
    <row r="547" spans="1:116" x14ac:dyDescent="0.3">
      <c r="A547">
        <v>546</v>
      </c>
      <c r="B547" t="s">
        <v>397</v>
      </c>
      <c r="D547" s="12"/>
      <c r="E547" s="14"/>
      <c r="H547" s="16"/>
      <c r="I547" s="11"/>
      <c r="J547" s="39"/>
      <c r="K547" s="39"/>
      <c r="L547" s="39"/>
      <c r="M547" s="39"/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/>
      <c r="AC547" s="8"/>
      <c r="AT547" s="8"/>
      <c r="AV547" s="31"/>
      <c r="AY547" s="31"/>
      <c r="AZ547" s="21"/>
      <c r="BA547" s="23"/>
      <c r="BN547" s="18"/>
      <c r="BP547" s="54"/>
      <c r="BR547" s="54"/>
      <c r="BT547" s="18"/>
      <c r="BV547" s="18"/>
      <c r="BW547" s="18"/>
      <c r="CD547" s="18"/>
      <c r="CG547" s="18"/>
      <c r="CQ547" s="18"/>
      <c r="CU547" s="18"/>
      <c r="CY547" s="18"/>
      <c r="DJ547" s="18"/>
      <c r="DL547" s="18"/>
    </row>
    <row r="548" spans="1:116" x14ac:dyDescent="0.3">
      <c r="A548">
        <v>547</v>
      </c>
      <c r="B548" t="s">
        <v>397</v>
      </c>
      <c r="D548" s="12"/>
      <c r="E548" s="14"/>
      <c r="H548" s="16"/>
      <c r="I548" s="11"/>
      <c r="J548" s="39"/>
      <c r="K548" s="39"/>
      <c r="L548" s="39"/>
      <c r="M548" s="39"/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/>
      <c r="AC548" s="8"/>
      <c r="AT548" s="8"/>
      <c r="AV548" s="31"/>
      <c r="AY548" s="31"/>
      <c r="AZ548" s="21"/>
      <c r="BA548" s="23"/>
      <c r="BN548" s="18"/>
      <c r="BP548" s="54"/>
      <c r="BR548" s="54"/>
      <c r="BT548" s="18"/>
      <c r="BV548" s="18"/>
      <c r="BW548" s="18"/>
      <c r="CD548" s="18"/>
      <c r="CG548" s="18"/>
      <c r="CQ548" s="18"/>
      <c r="CU548" s="18"/>
      <c r="CY548" s="18"/>
      <c r="DJ548" s="18"/>
      <c r="DL548" s="18"/>
    </row>
    <row r="549" spans="1:116" x14ac:dyDescent="0.3">
      <c r="A549">
        <v>548</v>
      </c>
      <c r="B549" t="s">
        <v>397</v>
      </c>
      <c r="D549" s="12"/>
      <c r="E549" s="14"/>
      <c r="H549" s="16"/>
      <c r="I549" s="11"/>
      <c r="J549" s="39"/>
      <c r="K549" s="39"/>
      <c r="L549" s="39"/>
      <c r="M549" s="39"/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/>
      <c r="AC549" s="8"/>
      <c r="AT549" s="8"/>
      <c r="AV549" s="31"/>
      <c r="AY549" s="31"/>
      <c r="AZ549" s="21"/>
      <c r="BA549" s="23"/>
      <c r="BN549" s="18"/>
      <c r="BP549" s="54"/>
      <c r="BR549" s="54"/>
      <c r="BT549" s="18"/>
      <c r="BV549" s="18"/>
      <c r="BW549" s="18"/>
      <c r="CD549" s="18"/>
      <c r="CG549" s="18"/>
      <c r="CQ549" s="18"/>
      <c r="CU549" s="18"/>
      <c r="CY549" s="18"/>
      <c r="DJ549" s="18"/>
      <c r="DL549" s="18"/>
    </row>
    <row r="550" spans="1:116" x14ac:dyDescent="0.3">
      <c r="A550">
        <v>549</v>
      </c>
      <c r="B550" t="s">
        <v>397</v>
      </c>
      <c r="D550" s="12"/>
      <c r="E550" s="14"/>
      <c r="H550" s="16"/>
      <c r="I550" s="11"/>
      <c r="J550" s="39"/>
      <c r="K550" s="39"/>
      <c r="L550" s="39"/>
      <c r="M550" s="39"/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/>
      <c r="AC550" s="8"/>
      <c r="AT550" s="8"/>
      <c r="AV550" s="31"/>
      <c r="AY550" s="31"/>
      <c r="AZ550" s="21"/>
      <c r="BA550" s="23"/>
      <c r="BN550" s="18"/>
      <c r="BP550" s="54"/>
      <c r="BR550" s="54"/>
      <c r="BT550" s="18"/>
      <c r="BV550" s="18"/>
      <c r="BW550" s="18"/>
      <c r="CD550" s="18"/>
      <c r="CG550" s="18"/>
      <c r="CQ550" s="18"/>
      <c r="CU550" s="18"/>
      <c r="CY550" s="18"/>
      <c r="DJ550" s="18"/>
      <c r="DL550" s="18"/>
    </row>
    <row r="551" spans="1:116" x14ac:dyDescent="0.3">
      <c r="A551">
        <v>550</v>
      </c>
      <c r="B551" t="s">
        <v>397</v>
      </c>
      <c r="D551" s="12"/>
      <c r="E551" s="14"/>
      <c r="H551" s="16"/>
      <c r="I551" s="11"/>
      <c r="J551" s="39"/>
      <c r="K551" s="39"/>
      <c r="L551" s="39"/>
      <c r="M551" s="39"/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/>
      <c r="AC551" s="8"/>
      <c r="AT551" s="8"/>
      <c r="AV551" s="31"/>
      <c r="AY551" s="31"/>
      <c r="AZ551" s="21"/>
      <c r="BA551" s="23"/>
      <c r="BN551" s="18"/>
      <c r="BP551" s="54"/>
      <c r="BR551" s="54"/>
      <c r="BT551" s="18"/>
      <c r="BV551" s="18"/>
      <c r="BW551" s="18"/>
      <c r="CD551" s="18"/>
      <c r="CG551" s="18"/>
      <c r="CQ551" s="18"/>
      <c r="CU551" s="18"/>
      <c r="CY551" s="18"/>
      <c r="DJ551" s="18"/>
      <c r="DL551" s="18"/>
    </row>
    <row r="552" spans="1:116" x14ac:dyDescent="0.3">
      <c r="A552">
        <v>551</v>
      </c>
      <c r="B552" t="s">
        <v>397</v>
      </c>
      <c r="D552" s="12"/>
      <c r="E552" s="14"/>
      <c r="H552" s="16"/>
      <c r="I552" s="11"/>
      <c r="J552" s="39"/>
      <c r="K552" s="39"/>
      <c r="L552" s="39"/>
      <c r="M552" s="39"/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/>
      <c r="AC552" s="8"/>
      <c r="AT552" s="8"/>
      <c r="AV552" s="31"/>
      <c r="AY552" s="31"/>
      <c r="AZ552" s="21"/>
      <c r="BA552" s="23"/>
      <c r="BN552" s="18"/>
      <c r="BP552" s="54"/>
      <c r="BR552" s="54"/>
      <c r="BT552" s="18"/>
      <c r="BV552" s="18"/>
      <c r="BW552" s="18"/>
      <c r="CD552" s="18"/>
      <c r="CG552" s="18"/>
      <c r="CQ552" s="18"/>
      <c r="CU552" s="18"/>
      <c r="CY552" s="18"/>
      <c r="DJ552" s="18"/>
      <c r="DL552" s="18"/>
    </row>
    <row r="553" spans="1:116" x14ac:dyDescent="0.3">
      <c r="A553">
        <v>552</v>
      </c>
      <c r="B553" t="s">
        <v>397</v>
      </c>
      <c r="D553" s="12"/>
      <c r="E553" s="14"/>
      <c r="H553" s="16"/>
      <c r="I553" s="11"/>
      <c r="J553" s="39"/>
      <c r="K553" s="39"/>
      <c r="L553" s="39"/>
      <c r="M553" s="39"/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/>
      <c r="AC553" s="8"/>
      <c r="AT553" s="8"/>
      <c r="AV553" s="31"/>
      <c r="AY553" s="31"/>
      <c r="AZ553" s="21"/>
      <c r="BA553" s="23"/>
      <c r="BN553" s="18"/>
      <c r="BP553" s="54"/>
      <c r="BR553" s="54"/>
      <c r="BT553" s="18"/>
      <c r="BV553" s="18"/>
      <c r="BW553" s="18"/>
      <c r="CD553" s="18"/>
      <c r="CG553" s="18"/>
      <c r="CQ553" s="18"/>
      <c r="CU553" s="18"/>
      <c r="CY553" s="18"/>
      <c r="DJ553" s="18"/>
      <c r="DL553" s="18"/>
    </row>
    <row r="554" spans="1:116" x14ac:dyDescent="0.3">
      <c r="A554">
        <v>553</v>
      </c>
      <c r="B554" t="s">
        <v>397</v>
      </c>
      <c r="D554" s="12"/>
      <c r="E554" s="14"/>
      <c r="H554" s="16"/>
      <c r="I554" s="11"/>
      <c r="J554" s="39"/>
      <c r="K554" s="39"/>
      <c r="L554" s="39"/>
      <c r="M554" s="39"/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/>
      <c r="AC554" s="8"/>
      <c r="AT554" s="8"/>
      <c r="AV554" s="31"/>
      <c r="AY554" s="31"/>
      <c r="AZ554" s="21"/>
      <c r="BA554" s="23"/>
      <c r="BN554" s="18"/>
      <c r="BP554" s="54"/>
      <c r="BR554" s="54"/>
      <c r="BT554" s="18"/>
      <c r="BV554" s="18"/>
      <c r="BW554" s="18"/>
      <c r="CD554" s="18"/>
      <c r="CG554" s="18"/>
      <c r="CQ554" s="18"/>
      <c r="CU554" s="18"/>
      <c r="CY554" s="18"/>
      <c r="DJ554" s="18"/>
      <c r="DL554" s="18"/>
    </row>
    <row r="555" spans="1:116" x14ac:dyDescent="0.3">
      <c r="A555">
        <v>554</v>
      </c>
      <c r="B555" t="s">
        <v>397</v>
      </c>
      <c r="D555" s="12"/>
      <c r="E555" s="14"/>
      <c r="H555" s="16"/>
      <c r="I555" s="11"/>
      <c r="J555" s="39"/>
      <c r="K555" s="39"/>
      <c r="L555" s="39"/>
      <c r="M555" s="39"/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/>
      <c r="AC555" s="8"/>
      <c r="AT555" s="8"/>
      <c r="AV555" s="31"/>
      <c r="AY555" s="31"/>
      <c r="AZ555" s="21"/>
      <c r="BA555" s="23"/>
      <c r="BN555" s="18"/>
      <c r="BP555" s="54"/>
      <c r="BR555" s="54"/>
      <c r="BT555" s="18"/>
      <c r="BV555" s="18"/>
      <c r="BW555" s="18"/>
      <c r="CD555" s="18"/>
      <c r="CG555" s="18"/>
      <c r="CQ555" s="18"/>
      <c r="CU555" s="18"/>
      <c r="CY555" s="18"/>
      <c r="DJ555" s="18"/>
      <c r="DL555" s="18"/>
    </row>
    <row r="556" spans="1:116" x14ac:dyDescent="0.3">
      <c r="D556" s="12"/>
      <c r="E556" s="14"/>
      <c r="H556" s="16"/>
      <c r="I556" s="11"/>
      <c r="J556" s="39"/>
      <c r="K556" s="39"/>
      <c r="L556" s="39"/>
      <c r="M556" s="39"/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/>
      <c r="AC556" s="8"/>
      <c r="AT556" s="8"/>
      <c r="AV556" s="31"/>
      <c r="AY556" s="31"/>
      <c r="AZ556" s="21"/>
      <c r="BA556" s="23"/>
      <c r="BN556" s="18"/>
      <c r="BP556" s="54"/>
      <c r="BR556" s="54"/>
      <c r="BT556" s="18"/>
      <c r="BV556" s="18"/>
      <c r="BW556" s="18"/>
      <c r="CD556" s="18"/>
      <c r="CG556" s="18"/>
      <c r="CQ556" s="18"/>
      <c r="CU556" s="18"/>
      <c r="CY556" s="18"/>
      <c r="DJ556" s="18"/>
      <c r="DL556" s="18"/>
    </row>
    <row r="557" spans="1:116" x14ac:dyDescent="0.3">
      <c r="D557" s="12"/>
      <c r="E557" s="14"/>
      <c r="H557" s="16"/>
      <c r="I557" s="11"/>
      <c r="J557" s="39"/>
      <c r="K557" s="39"/>
      <c r="L557" s="39"/>
      <c r="M557" s="39"/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/>
      <c r="AC557" s="8"/>
      <c r="AT557" s="8"/>
      <c r="AV557" s="31"/>
      <c r="AY557" s="31"/>
      <c r="AZ557" s="21"/>
      <c r="BA557" s="23"/>
      <c r="BN557" s="18"/>
      <c r="BP557" s="54"/>
      <c r="BR557" s="54"/>
      <c r="BT557" s="18"/>
      <c r="BV557" s="18"/>
      <c r="BW557" s="18"/>
      <c r="CD557" s="18"/>
      <c r="CG557" s="18"/>
      <c r="CQ557" s="18"/>
      <c r="CU557" s="18"/>
      <c r="CY557" s="18"/>
      <c r="DJ557" s="18"/>
      <c r="DL557" s="18"/>
    </row>
    <row r="558" spans="1:116" x14ac:dyDescent="0.3">
      <c r="D558" s="12"/>
      <c r="E558" s="14"/>
      <c r="H558" s="16"/>
      <c r="I558" s="11"/>
      <c r="J558" s="39"/>
      <c r="K558" s="39"/>
      <c r="L558" s="39"/>
      <c r="M558" s="39"/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/>
      <c r="AC558" s="8"/>
      <c r="AT558" s="8"/>
      <c r="AV558" s="31"/>
      <c r="AY558" s="31"/>
      <c r="AZ558" s="21"/>
      <c r="BA558" s="23"/>
      <c r="BN558" s="18"/>
      <c r="BP558" s="54"/>
      <c r="BR558" s="54"/>
      <c r="BT558" s="18"/>
      <c r="BV558" s="18"/>
      <c r="BW558" s="18"/>
      <c r="CD558" s="18"/>
      <c r="CG558" s="18"/>
      <c r="CQ558" s="18"/>
      <c r="CU558" s="18"/>
      <c r="CY558" s="18"/>
      <c r="DJ558" s="18"/>
      <c r="DL558" s="18"/>
    </row>
    <row r="559" spans="1:116" x14ac:dyDescent="0.3">
      <c r="D559" s="12"/>
      <c r="E559" s="14"/>
      <c r="H559" s="16"/>
      <c r="I559" s="11"/>
      <c r="J559" s="39"/>
      <c r="K559" s="39"/>
      <c r="L559" s="39"/>
      <c r="M559" s="39"/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/>
      <c r="AC559" s="8"/>
      <c r="AT559" s="8"/>
      <c r="AV559" s="31"/>
      <c r="AY559" s="31"/>
      <c r="AZ559" s="21"/>
      <c r="BA559" s="23"/>
      <c r="BN559" s="18"/>
      <c r="BP559" s="54"/>
      <c r="BR559" s="54"/>
      <c r="BT559" s="18"/>
      <c r="BV559" s="18"/>
      <c r="BW559" s="18"/>
      <c r="CD559" s="18"/>
      <c r="CG559" s="18"/>
      <c r="CQ559" s="18"/>
      <c r="CU559" s="18"/>
      <c r="CY559" s="18"/>
      <c r="DJ559" s="18"/>
      <c r="DL559" s="18"/>
    </row>
    <row r="560" spans="1:116" x14ac:dyDescent="0.3">
      <c r="D560" s="12"/>
      <c r="E560" s="14"/>
      <c r="H560" s="16"/>
      <c r="I560" s="11"/>
      <c r="J560" s="39"/>
      <c r="K560" s="39"/>
      <c r="L560" s="39"/>
      <c r="M560" s="39"/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/>
      <c r="AC560" s="8"/>
      <c r="AT560" s="8"/>
      <c r="AV560" s="31"/>
      <c r="AY560" s="31"/>
      <c r="AZ560" s="21"/>
      <c r="BA560" s="23"/>
      <c r="BN560" s="18"/>
      <c r="BP560" s="54"/>
      <c r="BR560" s="54"/>
      <c r="BT560" s="18"/>
      <c r="BV560" s="18"/>
      <c r="BW560" s="18"/>
      <c r="CD560" s="18"/>
      <c r="CG560" s="18"/>
      <c r="CQ560" s="18"/>
      <c r="CU560" s="18"/>
      <c r="CY560" s="18"/>
      <c r="DJ560" s="18"/>
      <c r="DL560" s="18"/>
    </row>
    <row r="561" spans="4:116" x14ac:dyDescent="0.3">
      <c r="D561" s="12"/>
      <c r="E561" s="14"/>
      <c r="H561" s="16"/>
      <c r="I561" s="11"/>
      <c r="J561" s="39"/>
      <c r="K561" s="39"/>
      <c r="L561" s="39"/>
      <c r="M561" s="39"/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/>
      <c r="AC561" s="8"/>
      <c r="AT561" s="8"/>
      <c r="AV561" s="31"/>
      <c r="AY561" s="31"/>
      <c r="AZ561" s="21"/>
      <c r="BA561" s="23"/>
      <c r="BN561" s="18"/>
      <c r="BP561" s="54"/>
      <c r="BR561" s="54"/>
      <c r="BT561" s="18"/>
      <c r="BV561" s="18"/>
      <c r="BW561" s="18"/>
      <c r="CD561" s="18"/>
      <c r="CG561" s="18"/>
      <c r="CQ561" s="18"/>
      <c r="CU561" s="18"/>
      <c r="CY561" s="18"/>
      <c r="DJ561" s="18"/>
      <c r="DL561" s="18"/>
    </row>
    <row r="562" spans="4:116" x14ac:dyDescent="0.3">
      <c r="D562" s="12"/>
      <c r="E562" s="14"/>
      <c r="H562" s="16"/>
      <c r="I562" s="11"/>
      <c r="J562" s="39"/>
      <c r="K562" s="39"/>
      <c r="L562" s="39"/>
      <c r="M562" s="39"/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/>
      <c r="AC562" s="8"/>
      <c r="AT562" s="8"/>
      <c r="AV562" s="31"/>
      <c r="AY562" s="31"/>
      <c r="AZ562" s="21"/>
      <c r="BA562" s="23"/>
      <c r="BN562" s="18"/>
      <c r="BP562" s="54"/>
      <c r="BR562" s="54"/>
      <c r="BT562" s="18"/>
      <c r="BV562" s="18"/>
      <c r="BW562" s="18"/>
      <c r="CD562" s="18"/>
      <c r="CG562" s="18"/>
      <c r="CQ562" s="18"/>
      <c r="CU562" s="18"/>
      <c r="CY562" s="18"/>
      <c r="DJ562" s="18"/>
      <c r="DL562" s="18"/>
    </row>
    <row r="563" spans="4:116" x14ac:dyDescent="0.3">
      <c r="D563" s="12"/>
      <c r="E563" s="14"/>
      <c r="H563" s="16"/>
      <c r="I563" s="11"/>
      <c r="J563" s="39"/>
      <c r="K563" s="39"/>
      <c r="L563" s="39"/>
      <c r="M563" s="39"/>
      <c r="N563" s="42"/>
      <c r="O563" s="8"/>
      <c r="P563" s="9"/>
      <c r="Q563" s="9"/>
      <c r="R563" s="8"/>
      <c r="S563" s="9"/>
      <c r="T563" s="9"/>
      <c r="U563" s="8"/>
      <c r="V563" s="9"/>
      <c r="W563" s="9"/>
      <c r="X563" s="9"/>
      <c r="Y563" s="8"/>
      <c r="Z563" s="9"/>
      <c r="AA563" s="8"/>
      <c r="AC563" s="8"/>
      <c r="AT563" s="8"/>
      <c r="AV563" s="31"/>
      <c r="AY563" s="31"/>
      <c r="AZ563" s="21"/>
      <c r="BA563" s="23"/>
      <c r="BN563" s="18"/>
      <c r="BP563" s="54"/>
      <c r="BR563" s="54"/>
      <c r="BT563" s="18"/>
      <c r="BV563" s="18"/>
      <c r="BW563" s="18"/>
      <c r="CD563" s="18"/>
      <c r="CG563" s="18"/>
      <c r="CQ563" s="18"/>
      <c r="CU563" s="18"/>
      <c r="CY563" s="18"/>
      <c r="DJ563" s="18"/>
      <c r="DL563" s="18"/>
    </row>
    <row r="564" spans="4:116" x14ac:dyDescent="0.3">
      <c r="D564" s="12"/>
      <c r="E564" s="14"/>
      <c r="H564" s="16"/>
      <c r="I564" s="11"/>
      <c r="J564" s="39"/>
      <c r="K564" s="39"/>
      <c r="L564" s="39"/>
      <c r="M564" s="39"/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/>
      <c r="AC564" s="8"/>
      <c r="AT564" s="8"/>
      <c r="AV564" s="31"/>
      <c r="AY564" s="31"/>
      <c r="AZ564" s="21"/>
      <c r="BA564" s="23"/>
      <c r="BN564" s="18"/>
      <c r="BP564" s="54"/>
      <c r="BR564" s="54"/>
      <c r="BT564" s="18"/>
      <c r="BV564" s="18"/>
      <c r="BW564" s="18"/>
      <c r="CD564" s="18"/>
      <c r="CG564" s="18"/>
      <c r="CQ564" s="18"/>
      <c r="CU564" s="18"/>
      <c r="CY564" s="18"/>
      <c r="DJ564" s="18"/>
      <c r="DL564" s="18"/>
    </row>
    <row r="565" spans="4:116" x14ac:dyDescent="0.3">
      <c r="D565" s="12"/>
      <c r="E565" s="14"/>
      <c r="H565" s="16"/>
      <c r="I565" s="11"/>
      <c r="J565" s="39"/>
      <c r="K565" s="39"/>
      <c r="L565" s="39"/>
      <c r="M565" s="39"/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/>
      <c r="AC565" s="8"/>
      <c r="AT565" s="8"/>
      <c r="AV565" s="31"/>
      <c r="AY565" s="31"/>
      <c r="AZ565" s="21"/>
      <c r="BA565" s="23"/>
      <c r="BN565" s="18"/>
      <c r="BP565" s="54"/>
      <c r="BR565" s="54"/>
      <c r="BT565" s="18"/>
      <c r="BV565" s="18"/>
      <c r="BW565" s="18"/>
      <c r="CD565" s="18"/>
      <c r="CG565" s="18"/>
      <c r="CQ565" s="18"/>
      <c r="CU565" s="18"/>
      <c r="CY565" s="18"/>
      <c r="DJ565" s="18"/>
      <c r="DL565" s="18"/>
    </row>
    <row r="566" spans="4:116" x14ac:dyDescent="0.3">
      <c r="D566" s="12"/>
      <c r="E566" s="14"/>
      <c r="H566" s="16"/>
      <c r="I566" s="11"/>
      <c r="J566" s="39"/>
      <c r="K566" s="39"/>
      <c r="L566" s="39"/>
      <c r="M566" s="39"/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/>
      <c r="AC566" s="8"/>
      <c r="AT566" s="8"/>
      <c r="AV566" s="31"/>
      <c r="AY566" s="31"/>
      <c r="AZ566" s="21"/>
      <c r="BA566" s="23"/>
      <c r="BN566" s="18"/>
      <c r="BP566" s="54"/>
      <c r="BR566" s="54"/>
      <c r="BT566" s="18"/>
      <c r="BV566" s="18"/>
      <c r="BW566" s="18"/>
      <c r="CD566" s="18"/>
      <c r="CG566" s="18"/>
      <c r="CQ566" s="18"/>
      <c r="CU566" s="18"/>
      <c r="CY566" s="18"/>
      <c r="DJ566" s="18"/>
      <c r="DL566" s="18"/>
    </row>
    <row r="567" spans="4:116" x14ac:dyDescent="0.3">
      <c r="D567" s="12"/>
      <c r="E567" s="14"/>
      <c r="H567" s="16"/>
      <c r="I567" s="11"/>
      <c r="J567" s="39"/>
      <c r="K567" s="39"/>
      <c r="L567" s="39"/>
      <c r="M567" s="39"/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/>
      <c r="AC567" s="8"/>
      <c r="AT567" s="8"/>
      <c r="AV567" s="31"/>
      <c r="AY567" s="31"/>
      <c r="AZ567" s="21"/>
      <c r="BA567" s="23"/>
      <c r="BN567" s="18"/>
      <c r="BP567" s="54"/>
      <c r="BR567" s="54"/>
      <c r="BT567" s="18"/>
      <c r="BV567" s="18"/>
      <c r="BW567" s="18"/>
      <c r="CD567" s="18"/>
      <c r="CG567" s="18"/>
      <c r="CQ567" s="18"/>
      <c r="CU567" s="18"/>
      <c r="CY567" s="18"/>
      <c r="DJ567" s="18"/>
      <c r="DL567" s="18"/>
    </row>
    <row r="568" spans="4:116" x14ac:dyDescent="0.3">
      <c r="D568" s="12"/>
      <c r="E568" s="14"/>
      <c r="H568" s="16"/>
      <c r="I568" s="11"/>
      <c r="J568" s="39"/>
      <c r="K568" s="39"/>
      <c r="L568" s="39"/>
      <c r="M568" s="39"/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/>
      <c r="AC568" s="8"/>
      <c r="AT568" s="8"/>
      <c r="AV568" s="31"/>
      <c r="AY568" s="31"/>
      <c r="AZ568" s="21"/>
      <c r="BA568" s="23"/>
      <c r="BN568" s="18"/>
      <c r="BP568" s="54"/>
      <c r="BR568" s="54"/>
      <c r="BT568" s="18"/>
      <c r="BV568" s="18"/>
      <c r="BW568" s="18"/>
      <c r="CD568" s="18"/>
      <c r="CG568" s="18"/>
      <c r="CQ568" s="18"/>
      <c r="CU568" s="18"/>
      <c r="CY568" s="18"/>
      <c r="DJ568" s="18"/>
      <c r="DL568" s="18"/>
    </row>
    <row r="569" spans="4:116" x14ac:dyDescent="0.3">
      <c r="D569" s="12"/>
      <c r="E569" s="14"/>
      <c r="H569" s="16"/>
      <c r="I569" s="11"/>
      <c r="J569" s="39"/>
      <c r="K569" s="39"/>
      <c r="L569" s="39"/>
      <c r="M569" s="39"/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/>
      <c r="AC569" s="8"/>
      <c r="AT569" s="8"/>
      <c r="AV569" s="31"/>
      <c r="AY569" s="31"/>
      <c r="AZ569" s="21"/>
      <c r="BA569" s="23"/>
      <c r="BN569" s="18"/>
      <c r="BP569" s="54"/>
      <c r="BR569" s="54"/>
      <c r="BT569" s="18"/>
      <c r="BV569" s="18"/>
      <c r="BW569" s="18"/>
      <c r="CD569" s="18"/>
      <c r="CG569" s="18"/>
      <c r="CQ569" s="18"/>
      <c r="CU569" s="18"/>
      <c r="CY569" s="18"/>
      <c r="DJ569" s="18"/>
      <c r="DL569" s="18"/>
    </row>
    <row r="570" spans="4:116" x14ac:dyDescent="0.3">
      <c r="D570" s="12"/>
      <c r="E570" s="14"/>
      <c r="H570" s="16"/>
      <c r="I570" s="11"/>
      <c r="J570" s="39"/>
      <c r="K570" s="39"/>
      <c r="L570" s="39"/>
      <c r="M570" s="39"/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/>
      <c r="AC570" s="8"/>
      <c r="AT570" s="8"/>
      <c r="AV570" s="31"/>
      <c r="AY570" s="31"/>
      <c r="AZ570" s="21"/>
      <c r="BA570" s="23"/>
      <c r="BN570" s="18"/>
      <c r="BP570" s="54"/>
      <c r="BR570" s="54"/>
      <c r="BT570" s="18"/>
      <c r="BV570" s="18"/>
      <c r="BW570" s="18"/>
      <c r="CD570" s="18"/>
      <c r="CG570" s="18"/>
      <c r="CQ570" s="18"/>
      <c r="CU570" s="18"/>
      <c r="CY570" s="18"/>
      <c r="DJ570" s="18"/>
      <c r="DL570" s="18"/>
    </row>
    <row r="571" spans="4:116" x14ac:dyDescent="0.3">
      <c r="D571" s="12"/>
      <c r="E571" s="14"/>
      <c r="H571" s="16"/>
      <c r="I571" s="11"/>
      <c r="J571" s="39"/>
      <c r="K571" s="39"/>
      <c r="L571" s="39"/>
      <c r="M571" s="39"/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/>
      <c r="AC571" s="8"/>
      <c r="AT571" s="8"/>
      <c r="AV571" s="31"/>
      <c r="AY571" s="31"/>
      <c r="AZ571" s="21"/>
      <c r="BA571" s="23"/>
      <c r="BN571" s="18"/>
      <c r="BP571" s="54"/>
      <c r="BR571" s="54"/>
      <c r="BT571" s="18"/>
      <c r="BV571" s="18"/>
      <c r="BW571" s="18"/>
      <c r="CD571" s="18"/>
      <c r="CG571" s="18"/>
      <c r="CQ571" s="18"/>
      <c r="CU571" s="18"/>
      <c r="CY571" s="18"/>
      <c r="DJ571" s="18"/>
      <c r="DL571" s="18"/>
    </row>
    <row r="572" spans="4:116" x14ac:dyDescent="0.3">
      <c r="D572" s="12"/>
      <c r="E572" s="14"/>
      <c r="H572" s="16"/>
      <c r="I572" s="11"/>
      <c r="J572" s="39"/>
      <c r="K572" s="39"/>
      <c r="L572" s="39"/>
      <c r="M572" s="39"/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/>
      <c r="AC572" s="8"/>
      <c r="AT572" s="8"/>
      <c r="AV572" s="31"/>
      <c r="AY572" s="31"/>
      <c r="AZ572" s="21"/>
      <c r="BA572" s="23"/>
      <c r="BN572" s="18"/>
      <c r="BP572" s="54"/>
      <c r="BR572" s="54"/>
      <c r="BT572" s="18"/>
      <c r="BV572" s="18"/>
      <c r="BW572" s="18"/>
      <c r="CD572" s="18"/>
      <c r="CG572" s="18"/>
      <c r="CQ572" s="18"/>
      <c r="CU572" s="18"/>
      <c r="CY572" s="18"/>
      <c r="DJ572" s="18"/>
      <c r="DL572" s="18"/>
    </row>
    <row r="573" spans="4:116" x14ac:dyDescent="0.3">
      <c r="D573" s="12"/>
      <c r="E573" s="14"/>
      <c r="H573" s="16"/>
      <c r="I573" s="11"/>
      <c r="J573" s="39"/>
      <c r="K573" s="39"/>
      <c r="L573" s="39"/>
      <c r="M573" s="39"/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/>
      <c r="AC573" s="8"/>
      <c r="AT573" s="8"/>
      <c r="AV573" s="31"/>
      <c r="AY573" s="31"/>
      <c r="AZ573" s="21"/>
      <c r="BA573" s="23"/>
      <c r="BN573" s="18"/>
      <c r="BP573" s="54"/>
      <c r="BR573" s="54"/>
      <c r="BT573" s="18"/>
      <c r="BV573" s="18"/>
      <c r="BW573" s="18"/>
      <c r="CD573" s="18"/>
      <c r="CG573" s="18"/>
      <c r="CQ573" s="18"/>
      <c r="CU573" s="18"/>
      <c r="CY573" s="18"/>
      <c r="DJ573" s="18"/>
      <c r="DL573" s="18"/>
    </row>
    <row r="574" spans="4:116" x14ac:dyDescent="0.3">
      <c r="D574" s="12"/>
      <c r="E574" s="14"/>
      <c r="H574" s="16"/>
      <c r="I574" s="11"/>
      <c r="J574" s="39"/>
      <c r="K574" s="39"/>
      <c r="L574" s="39"/>
      <c r="M574" s="39"/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/>
      <c r="AC574" s="8"/>
      <c r="AT574" s="8"/>
      <c r="AV574" s="31"/>
      <c r="AY574" s="31"/>
      <c r="AZ574" s="21"/>
      <c r="BA574" s="23"/>
      <c r="BN574" s="18"/>
      <c r="BP574" s="54"/>
      <c r="BR574" s="54"/>
      <c r="BT574" s="18"/>
      <c r="BV574" s="18"/>
      <c r="BW574" s="18"/>
      <c r="CD574" s="18"/>
      <c r="CG574" s="18"/>
      <c r="CQ574" s="18"/>
      <c r="CU574" s="18"/>
      <c r="CY574" s="18"/>
      <c r="DJ574" s="18"/>
      <c r="DL574" s="18"/>
    </row>
    <row r="575" spans="4:116" x14ac:dyDescent="0.3">
      <c r="D575" s="12"/>
      <c r="E575" s="14"/>
      <c r="H575" s="16"/>
      <c r="I575" s="11"/>
      <c r="J575" s="39"/>
      <c r="K575" s="39"/>
      <c r="L575" s="39"/>
      <c r="M575" s="39"/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/>
      <c r="AC575" s="8"/>
      <c r="AT575" s="8"/>
      <c r="AV575" s="31"/>
      <c r="AY575" s="31"/>
      <c r="AZ575" s="21"/>
      <c r="BA575" s="23"/>
      <c r="BN575" s="18"/>
      <c r="BP575" s="54"/>
      <c r="BR575" s="54"/>
      <c r="BT575" s="18"/>
      <c r="BV575" s="18"/>
      <c r="BW575" s="18"/>
      <c r="CD575" s="18"/>
      <c r="CG575" s="18"/>
      <c r="CQ575" s="18"/>
      <c r="CU575" s="18"/>
      <c r="CY575" s="18"/>
      <c r="DJ575" s="18"/>
      <c r="DL575" s="18"/>
    </row>
    <row r="576" spans="4:116" x14ac:dyDescent="0.3">
      <c r="D576" s="12"/>
      <c r="E576" s="14"/>
      <c r="H576" s="16"/>
      <c r="I576" s="11"/>
      <c r="J576" s="39"/>
      <c r="K576" s="39"/>
      <c r="L576" s="39"/>
      <c r="M576" s="39"/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/>
      <c r="AC576" s="8"/>
      <c r="AT576" s="8"/>
      <c r="AV576" s="31"/>
      <c r="AY576" s="31"/>
      <c r="AZ576" s="21"/>
      <c r="BA576" s="23"/>
      <c r="BN576" s="18"/>
      <c r="BP576" s="54"/>
      <c r="BR576" s="54"/>
      <c r="BT576" s="18"/>
      <c r="BV576" s="18"/>
      <c r="BW576" s="18"/>
      <c r="CD576" s="18"/>
      <c r="CG576" s="18"/>
      <c r="CQ576" s="18"/>
      <c r="CU576" s="18"/>
      <c r="CY576" s="18"/>
      <c r="DJ576" s="18"/>
      <c r="DL576" s="18"/>
    </row>
    <row r="577" spans="4:116" x14ac:dyDescent="0.3">
      <c r="D577" s="12"/>
      <c r="E577" s="14"/>
      <c r="H577" s="16"/>
      <c r="I577" s="11"/>
      <c r="J577" s="39"/>
      <c r="K577" s="39"/>
      <c r="L577" s="39"/>
      <c r="M577" s="39"/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/>
      <c r="AC577" s="8"/>
      <c r="AT577" s="8"/>
      <c r="AV577" s="31"/>
      <c r="AY577" s="31"/>
      <c r="AZ577" s="21"/>
      <c r="BA577" s="23"/>
      <c r="BN577" s="18"/>
      <c r="BP577" s="54"/>
      <c r="BR577" s="54"/>
      <c r="BT577" s="18"/>
      <c r="BV577" s="18"/>
      <c r="BW577" s="18"/>
      <c r="CD577" s="18"/>
      <c r="CG577" s="18"/>
      <c r="CQ577" s="18"/>
      <c r="CU577" s="18"/>
      <c r="CY577" s="18"/>
      <c r="DJ577" s="18"/>
      <c r="DL577" s="18"/>
    </row>
    <row r="578" spans="4:116" x14ac:dyDescent="0.3">
      <c r="D578" s="12"/>
      <c r="E578" s="14"/>
      <c r="H578" s="16"/>
      <c r="I578" s="11"/>
      <c r="J578" s="39"/>
      <c r="K578" s="39"/>
      <c r="L578" s="39"/>
      <c r="M578" s="39"/>
      <c r="N578" s="42"/>
      <c r="O578" s="8"/>
      <c r="P578" s="9"/>
      <c r="Q578" s="9"/>
      <c r="R578" s="8"/>
      <c r="S578" s="9"/>
      <c r="T578" s="9"/>
      <c r="U578" s="8"/>
      <c r="V578" s="9"/>
      <c r="W578" s="9"/>
      <c r="X578" s="9"/>
      <c r="Y578" s="8"/>
      <c r="Z578" s="9"/>
      <c r="AA578" s="8"/>
      <c r="AC578" s="8"/>
      <c r="AT578" s="8"/>
      <c r="AV578" s="31"/>
      <c r="AY578" s="31"/>
      <c r="AZ578" s="21"/>
      <c r="BA578" s="23"/>
      <c r="BN578" s="18"/>
      <c r="BP578" s="54"/>
      <c r="BR578" s="54"/>
      <c r="BT578" s="18"/>
      <c r="BV578" s="18"/>
      <c r="BW578" s="18"/>
      <c r="CD578" s="18"/>
      <c r="CG578" s="18"/>
      <c r="CQ578" s="18"/>
      <c r="CU578" s="18"/>
      <c r="CY578" s="18"/>
      <c r="DJ578" s="18"/>
      <c r="DL578" s="18"/>
    </row>
    <row r="579" spans="4:116" x14ac:dyDescent="0.3">
      <c r="D579" s="12"/>
      <c r="E579" s="14"/>
      <c r="H579" s="16"/>
      <c r="I579" s="11"/>
      <c r="J579" s="39"/>
      <c r="K579" s="39"/>
      <c r="L579" s="39"/>
      <c r="M579" s="39"/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/>
      <c r="AC579" s="8"/>
      <c r="AT579" s="8"/>
      <c r="AV579" s="31"/>
      <c r="AY579" s="31"/>
      <c r="AZ579" s="21"/>
      <c r="BA579" s="23"/>
      <c r="BN579" s="18"/>
      <c r="BP579" s="54"/>
      <c r="BR579" s="54"/>
      <c r="BT579" s="18"/>
      <c r="BV579" s="18"/>
      <c r="BW579" s="18"/>
      <c r="CD579" s="18"/>
      <c r="CG579" s="18"/>
      <c r="CQ579" s="18"/>
      <c r="CU579" s="18"/>
      <c r="CY579" s="18"/>
      <c r="DJ579" s="18"/>
      <c r="DL579" s="18"/>
    </row>
    <row r="580" spans="4:116" x14ac:dyDescent="0.3">
      <c r="D580" s="12"/>
      <c r="E580" s="14"/>
      <c r="H580" s="16"/>
      <c r="I580" s="11"/>
      <c r="J580" s="39"/>
      <c r="K580" s="39"/>
      <c r="L580" s="39"/>
      <c r="M580" s="39"/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/>
      <c r="AC580" s="8"/>
      <c r="AT580" s="8"/>
      <c r="AV580" s="31"/>
      <c r="AY580" s="31"/>
      <c r="AZ580" s="21"/>
      <c r="BA580" s="23"/>
      <c r="BN580" s="18"/>
      <c r="BP580" s="54"/>
      <c r="BR580" s="54"/>
      <c r="BT580" s="18"/>
      <c r="BV580" s="18"/>
      <c r="BW580" s="18"/>
      <c r="CD580" s="18"/>
      <c r="CG580" s="18"/>
      <c r="CQ580" s="18"/>
      <c r="CU580" s="18"/>
      <c r="CY580" s="18"/>
      <c r="DJ580" s="18"/>
      <c r="DL580" s="18"/>
    </row>
    <row r="581" spans="4:116" x14ac:dyDescent="0.3">
      <c r="D581" s="12"/>
      <c r="E581" s="14"/>
      <c r="H581" s="16"/>
      <c r="I581" s="11"/>
      <c r="J581" s="39"/>
      <c r="K581" s="39"/>
      <c r="L581" s="39"/>
      <c r="M581" s="39"/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/>
      <c r="AC581" s="8"/>
      <c r="AT581" s="8"/>
      <c r="AV581" s="31"/>
      <c r="AY581" s="31"/>
      <c r="AZ581" s="21"/>
      <c r="BA581" s="23"/>
      <c r="BN581" s="18"/>
      <c r="BP581" s="54"/>
      <c r="BR581" s="54"/>
      <c r="BT581" s="18"/>
      <c r="BV581" s="18"/>
      <c r="BW581" s="18"/>
      <c r="CD581" s="18"/>
      <c r="CG581" s="18"/>
      <c r="CQ581" s="18"/>
      <c r="CU581" s="18"/>
      <c r="CY581" s="18"/>
      <c r="DJ581" s="18"/>
      <c r="DL581" s="18"/>
    </row>
    <row r="582" spans="4:116" x14ac:dyDescent="0.3">
      <c r="D582" s="12"/>
      <c r="E582" s="14"/>
      <c r="H582" s="16"/>
      <c r="I582" s="11"/>
      <c r="J582" s="39"/>
      <c r="K582" s="39"/>
      <c r="L582" s="39"/>
      <c r="M582" s="39"/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/>
      <c r="AC582" s="8"/>
      <c r="AT582" s="8"/>
      <c r="AV582" s="31"/>
      <c r="AY582" s="31"/>
      <c r="AZ582" s="21"/>
      <c r="BA582" s="23"/>
      <c r="BN582" s="18"/>
      <c r="BP582" s="54"/>
      <c r="BR582" s="54"/>
      <c r="BT582" s="18"/>
      <c r="BV582" s="18"/>
      <c r="BW582" s="18"/>
      <c r="CD582" s="18"/>
      <c r="CG582" s="18"/>
      <c r="CQ582" s="18"/>
      <c r="CU582" s="18"/>
      <c r="CY582" s="18"/>
      <c r="DJ582" s="18"/>
      <c r="DL582" s="18"/>
    </row>
    <row r="583" spans="4:116" x14ac:dyDescent="0.3">
      <c r="D583" s="12"/>
      <c r="E583" s="14"/>
      <c r="H583" s="16"/>
      <c r="I583" s="11"/>
      <c r="J583" s="39"/>
      <c r="K583" s="39"/>
      <c r="L583" s="39"/>
      <c r="M583" s="39"/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/>
      <c r="AC583" s="8"/>
      <c r="AT583" s="8"/>
      <c r="AV583" s="31"/>
      <c r="AY583" s="31"/>
      <c r="AZ583" s="21"/>
      <c r="BA583" s="23"/>
      <c r="BN583" s="18"/>
      <c r="BP583" s="54"/>
      <c r="BR583" s="54"/>
      <c r="BT583" s="18"/>
      <c r="BV583" s="18"/>
      <c r="BW583" s="18"/>
      <c r="CD583" s="18"/>
      <c r="CG583" s="18"/>
      <c r="CQ583" s="18"/>
      <c r="CU583" s="18"/>
      <c r="CY583" s="18"/>
      <c r="DJ583" s="18"/>
      <c r="DL583" s="18"/>
    </row>
    <row r="584" spans="4:116" x14ac:dyDescent="0.3">
      <c r="D584" s="12"/>
      <c r="E584" s="14"/>
      <c r="H584" s="16"/>
      <c r="I584" s="11"/>
      <c r="J584" s="39"/>
      <c r="K584" s="39"/>
      <c r="L584" s="39"/>
      <c r="M584" s="39"/>
      <c r="N584" s="42"/>
      <c r="O584" s="8"/>
      <c r="P584" s="9"/>
      <c r="Q584" s="9"/>
      <c r="R584" s="8"/>
      <c r="S584" s="9"/>
      <c r="T584" s="9"/>
      <c r="U584" s="8"/>
      <c r="V584" s="9"/>
      <c r="W584" s="9"/>
      <c r="X584" s="9"/>
      <c r="Y584" s="8"/>
      <c r="Z584" s="9"/>
      <c r="AA584" s="8"/>
      <c r="AC584" s="8"/>
      <c r="AT584" s="8"/>
      <c r="AV584" s="31"/>
      <c r="AY584" s="31"/>
      <c r="AZ584" s="21"/>
      <c r="BA584" s="23"/>
      <c r="BN584" s="18"/>
      <c r="BP584" s="54"/>
      <c r="BR584" s="54"/>
      <c r="BT584" s="18"/>
      <c r="BV584" s="18"/>
      <c r="BW584" s="18"/>
      <c r="CD584" s="18"/>
      <c r="CG584" s="18"/>
      <c r="CQ584" s="18"/>
      <c r="CU584" s="18"/>
      <c r="CY584" s="18"/>
      <c r="DJ584" s="18"/>
      <c r="DL584" s="18"/>
    </row>
    <row r="585" spans="4:116" x14ac:dyDescent="0.3"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C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Q585" s="18"/>
      <c r="CU585" s="18"/>
      <c r="CY585" s="18"/>
      <c r="DJ585" s="18"/>
      <c r="DL585" s="18"/>
    </row>
    <row r="586" spans="4:116" x14ac:dyDescent="0.3"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C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Q586" s="18"/>
      <c r="CU586" s="18"/>
      <c r="CY586" s="18"/>
      <c r="DJ586" s="18"/>
      <c r="DL586" s="18"/>
    </row>
    <row r="587" spans="4:116" x14ac:dyDescent="0.3"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C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Q587" s="18"/>
      <c r="CU587" s="18"/>
      <c r="CY587" s="18"/>
      <c r="DJ587" s="18"/>
      <c r="DL587" s="18"/>
    </row>
    <row r="588" spans="4:116" x14ac:dyDescent="0.3"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C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Q588" s="18"/>
      <c r="CU588" s="18"/>
      <c r="CY588" s="18"/>
      <c r="DJ588" s="18"/>
      <c r="DL588" s="18"/>
    </row>
    <row r="589" spans="4:116" x14ac:dyDescent="0.3"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C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Q589" s="18"/>
      <c r="CU589" s="18"/>
      <c r="CY589" s="18"/>
      <c r="DJ589" s="18"/>
      <c r="DL589" s="18"/>
    </row>
    <row r="590" spans="4:116" x14ac:dyDescent="0.3"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C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Q590" s="18"/>
      <c r="CU590" s="18"/>
      <c r="CY590" s="18"/>
      <c r="DJ590" s="18"/>
      <c r="DL590" s="18"/>
    </row>
    <row r="591" spans="4:116" x14ac:dyDescent="0.3"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C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Q591" s="18"/>
      <c r="CU591" s="18"/>
      <c r="CY591" s="18"/>
      <c r="DJ591" s="18"/>
      <c r="DL591" s="18"/>
    </row>
    <row r="592" spans="4:116" x14ac:dyDescent="0.3"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C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Q592" s="18"/>
      <c r="CU592" s="18"/>
      <c r="CY592" s="18"/>
      <c r="DJ592" s="18"/>
      <c r="DL592" s="18"/>
    </row>
    <row r="593" spans="4:116" x14ac:dyDescent="0.3"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C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Q593" s="18"/>
      <c r="CU593" s="18"/>
      <c r="CY593" s="18"/>
      <c r="DJ593" s="18"/>
      <c r="DL593" s="18"/>
    </row>
    <row r="594" spans="4:116" x14ac:dyDescent="0.3"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C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Q594" s="18"/>
      <c r="CU594" s="18"/>
      <c r="CY594" s="18"/>
      <c r="DJ594" s="18"/>
      <c r="DL594" s="18"/>
    </row>
    <row r="595" spans="4:116" x14ac:dyDescent="0.3"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C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Q595" s="18"/>
      <c r="CU595" s="18"/>
      <c r="CY595" s="18"/>
      <c r="DJ595" s="18"/>
      <c r="DL595" s="18"/>
    </row>
    <row r="596" spans="4:116" x14ac:dyDescent="0.3"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C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Q596" s="18"/>
      <c r="CU596" s="18"/>
      <c r="CY596" s="18"/>
      <c r="DJ596" s="18"/>
      <c r="DL596" s="18"/>
    </row>
    <row r="597" spans="4:116" x14ac:dyDescent="0.3"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C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Q597" s="18"/>
      <c r="CU597" s="18"/>
      <c r="CY597" s="18"/>
      <c r="DJ597" s="18"/>
      <c r="DL597" s="18"/>
    </row>
    <row r="598" spans="4:116" x14ac:dyDescent="0.3"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C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Q598" s="18"/>
      <c r="CU598" s="18"/>
      <c r="CY598" s="18"/>
      <c r="DJ598" s="18"/>
      <c r="DL598" s="18"/>
    </row>
    <row r="599" spans="4:116" x14ac:dyDescent="0.3"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C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Q599" s="18"/>
      <c r="CU599" s="18"/>
      <c r="CY599" s="18"/>
      <c r="DJ599" s="18"/>
      <c r="DL599" s="18"/>
    </row>
    <row r="600" spans="4:116" x14ac:dyDescent="0.3"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C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Q600" s="18"/>
      <c r="CU600" s="18"/>
      <c r="CY600" s="18"/>
      <c r="DJ600" s="18"/>
      <c r="DL600" s="18"/>
    </row>
    <row r="601" spans="4:116" x14ac:dyDescent="0.3"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C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Q601" s="18"/>
      <c r="CU601" s="18"/>
      <c r="CY601" s="18"/>
      <c r="DJ601" s="18"/>
      <c r="DL601" s="18"/>
    </row>
    <row r="602" spans="4:116" x14ac:dyDescent="0.3"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C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Q602" s="18"/>
      <c r="CU602" s="18"/>
      <c r="CY602" s="18"/>
      <c r="DJ602" s="18"/>
      <c r="DL602" s="18"/>
    </row>
    <row r="603" spans="4:116" x14ac:dyDescent="0.3"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C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Q603" s="18"/>
      <c r="CU603" s="18"/>
      <c r="CY603" s="18"/>
      <c r="DJ603" s="18"/>
      <c r="DL603" s="18"/>
    </row>
    <row r="604" spans="4:116" x14ac:dyDescent="0.3"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C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Q604" s="18"/>
      <c r="CU604" s="18"/>
      <c r="CY604" s="18"/>
      <c r="DJ604" s="18"/>
      <c r="DL604" s="18"/>
    </row>
    <row r="605" spans="4:116" x14ac:dyDescent="0.3"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C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Q605" s="18"/>
      <c r="CU605" s="18"/>
      <c r="CY605" s="18"/>
      <c r="DJ605" s="18"/>
      <c r="DL605" s="18"/>
    </row>
    <row r="606" spans="4:116" x14ac:dyDescent="0.3"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C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Q606" s="18"/>
      <c r="CU606" s="18"/>
      <c r="CY606" s="18"/>
      <c r="DJ606" s="18"/>
      <c r="DL606" s="18"/>
    </row>
    <row r="607" spans="4:116" x14ac:dyDescent="0.3"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C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Q607" s="18"/>
      <c r="CU607" s="18"/>
      <c r="CY607" s="18"/>
      <c r="DJ607" s="18"/>
      <c r="DL607" s="18"/>
    </row>
    <row r="608" spans="4:116" x14ac:dyDescent="0.3"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C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Q608" s="18"/>
      <c r="CU608" s="18"/>
      <c r="CY608" s="18"/>
      <c r="DJ608" s="18"/>
      <c r="DL608" s="18"/>
    </row>
    <row r="609" spans="4:116" x14ac:dyDescent="0.3"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C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Q609" s="18"/>
      <c r="CU609" s="18"/>
      <c r="CY609" s="18"/>
      <c r="DJ609" s="18"/>
      <c r="DL609" s="18"/>
    </row>
    <row r="610" spans="4:116" x14ac:dyDescent="0.3"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C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Q610" s="18"/>
      <c r="CU610" s="18"/>
      <c r="CY610" s="18"/>
      <c r="DJ610" s="18"/>
      <c r="DL610" s="18"/>
    </row>
    <row r="611" spans="4:116" x14ac:dyDescent="0.3"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C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Q611" s="18"/>
      <c r="CU611" s="18"/>
      <c r="CY611" s="18"/>
      <c r="DJ611" s="18"/>
      <c r="DL611" s="18"/>
    </row>
    <row r="612" spans="4:116" x14ac:dyDescent="0.3"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C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Q612" s="18"/>
      <c r="CU612" s="18"/>
      <c r="CY612" s="18"/>
      <c r="DJ612" s="18"/>
      <c r="DL612" s="18"/>
    </row>
    <row r="613" spans="4:116" x14ac:dyDescent="0.3"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C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Q613" s="18"/>
      <c r="CU613" s="18"/>
      <c r="CY613" s="18"/>
      <c r="DJ613" s="18"/>
      <c r="DL613" s="18"/>
    </row>
    <row r="614" spans="4:116" x14ac:dyDescent="0.3"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C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Q614" s="18"/>
      <c r="CU614" s="18"/>
      <c r="CY614" s="18"/>
      <c r="DJ614" s="18"/>
      <c r="DL614" s="18"/>
    </row>
    <row r="615" spans="4:116" x14ac:dyDescent="0.3"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C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Q615" s="18"/>
      <c r="CU615" s="18"/>
      <c r="CY615" s="18"/>
      <c r="DJ615" s="18"/>
      <c r="DL615" s="18"/>
    </row>
    <row r="616" spans="4:116" x14ac:dyDescent="0.3"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C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Q616" s="18"/>
      <c r="CU616" s="18"/>
      <c r="CY616" s="18"/>
      <c r="DJ616" s="18"/>
      <c r="DL616" s="18"/>
    </row>
    <row r="617" spans="4:116" x14ac:dyDescent="0.3"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C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Q617" s="18"/>
      <c r="CU617" s="18"/>
      <c r="CY617" s="18"/>
      <c r="DJ617" s="18"/>
      <c r="DL617" s="18"/>
    </row>
    <row r="618" spans="4:116" x14ac:dyDescent="0.3"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C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Q618" s="18"/>
      <c r="CU618" s="18"/>
      <c r="CY618" s="18"/>
      <c r="DJ618" s="18"/>
      <c r="DL618" s="18"/>
    </row>
    <row r="619" spans="4:116" x14ac:dyDescent="0.3"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C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Q619" s="18"/>
      <c r="CU619" s="18"/>
      <c r="CY619" s="18"/>
      <c r="DJ619" s="18"/>
      <c r="DL619" s="18"/>
    </row>
    <row r="620" spans="4:116" x14ac:dyDescent="0.3"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C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Q620" s="18"/>
      <c r="CU620" s="18"/>
      <c r="CY620" s="18"/>
      <c r="DJ620" s="18"/>
      <c r="DL620" s="18"/>
    </row>
    <row r="621" spans="4:116" x14ac:dyDescent="0.3"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C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Q621" s="18"/>
      <c r="CU621" s="18"/>
      <c r="CY621" s="18"/>
      <c r="DJ621" s="18"/>
      <c r="DL621" s="18"/>
    </row>
    <row r="622" spans="4:116" x14ac:dyDescent="0.3"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C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Q622" s="18"/>
      <c r="CU622" s="18"/>
      <c r="CY622" s="18"/>
      <c r="DJ622" s="18"/>
      <c r="DL622" s="18"/>
    </row>
    <row r="623" spans="4:116" x14ac:dyDescent="0.3"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C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Q623" s="18"/>
      <c r="CU623" s="18"/>
      <c r="CY623" s="18"/>
      <c r="DJ623" s="18"/>
      <c r="DL623" s="18"/>
    </row>
    <row r="624" spans="4:116" x14ac:dyDescent="0.3"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C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Q624" s="18"/>
      <c r="CU624" s="18"/>
      <c r="CY624" s="18"/>
      <c r="DJ624" s="18"/>
      <c r="DL624" s="18"/>
    </row>
    <row r="625" spans="4:116" x14ac:dyDescent="0.3"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C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Q625" s="18"/>
      <c r="CU625" s="18"/>
      <c r="CY625" s="18"/>
      <c r="DJ625" s="18"/>
      <c r="DL625" s="18"/>
    </row>
    <row r="626" spans="4:116" x14ac:dyDescent="0.3"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C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Q626" s="18"/>
      <c r="CU626" s="18"/>
      <c r="CY626" s="18"/>
      <c r="DJ626" s="18"/>
      <c r="DL626" s="18"/>
    </row>
    <row r="627" spans="4:116" x14ac:dyDescent="0.3"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C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Q627" s="18"/>
      <c r="CU627" s="18"/>
      <c r="CY627" s="18"/>
      <c r="DJ627" s="18"/>
      <c r="DL627" s="18"/>
    </row>
    <row r="628" spans="4:116" x14ac:dyDescent="0.3"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C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Q628" s="18"/>
      <c r="CU628" s="18"/>
      <c r="CY628" s="18"/>
      <c r="DJ628" s="18"/>
      <c r="DL628" s="18"/>
    </row>
    <row r="629" spans="4:116" x14ac:dyDescent="0.3"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C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Q629" s="18"/>
      <c r="CU629" s="18"/>
      <c r="CY629" s="18"/>
      <c r="DJ629" s="18"/>
      <c r="DL629" s="18"/>
    </row>
    <row r="630" spans="4:116" x14ac:dyDescent="0.3"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C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Q630" s="18"/>
      <c r="CU630" s="18"/>
      <c r="CY630" s="18"/>
      <c r="DJ630" s="18"/>
      <c r="DL630" s="18"/>
    </row>
    <row r="631" spans="4:116" x14ac:dyDescent="0.3"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C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Q631" s="18"/>
      <c r="CU631" s="18"/>
      <c r="CY631" s="18"/>
      <c r="DJ631" s="18"/>
      <c r="DL631" s="18"/>
    </row>
    <row r="632" spans="4:116" x14ac:dyDescent="0.3"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C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Q632" s="18"/>
      <c r="CU632" s="18"/>
      <c r="CY632" s="18"/>
      <c r="DJ632" s="18"/>
      <c r="DL632" s="18"/>
    </row>
    <row r="633" spans="4:116" x14ac:dyDescent="0.3"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C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Q633" s="18"/>
      <c r="CU633" s="18"/>
      <c r="CY633" s="18"/>
      <c r="DJ633" s="18"/>
      <c r="DL633" s="18"/>
    </row>
    <row r="634" spans="4:116" x14ac:dyDescent="0.3"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C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Q634" s="18"/>
      <c r="CU634" s="18"/>
      <c r="CY634" s="18"/>
      <c r="DJ634" s="18"/>
      <c r="DL634" s="18"/>
    </row>
    <row r="635" spans="4:116" x14ac:dyDescent="0.3"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C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Q635" s="18"/>
      <c r="CU635" s="18"/>
      <c r="CY635" s="18"/>
      <c r="DJ635" s="18"/>
      <c r="DL635" s="18"/>
    </row>
    <row r="636" spans="4:116" x14ac:dyDescent="0.3"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C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Q636" s="18"/>
      <c r="CU636" s="18"/>
      <c r="CY636" s="18"/>
      <c r="DJ636" s="18"/>
      <c r="DL636" s="18"/>
    </row>
    <row r="637" spans="4:116" x14ac:dyDescent="0.3"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C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Q637" s="18"/>
      <c r="CU637" s="18"/>
      <c r="CY637" s="18"/>
      <c r="DJ637" s="18"/>
      <c r="DL637" s="18"/>
    </row>
    <row r="638" spans="4:116" x14ac:dyDescent="0.3"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C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Q638" s="18"/>
      <c r="CU638" s="18"/>
      <c r="CY638" s="18"/>
      <c r="DJ638" s="18"/>
      <c r="DL638" s="18"/>
    </row>
    <row r="639" spans="4:116" x14ac:dyDescent="0.3"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C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Q639" s="18"/>
      <c r="CU639" s="18"/>
      <c r="CY639" s="18"/>
      <c r="DJ639" s="18"/>
      <c r="DL639" s="18"/>
    </row>
    <row r="640" spans="4:116" x14ac:dyDescent="0.3"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C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Q640" s="18"/>
      <c r="CU640" s="18"/>
      <c r="CY640" s="18"/>
      <c r="DJ640" s="18"/>
      <c r="DL640" s="18"/>
    </row>
    <row r="641" spans="4:116" x14ac:dyDescent="0.3"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C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Q641" s="18"/>
      <c r="CU641" s="18"/>
      <c r="CY641" s="18"/>
      <c r="DJ641" s="18"/>
      <c r="DL641" s="18"/>
    </row>
    <row r="642" spans="4:116" x14ac:dyDescent="0.3"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C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Q642" s="18"/>
      <c r="CU642" s="18"/>
      <c r="CY642" s="18"/>
      <c r="DJ642" s="18"/>
      <c r="DL642" s="18"/>
    </row>
    <row r="643" spans="4:116" x14ac:dyDescent="0.3"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C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Q643" s="18"/>
      <c r="CU643" s="18"/>
      <c r="CY643" s="18"/>
      <c r="DJ643" s="18"/>
      <c r="DL643" s="18"/>
    </row>
    <row r="644" spans="4:116" x14ac:dyDescent="0.3"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C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Q644" s="18"/>
      <c r="CU644" s="18"/>
      <c r="CY644" s="18"/>
      <c r="DJ644" s="18"/>
      <c r="DL644" s="18"/>
    </row>
    <row r="645" spans="4:116" x14ac:dyDescent="0.3"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C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Q645" s="18"/>
      <c r="CU645" s="18"/>
      <c r="CY645" s="18"/>
      <c r="DJ645" s="18"/>
      <c r="DL645" s="18"/>
    </row>
    <row r="646" spans="4:116" x14ac:dyDescent="0.3"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C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Q646" s="18"/>
      <c r="CU646" s="18"/>
      <c r="CY646" s="18"/>
      <c r="DJ646" s="18"/>
      <c r="DL646" s="18"/>
    </row>
    <row r="647" spans="4:116" x14ac:dyDescent="0.3"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C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Q647" s="18"/>
      <c r="CU647" s="18"/>
      <c r="CY647" s="18"/>
      <c r="DJ647" s="18"/>
      <c r="DL647" s="18"/>
    </row>
    <row r="648" spans="4:116" x14ac:dyDescent="0.3"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C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Q648" s="18"/>
      <c r="CU648" s="18"/>
      <c r="CY648" s="18"/>
      <c r="DJ648" s="18"/>
      <c r="DL648" s="18"/>
    </row>
    <row r="649" spans="4:116" x14ac:dyDescent="0.3"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C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Q649" s="18"/>
      <c r="CU649" s="18"/>
      <c r="CY649" s="18"/>
      <c r="DJ649" s="18"/>
      <c r="DL649" s="18"/>
    </row>
    <row r="650" spans="4:116" x14ac:dyDescent="0.3"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C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Q650" s="18"/>
      <c r="CU650" s="18"/>
      <c r="CY650" s="18"/>
      <c r="DJ650" s="18"/>
      <c r="DL650" s="18"/>
    </row>
    <row r="651" spans="4:116" x14ac:dyDescent="0.3"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C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Q651" s="18"/>
      <c r="CU651" s="18"/>
      <c r="CY651" s="18"/>
      <c r="DJ651" s="18"/>
      <c r="DL651" s="18"/>
    </row>
    <row r="652" spans="4:116" x14ac:dyDescent="0.3"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C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Q652" s="18"/>
      <c r="CU652" s="18"/>
      <c r="CY652" s="18"/>
      <c r="DJ652" s="18"/>
      <c r="DL652" s="18"/>
    </row>
    <row r="653" spans="4:116" x14ac:dyDescent="0.3"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C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Q653" s="18"/>
      <c r="CU653" s="18"/>
      <c r="CY653" s="18"/>
      <c r="DJ653" s="18"/>
      <c r="DL653" s="18"/>
    </row>
    <row r="654" spans="4:116" x14ac:dyDescent="0.3"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C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Q654" s="18"/>
      <c r="CU654" s="18"/>
      <c r="CY654" s="18"/>
      <c r="DJ654" s="18"/>
      <c r="DL654" s="18"/>
    </row>
    <row r="655" spans="4:116" x14ac:dyDescent="0.3"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C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Q655" s="18"/>
      <c r="CU655" s="18"/>
      <c r="CY655" s="18"/>
      <c r="DJ655" s="18"/>
      <c r="DL655" s="18"/>
    </row>
    <row r="656" spans="4:116" x14ac:dyDescent="0.3"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C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Q656" s="18"/>
      <c r="CU656" s="18"/>
      <c r="CY656" s="18"/>
      <c r="DJ656" s="18"/>
      <c r="DL656" s="18"/>
    </row>
    <row r="657" spans="4:116" x14ac:dyDescent="0.3"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C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Q657" s="18"/>
      <c r="CU657" s="18"/>
      <c r="CY657" s="18"/>
      <c r="DJ657" s="18"/>
      <c r="DL657" s="18"/>
    </row>
    <row r="658" spans="4:116" x14ac:dyDescent="0.3"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C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Q658" s="18"/>
      <c r="CU658" s="18"/>
      <c r="CY658" s="18"/>
      <c r="DJ658" s="18"/>
      <c r="DL658" s="18"/>
    </row>
    <row r="659" spans="4:116" x14ac:dyDescent="0.3"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C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Q659" s="18"/>
      <c r="CU659" s="18"/>
      <c r="CY659" s="18"/>
      <c r="DJ659" s="18"/>
      <c r="DL659" s="18"/>
    </row>
    <row r="660" spans="4:116" x14ac:dyDescent="0.3"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C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Q660" s="18"/>
      <c r="CU660" s="18"/>
      <c r="CY660" s="18"/>
      <c r="DJ660" s="18"/>
      <c r="DL660" s="18"/>
    </row>
    <row r="661" spans="4:116" x14ac:dyDescent="0.3"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C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Q661" s="18"/>
      <c r="CU661" s="18"/>
      <c r="CY661" s="18"/>
      <c r="DJ661" s="18"/>
      <c r="DL661" s="18"/>
    </row>
    <row r="662" spans="4:116" x14ac:dyDescent="0.3"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C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Q662" s="18"/>
      <c r="CU662" s="18"/>
      <c r="CY662" s="18"/>
      <c r="DJ662" s="18"/>
      <c r="DL662" s="18"/>
    </row>
    <row r="663" spans="4:116" x14ac:dyDescent="0.3"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C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Q663" s="18"/>
      <c r="CU663" s="18"/>
      <c r="CY663" s="18"/>
      <c r="DJ663" s="18"/>
      <c r="DL663" s="18"/>
    </row>
    <row r="664" spans="4:116" x14ac:dyDescent="0.3"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C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Q664" s="18"/>
      <c r="CU664" s="18"/>
      <c r="CY664" s="18"/>
      <c r="DJ664" s="18"/>
      <c r="DL664" s="18"/>
    </row>
    <row r="665" spans="4:116" x14ac:dyDescent="0.3"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C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Q665" s="18"/>
      <c r="CU665" s="18"/>
      <c r="CY665" s="18"/>
      <c r="DJ665" s="18"/>
      <c r="DL665" s="18"/>
    </row>
    <row r="666" spans="4:116" x14ac:dyDescent="0.3"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C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Q666" s="18"/>
      <c r="CU666" s="18"/>
      <c r="CY666" s="18"/>
      <c r="DJ666" s="18"/>
      <c r="DL666" s="18"/>
    </row>
    <row r="667" spans="4:116" x14ac:dyDescent="0.3"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C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Q667" s="18"/>
      <c r="CU667" s="18"/>
      <c r="CY667" s="18"/>
      <c r="DJ667" s="18"/>
      <c r="DL667" s="18"/>
    </row>
    <row r="668" spans="4:116" x14ac:dyDescent="0.3"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C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Q668" s="18"/>
      <c r="CU668" s="18"/>
      <c r="CY668" s="18"/>
      <c r="DJ668" s="18"/>
      <c r="DL668" s="18"/>
    </row>
    <row r="669" spans="4:116" x14ac:dyDescent="0.3"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C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Q669" s="18"/>
      <c r="CU669" s="18"/>
      <c r="CY669" s="18"/>
      <c r="DJ669" s="18"/>
      <c r="DL669" s="18"/>
    </row>
    <row r="670" spans="4:116" x14ac:dyDescent="0.3"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C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Q670" s="18"/>
      <c r="CU670" s="18"/>
      <c r="CY670" s="18"/>
      <c r="DJ670" s="18"/>
      <c r="DL670" s="18"/>
    </row>
    <row r="671" spans="4:116" x14ac:dyDescent="0.3"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C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Q671" s="18"/>
      <c r="CU671" s="18"/>
      <c r="CY671" s="18"/>
      <c r="DJ671" s="18"/>
      <c r="DL671" s="18"/>
    </row>
    <row r="672" spans="4:116" x14ac:dyDescent="0.3"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C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Q672" s="18"/>
      <c r="CU672" s="18"/>
      <c r="CY672" s="18"/>
      <c r="DJ672" s="18"/>
      <c r="DL672" s="18"/>
    </row>
    <row r="673" spans="4:116" x14ac:dyDescent="0.3"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C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Q673" s="18"/>
      <c r="CU673" s="18"/>
      <c r="CY673" s="18"/>
      <c r="DJ673" s="18"/>
      <c r="DL673" s="18"/>
    </row>
    <row r="674" spans="4:116" x14ac:dyDescent="0.3"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C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Q674" s="18"/>
      <c r="CU674" s="18"/>
      <c r="CY674" s="18"/>
      <c r="DJ674" s="18"/>
      <c r="DL674" s="18"/>
    </row>
    <row r="675" spans="4:116" x14ac:dyDescent="0.3"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C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Q675" s="18"/>
      <c r="CU675" s="18"/>
      <c r="CY675" s="18"/>
      <c r="DJ675" s="18"/>
      <c r="DL675" s="18"/>
    </row>
    <row r="676" spans="4:116" x14ac:dyDescent="0.3"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C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Q676" s="18"/>
      <c r="CU676" s="18"/>
      <c r="CY676" s="18"/>
      <c r="DJ676" s="18"/>
      <c r="DL676" s="18"/>
    </row>
    <row r="677" spans="4:116" x14ac:dyDescent="0.3"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C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Q677" s="18"/>
      <c r="CU677" s="18"/>
      <c r="CY677" s="18"/>
      <c r="DJ677" s="18"/>
      <c r="DL677" s="18"/>
    </row>
    <row r="678" spans="4:116" x14ac:dyDescent="0.3"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C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Q678" s="18"/>
      <c r="CU678" s="18"/>
      <c r="CY678" s="18"/>
      <c r="DJ678" s="18"/>
      <c r="DL678" s="18"/>
    </row>
    <row r="679" spans="4:116" x14ac:dyDescent="0.3"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C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Q679" s="18"/>
      <c r="CU679" s="18"/>
      <c r="CY679" s="18"/>
      <c r="DJ679" s="18"/>
      <c r="DL679" s="18"/>
    </row>
    <row r="680" spans="4:116" x14ac:dyDescent="0.3"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C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Q680" s="18"/>
      <c r="CU680" s="18"/>
      <c r="CY680" s="18"/>
      <c r="DJ680" s="18"/>
      <c r="DL680" s="18"/>
    </row>
    <row r="681" spans="4:116" x14ac:dyDescent="0.3"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C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Q681" s="18"/>
      <c r="CU681" s="18"/>
      <c r="CY681" s="18"/>
      <c r="DJ681" s="18"/>
      <c r="DL681" s="18"/>
    </row>
    <row r="682" spans="4:116" x14ac:dyDescent="0.3"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C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Q682" s="18"/>
      <c r="CU682" s="18"/>
      <c r="CY682" s="18"/>
      <c r="DJ682" s="18"/>
      <c r="DL682" s="18"/>
    </row>
    <row r="683" spans="4:116" x14ac:dyDescent="0.3"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C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Q683" s="18"/>
      <c r="CU683" s="18"/>
      <c r="CY683" s="18"/>
      <c r="DJ683" s="18"/>
      <c r="DL683" s="18"/>
    </row>
    <row r="684" spans="4:116" x14ac:dyDescent="0.3"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C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Q684" s="18"/>
      <c r="CU684" s="18"/>
      <c r="CY684" s="18"/>
      <c r="DJ684" s="18"/>
      <c r="DL684" s="18"/>
    </row>
    <row r="685" spans="4:116" x14ac:dyDescent="0.3"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C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Q685" s="18"/>
      <c r="CU685" s="18"/>
      <c r="CY685" s="18"/>
      <c r="DJ685" s="18"/>
      <c r="DL685" s="18"/>
    </row>
    <row r="686" spans="4:116" x14ac:dyDescent="0.3"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C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Q686" s="18"/>
      <c r="CU686" s="18"/>
      <c r="CY686" s="18"/>
      <c r="DJ686" s="18"/>
      <c r="DL686" s="18"/>
    </row>
    <row r="687" spans="4:116" x14ac:dyDescent="0.3"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C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Q687" s="18"/>
      <c r="CU687" s="18"/>
      <c r="CY687" s="18"/>
      <c r="DJ687" s="18"/>
      <c r="DL687" s="18"/>
    </row>
    <row r="688" spans="4:116" x14ac:dyDescent="0.3"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C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Q688" s="18"/>
      <c r="CU688" s="18"/>
      <c r="CY688" s="18"/>
      <c r="DJ688" s="18"/>
      <c r="DL688" s="18"/>
    </row>
    <row r="689" spans="4:116" x14ac:dyDescent="0.3"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C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Q689" s="18"/>
      <c r="CU689" s="18"/>
      <c r="CY689" s="18"/>
      <c r="DJ689" s="18"/>
      <c r="DL689" s="18"/>
    </row>
    <row r="690" spans="4:116" x14ac:dyDescent="0.3"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C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Q690" s="18"/>
      <c r="CU690" s="18"/>
      <c r="CY690" s="18"/>
      <c r="DJ690" s="18"/>
      <c r="DL690" s="18"/>
    </row>
    <row r="691" spans="4:116" x14ac:dyDescent="0.3"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C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Q691" s="18"/>
      <c r="CU691" s="18"/>
      <c r="CY691" s="18"/>
      <c r="DJ691" s="18"/>
      <c r="DL691" s="18"/>
    </row>
    <row r="692" spans="4:116" x14ac:dyDescent="0.3"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C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Q692" s="18"/>
      <c r="CU692" s="18"/>
      <c r="CY692" s="18"/>
      <c r="DJ692" s="18"/>
      <c r="DL692" s="18"/>
    </row>
    <row r="693" spans="4:116" x14ac:dyDescent="0.3"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C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Q693" s="18"/>
      <c r="CU693" s="18"/>
      <c r="CY693" s="18"/>
      <c r="DJ693" s="18"/>
      <c r="DL693" s="18"/>
    </row>
    <row r="694" spans="4:116" x14ac:dyDescent="0.3"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C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Q694" s="18"/>
      <c r="CU694" s="18"/>
      <c r="CY694" s="18"/>
      <c r="DJ694" s="18"/>
      <c r="DL694" s="18"/>
    </row>
    <row r="695" spans="4:116" x14ac:dyDescent="0.3"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C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Q695" s="18"/>
      <c r="CU695" s="18"/>
      <c r="CY695" s="18"/>
      <c r="DJ695" s="18"/>
      <c r="DL695" s="18"/>
    </row>
    <row r="696" spans="4:116" x14ac:dyDescent="0.3"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C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Q696" s="18"/>
      <c r="CU696" s="18"/>
      <c r="CY696" s="18"/>
      <c r="DJ696" s="18"/>
      <c r="DL696" s="18"/>
    </row>
    <row r="697" spans="4:116" x14ac:dyDescent="0.3"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C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Q697" s="18"/>
      <c r="CU697" s="18"/>
      <c r="CY697" s="18"/>
      <c r="DJ697" s="18"/>
      <c r="DL697" s="18"/>
    </row>
    <row r="698" spans="4:116" x14ac:dyDescent="0.3"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C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Q698" s="18"/>
      <c r="CU698" s="18"/>
      <c r="CY698" s="18"/>
      <c r="DJ698" s="18"/>
      <c r="DL698" s="18"/>
    </row>
    <row r="699" spans="4:116" x14ac:dyDescent="0.3"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C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Q699" s="18"/>
      <c r="CU699" s="18"/>
      <c r="CY699" s="18"/>
      <c r="DJ699" s="18"/>
      <c r="DL699" s="18"/>
    </row>
    <row r="700" spans="4:116" x14ac:dyDescent="0.3"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C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Q700" s="18"/>
      <c r="CU700" s="18"/>
      <c r="CY700" s="18"/>
      <c r="DJ700" s="18"/>
      <c r="DL700" s="18"/>
    </row>
    <row r="701" spans="4:116" x14ac:dyDescent="0.3"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C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Q701" s="18"/>
      <c r="CU701" s="18"/>
      <c r="CY701" s="18"/>
      <c r="DJ701" s="18"/>
      <c r="DL701" s="18"/>
    </row>
    <row r="702" spans="4:116" x14ac:dyDescent="0.3"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C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Q702" s="18"/>
      <c r="CU702" s="18"/>
      <c r="CY702" s="18"/>
      <c r="DJ702" s="18"/>
      <c r="DL702" s="18"/>
    </row>
    <row r="703" spans="4:116" x14ac:dyDescent="0.3"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C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Q703" s="18"/>
      <c r="CU703" s="18"/>
      <c r="CY703" s="18"/>
      <c r="DJ703" s="18"/>
      <c r="DL703" s="18"/>
    </row>
    <row r="704" spans="4:116" x14ac:dyDescent="0.3"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C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Q704" s="18"/>
      <c r="CU704" s="18"/>
      <c r="CY704" s="18"/>
      <c r="DJ704" s="18"/>
      <c r="DL704" s="18"/>
    </row>
    <row r="705" spans="4:116" x14ac:dyDescent="0.3"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C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Q705" s="18"/>
      <c r="CU705" s="18"/>
      <c r="CY705" s="18"/>
      <c r="DJ705" s="18"/>
      <c r="DL705" s="18"/>
    </row>
    <row r="706" spans="4:116" x14ac:dyDescent="0.3"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C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Q706" s="18"/>
      <c r="CU706" s="18"/>
      <c r="CY706" s="18"/>
      <c r="DJ706" s="18"/>
      <c r="DL706" s="18"/>
    </row>
    <row r="707" spans="4:116" x14ac:dyDescent="0.3"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C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Q707" s="18"/>
      <c r="CU707" s="18"/>
      <c r="CY707" s="18"/>
      <c r="DJ707" s="18"/>
      <c r="DL707" s="18"/>
    </row>
    <row r="708" spans="4:116" x14ac:dyDescent="0.3"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C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Q708" s="18"/>
      <c r="CU708" s="18"/>
      <c r="CY708" s="18"/>
      <c r="DJ708" s="18"/>
      <c r="DL708" s="18"/>
    </row>
    <row r="709" spans="4:116" x14ac:dyDescent="0.3"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C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Q709" s="18"/>
      <c r="CU709" s="18"/>
      <c r="CY709" s="18"/>
      <c r="DJ709" s="18"/>
      <c r="DL709" s="18"/>
    </row>
    <row r="710" spans="4:116" x14ac:dyDescent="0.3"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C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Q710" s="18"/>
      <c r="CU710" s="18"/>
      <c r="CY710" s="18"/>
      <c r="DJ710" s="18"/>
      <c r="DL710" s="18"/>
    </row>
    <row r="711" spans="4:116" x14ac:dyDescent="0.3"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C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Q711" s="18"/>
      <c r="CU711" s="18"/>
      <c r="CY711" s="18"/>
      <c r="DJ711" s="18"/>
      <c r="DL711" s="18"/>
    </row>
    <row r="712" spans="4:116" x14ac:dyDescent="0.3"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C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Q712" s="18"/>
      <c r="CU712" s="18"/>
      <c r="CY712" s="18"/>
      <c r="DJ712" s="18"/>
      <c r="DL712" s="18"/>
    </row>
    <row r="713" spans="4:116" x14ac:dyDescent="0.3"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C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Q713" s="18"/>
      <c r="CU713" s="18"/>
      <c r="CY713" s="18"/>
      <c r="DJ713" s="18"/>
      <c r="DL713" s="18"/>
    </row>
    <row r="714" spans="4:116" x14ac:dyDescent="0.3"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C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Q714" s="18"/>
      <c r="CU714" s="18"/>
      <c r="CY714" s="18"/>
      <c r="DJ714" s="18"/>
      <c r="DL714" s="18"/>
    </row>
    <row r="715" spans="4:116" x14ac:dyDescent="0.3"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C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Q715" s="18"/>
      <c r="CU715" s="18"/>
      <c r="CY715" s="18"/>
      <c r="DJ715" s="18"/>
      <c r="DL715" s="18"/>
    </row>
    <row r="716" spans="4:116" x14ac:dyDescent="0.3"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C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Q716" s="18"/>
      <c r="CU716" s="18"/>
      <c r="CY716" s="18"/>
      <c r="DJ716" s="18"/>
      <c r="DL716" s="18"/>
    </row>
    <row r="717" spans="4:116" x14ac:dyDescent="0.3"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C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Q717" s="18"/>
      <c r="CU717" s="18"/>
      <c r="CY717" s="18"/>
      <c r="DJ717" s="18"/>
      <c r="DL717" s="18"/>
    </row>
    <row r="718" spans="4:116" x14ac:dyDescent="0.3"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C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Q718" s="18"/>
      <c r="CU718" s="18"/>
      <c r="CY718" s="18"/>
      <c r="DJ718" s="18"/>
      <c r="DL718" s="18"/>
    </row>
    <row r="719" spans="4:116" x14ac:dyDescent="0.3"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C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Q719" s="18"/>
      <c r="CU719" s="18"/>
      <c r="CY719" s="18"/>
      <c r="DJ719" s="18"/>
      <c r="DL719" s="18"/>
    </row>
    <row r="720" spans="4:116" x14ac:dyDescent="0.3"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C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Q720" s="18"/>
      <c r="CU720" s="18"/>
      <c r="CY720" s="18"/>
      <c r="DJ720" s="18"/>
      <c r="DL720" s="18"/>
    </row>
    <row r="721" spans="4:116" x14ac:dyDescent="0.3"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C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Q721" s="18"/>
      <c r="CU721" s="18"/>
      <c r="CY721" s="18"/>
      <c r="DJ721" s="18"/>
      <c r="DL721" s="18"/>
    </row>
    <row r="722" spans="4:116" x14ac:dyDescent="0.3"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C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Q722" s="18"/>
      <c r="CU722" s="18"/>
      <c r="CY722" s="18"/>
      <c r="DJ722" s="18"/>
      <c r="DL722" s="18"/>
    </row>
    <row r="723" spans="4:116" x14ac:dyDescent="0.3"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C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Q723" s="18"/>
      <c r="CU723" s="18"/>
      <c r="CY723" s="18"/>
      <c r="DJ723" s="18"/>
      <c r="DL723" s="18"/>
    </row>
    <row r="724" spans="4:116" x14ac:dyDescent="0.3"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C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Q724" s="18"/>
      <c r="CU724" s="18"/>
      <c r="CY724" s="18"/>
      <c r="DJ724" s="18"/>
      <c r="DL724" s="18"/>
    </row>
    <row r="725" spans="4:116" x14ac:dyDescent="0.3"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C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Q725" s="18"/>
      <c r="CU725" s="18"/>
      <c r="CY725" s="18"/>
      <c r="DJ725" s="18"/>
      <c r="DL725" s="18"/>
    </row>
    <row r="726" spans="4:116" x14ac:dyDescent="0.3"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C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Q726" s="18"/>
      <c r="CU726" s="18"/>
      <c r="CY726" s="18"/>
      <c r="DJ726" s="18"/>
      <c r="DL726" s="18"/>
    </row>
    <row r="727" spans="4:116" x14ac:dyDescent="0.3"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C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Q727" s="18"/>
      <c r="CU727" s="18"/>
      <c r="CY727" s="18"/>
      <c r="DJ727" s="18"/>
      <c r="DL727" s="18"/>
    </row>
    <row r="728" spans="4:116" x14ac:dyDescent="0.3"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C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Q728" s="18"/>
      <c r="CU728" s="18"/>
      <c r="CY728" s="18"/>
      <c r="DJ728" s="18"/>
      <c r="DL728" s="18"/>
    </row>
    <row r="729" spans="4:116" x14ac:dyDescent="0.3"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C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Q729" s="18"/>
      <c r="CU729" s="18"/>
      <c r="CY729" s="18"/>
      <c r="DJ729" s="18"/>
      <c r="DL729" s="18"/>
    </row>
    <row r="730" spans="4:116" x14ac:dyDescent="0.3"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C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Q730" s="18"/>
      <c r="CU730" s="18"/>
      <c r="CY730" s="18"/>
      <c r="DJ730" s="18"/>
      <c r="DL730" s="18"/>
    </row>
    <row r="731" spans="4:116" x14ac:dyDescent="0.3"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C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Q731" s="18"/>
      <c r="CU731" s="18"/>
      <c r="CY731" s="18"/>
      <c r="DJ731" s="18"/>
      <c r="DL731" s="18"/>
    </row>
    <row r="732" spans="4:116" x14ac:dyDescent="0.3"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C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Q732" s="18"/>
      <c r="CU732" s="18"/>
      <c r="CY732" s="18"/>
      <c r="DJ732" s="18"/>
      <c r="DL732" s="18"/>
    </row>
    <row r="733" spans="4:116" x14ac:dyDescent="0.3"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C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Q733" s="18"/>
      <c r="CU733" s="18"/>
      <c r="CY733" s="18"/>
      <c r="DJ733" s="18"/>
      <c r="DL733" s="18"/>
    </row>
    <row r="734" spans="4:116" x14ac:dyDescent="0.3"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C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Q734" s="18"/>
      <c r="CU734" s="18"/>
      <c r="CY734" s="18"/>
      <c r="DJ734" s="18"/>
      <c r="DL734" s="18"/>
    </row>
    <row r="735" spans="4:116" x14ac:dyDescent="0.3"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C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Q735" s="18"/>
      <c r="CU735" s="18"/>
      <c r="CY735" s="18"/>
      <c r="DJ735" s="18"/>
      <c r="DL735" s="18"/>
    </row>
    <row r="736" spans="4:116" x14ac:dyDescent="0.3"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C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Q736" s="18"/>
      <c r="CU736" s="18"/>
      <c r="CY736" s="18"/>
      <c r="DJ736" s="18"/>
      <c r="DL736" s="18"/>
    </row>
    <row r="737" spans="4:116" x14ac:dyDescent="0.3"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C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Q737" s="18"/>
      <c r="CU737" s="18"/>
      <c r="CY737" s="18"/>
      <c r="DJ737" s="18"/>
      <c r="DL737" s="18"/>
    </row>
    <row r="738" spans="4:116" x14ac:dyDescent="0.3"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C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Q738" s="18"/>
      <c r="CU738" s="18"/>
      <c r="CY738" s="18"/>
      <c r="DJ738" s="18"/>
      <c r="DL738" s="18"/>
    </row>
    <row r="739" spans="4:116" x14ac:dyDescent="0.3"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C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Q739" s="18"/>
      <c r="CU739" s="18"/>
      <c r="CY739" s="18"/>
      <c r="DJ739" s="18"/>
      <c r="DL739" s="18"/>
    </row>
    <row r="740" spans="4:116" x14ac:dyDescent="0.3"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C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Q740" s="18"/>
      <c r="CU740" s="18"/>
      <c r="CY740" s="18"/>
      <c r="DJ740" s="18"/>
      <c r="DL740" s="18"/>
    </row>
    <row r="741" spans="4:116" x14ac:dyDescent="0.3"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C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Q741" s="18"/>
      <c r="CU741" s="18"/>
      <c r="CY741" s="18"/>
      <c r="DJ741" s="18"/>
      <c r="DL741" s="18"/>
    </row>
    <row r="742" spans="4:116" x14ac:dyDescent="0.3"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C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Q742" s="18"/>
      <c r="CU742" s="18"/>
      <c r="CY742" s="18"/>
      <c r="DJ742" s="18"/>
      <c r="DL742" s="18"/>
    </row>
    <row r="743" spans="4:116" x14ac:dyDescent="0.3"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C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Q743" s="18"/>
      <c r="CU743" s="18"/>
      <c r="CY743" s="18"/>
      <c r="DJ743" s="18"/>
      <c r="DL743" s="18"/>
    </row>
    <row r="744" spans="4:116" x14ac:dyDescent="0.3"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C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Q744" s="18"/>
      <c r="CU744" s="18"/>
      <c r="CY744" s="18"/>
      <c r="DJ744" s="18"/>
      <c r="DL744" s="18"/>
    </row>
    <row r="745" spans="4:116" x14ac:dyDescent="0.3"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C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Q745" s="18"/>
      <c r="CU745" s="18"/>
      <c r="CY745" s="18"/>
      <c r="DJ745" s="18"/>
      <c r="DL745" s="18"/>
    </row>
    <row r="746" spans="4:116" x14ac:dyDescent="0.3"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C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Q746" s="18"/>
      <c r="CU746" s="18"/>
      <c r="CY746" s="18"/>
      <c r="DJ746" s="18"/>
      <c r="DL746" s="18"/>
    </row>
    <row r="747" spans="4:116" x14ac:dyDescent="0.3"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C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Q747" s="18"/>
      <c r="CU747" s="18"/>
      <c r="CY747" s="18"/>
      <c r="DJ747" s="18"/>
      <c r="DL747" s="18"/>
    </row>
    <row r="748" spans="4:116" x14ac:dyDescent="0.3"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C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Q748" s="18"/>
      <c r="CU748" s="18"/>
      <c r="CY748" s="18"/>
      <c r="DJ748" s="18"/>
      <c r="DL748" s="18"/>
    </row>
    <row r="749" spans="4:116" x14ac:dyDescent="0.3"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C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Q749" s="18"/>
      <c r="CU749" s="18"/>
      <c r="CY749" s="18"/>
      <c r="DJ749" s="18"/>
      <c r="DL749" s="18"/>
    </row>
    <row r="750" spans="4:116" x14ac:dyDescent="0.3"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C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Q750" s="18"/>
      <c r="CU750" s="18"/>
      <c r="CY750" s="18"/>
      <c r="DJ750" s="18"/>
      <c r="DL750" s="18"/>
    </row>
    <row r="751" spans="4:116" x14ac:dyDescent="0.3"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C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Q751" s="18"/>
      <c r="CU751" s="18"/>
      <c r="CY751" s="18"/>
      <c r="DJ751" s="18"/>
      <c r="DL751" s="18"/>
    </row>
    <row r="752" spans="4:116" x14ac:dyDescent="0.3"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C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Q752" s="18"/>
      <c r="CU752" s="18"/>
      <c r="CY752" s="18"/>
      <c r="DJ752" s="18"/>
      <c r="DL752" s="18"/>
    </row>
    <row r="753" spans="4:116" x14ac:dyDescent="0.3"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C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Q753" s="18"/>
      <c r="CU753" s="18"/>
      <c r="CY753" s="18"/>
      <c r="DJ753" s="18"/>
      <c r="DL753" s="18"/>
    </row>
    <row r="754" spans="4:116" x14ac:dyDescent="0.3"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C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Q754" s="18"/>
      <c r="CU754" s="18"/>
      <c r="CY754" s="18"/>
      <c r="DJ754" s="18"/>
      <c r="DL754" s="18"/>
    </row>
    <row r="755" spans="4:116" x14ac:dyDescent="0.3"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C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Q755" s="18"/>
      <c r="CU755" s="18"/>
      <c r="CY755" s="18"/>
      <c r="DJ755" s="18"/>
      <c r="DL755" s="18"/>
    </row>
    <row r="756" spans="4:116" x14ac:dyDescent="0.3"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C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Q756" s="18"/>
      <c r="CU756" s="18"/>
      <c r="CY756" s="18"/>
      <c r="DJ756" s="18"/>
      <c r="DL756" s="18"/>
    </row>
    <row r="757" spans="4:116" x14ac:dyDescent="0.3"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C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Q757" s="18"/>
      <c r="CU757" s="18"/>
      <c r="CY757" s="18"/>
      <c r="DJ757" s="18"/>
      <c r="DL757" s="18"/>
    </row>
    <row r="758" spans="4:116" x14ac:dyDescent="0.3"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C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Q758" s="18"/>
      <c r="CU758" s="18"/>
      <c r="CY758" s="18"/>
      <c r="DJ758" s="18"/>
      <c r="DL758" s="18"/>
    </row>
    <row r="759" spans="4:116" x14ac:dyDescent="0.3"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C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Q759" s="18"/>
      <c r="CU759" s="18"/>
      <c r="CY759" s="18"/>
      <c r="DJ759" s="18"/>
      <c r="DL759" s="18"/>
    </row>
    <row r="760" spans="4:116" x14ac:dyDescent="0.3"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C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Q760" s="18"/>
      <c r="CU760" s="18"/>
      <c r="CY760" s="18"/>
      <c r="DJ760" s="18"/>
      <c r="DL760" s="18"/>
    </row>
    <row r="761" spans="4:116" x14ac:dyDescent="0.3"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C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Q761" s="18"/>
      <c r="CU761" s="18"/>
      <c r="CY761" s="18"/>
      <c r="DJ761" s="18"/>
      <c r="DL761" s="18"/>
    </row>
    <row r="762" spans="4:116" x14ac:dyDescent="0.3"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C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Q762" s="18"/>
      <c r="CU762" s="18"/>
      <c r="CY762" s="18"/>
      <c r="DJ762" s="18"/>
      <c r="DL762" s="18"/>
    </row>
    <row r="763" spans="4:116" x14ac:dyDescent="0.3"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C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Q763" s="18"/>
      <c r="CU763" s="18"/>
      <c r="CY763" s="18"/>
      <c r="DJ763" s="18"/>
      <c r="DL763" s="18"/>
    </row>
    <row r="764" spans="4:116" x14ac:dyDescent="0.3"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C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Q764" s="18"/>
      <c r="CU764" s="18"/>
      <c r="CY764" s="18"/>
      <c r="DJ764" s="18"/>
      <c r="DL764" s="18"/>
    </row>
    <row r="765" spans="4:116" x14ac:dyDescent="0.3"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C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Q765" s="18"/>
      <c r="CU765" s="18"/>
      <c r="CY765" s="18"/>
      <c r="DJ765" s="18"/>
      <c r="DL765" s="18"/>
    </row>
    <row r="766" spans="4:116" x14ac:dyDescent="0.3"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C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Q766" s="18"/>
      <c r="CU766" s="18"/>
      <c r="CY766" s="18"/>
      <c r="DJ766" s="18"/>
      <c r="DL766" s="18"/>
    </row>
    <row r="767" spans="4:116" x14ac:dyDescent="0.3"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C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Q767" s="18"/>
      <c r="CU767" s="18"/>
      <c r="CY767" s="18"/>
      <c r="DJ767" s="18"/>
      <c r="DL767" s="18"/>
    </row>
    <row r="768" spans="4:116" x14ac:dyDescent="0.3"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C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Q768" s="18"/>
      <c r="CU768" s="18"/>
      <c r="CY768" s="18"/>
      <c r="DJ768" s="18"/>
      <c r="DL768" s="18"/>
    </row>
    <row r="769" spans="4:116" x14ac:dyDescent="0.3"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C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Q769" s="18"/>
      <c r="CU769" s="18"/>
      <c r="CY769" s="18"/>
      <c r="DJ769" s="18"/>
      <c r="DL769" s="18"/>
    </row>
    <row r="770" spans="4:116" x14ac:dyDescent="0.3"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C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Q770" s="18"/>
      <c r="CU770" s="18"/>
      <c r="CY770" s="18"/>
      <c r="DJ770" s="18"/>
      <c r="DL770" s="18"/>
    </row>
    <row r="771" spans="4:116" x14ac:dyDescent="0.3"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C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Q771" s="18"/>
      <c r="CU771" s="18"/>
      <c r="CY771" s="18"/>
      <c r="DJ771" s="18"/>
      <c r="DL771" s="18"/>
    </row>
    <row r="772" spans="4:116" x14ac:dyDescent="0.3"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C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Q772" s="18"/>
      <c r="CU772" s="18"/>
      <c r="CY772" s="18"/>
      <c r="DJ772" s="18"/>
      <c r="DL772" s="18"/>
    </row>
    <row r="773" spans="4:116" x14ac:dyDescent="0.3"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C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Q773" s="18"/>
      <c r="CU773" s="18"/>
      <c r="CY773" s="18"/>
      <c r="DJ773" s="18"/>
      <c r="DL773" s="18"/>
    </row>
    <row r="774" spans="4:116" x14ac:dyDescent="0.3"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C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Q774" s="18"/>
      <c r="CU774" s="18"/>
      <c r="CY774" s="18"/>
      <c r="DJ774" s="18"/>
      <c r="DL774" s="18"/>
    </row>
    <row r="775" spans="4:116" x14ac:dyDescent="0.3"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C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Q775" s="18"/>
      <c r="CU775" s="18"/>
      <c r="CY775" s="18"/>
      <c r="DJ775" s="18"/>
      <c r="DL775" s="18"/>
    </row>
    <row r="776" spans="4:116" x14ac:dyDescent="0.3"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C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Q776" s="18"/>
      <c r="CU776" s="18"/>
      <c r="CY776" s="18"/>
      <c r="DJ776" s="18"/>
      <c r="DL776" s="18"/>
    </row>
    <row r="777" spans="4:116" x14ac:dyDescent="0.3"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C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Q777" s="18"/>
      <c r="CU777" s="18"/>
      <c r="CY777" s="18"/>
      <c r="DJ777" s="18"/>
      <c r="DL777" s="18"/>
    </row>
    <row r="778" spans="4:116" x14ac:dyDescent="0.3"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C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Q778" s="18"/>
      <c r="CU778" s="18"/>
      <c r="CY778" s="18"/>
      <c r="DJ778" s="18"/>
      <c r="DL778" s="18"/>
    </row>
    <row r="779" spans="4:116" x14ac:dyDescent="0.3"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C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Q779" s="18"/>
      <c r="CU779" s="18"/>
      <c r="CY779" s="18"/>
      <c r="DJ779" s="18"/>
      <c r="DL779" s="18"/>
    </row>
    <row r="780" spans="4:116" x14ac:dyDescent="0.3"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C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Q780" s="18"/>
      <c r="CU780" s="18"/>
      <c r="CY780" s="18"/>
      <c r="DJ780" s="18"/>
      <c r="DL780" s="18"/>
    </row>
    <row r="781" spans="4:116" x14ac:dyDescent="0.3"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C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Q781" s="18"/>
      <c r="CU781" s="18"/>
      <c r="CY781" s="18"/>
      <c r="DJ781" s="18"/>
      <c r="DL781" s="18"/>
    </row>
    <row r="782" spans="4:116" x14ac:dyDescent="0.3"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C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Q782" s="18"/>
      <c r="CU782" s="18"/>
      <c r="CY782" s="18"/>
      <c r="DJ782" s="18"/>
      <c r="DL782" s="18"/>
    </row>
    <row r="783" spans="4:116" x14ac:dyDescent="0.3"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C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Q783" s="18"/>
      <c r="CU783" s="18"/>
      <c r="CY783" s="18"/>
      <c r="DJ783" s="18"/>
      <c r="DL783" s="18"/>
    </row>
    <row r="784" spans="4:116" x14ac:dyDescent="0.3"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C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Q784" s="18"/>
      <c r="CU784" s="18"/>
      <c r="CY784" s="18"/>
      <c r="DJ784" s="18"/>
      <c r="DL784" s="18"/>
    </row>
    <row r="785" spans="4:116" x14ac:dyDescent="0.3"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C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Q785" s="18"/>
      <c r="CU785" s="18"/>
      <c r="CY785" s="18"/>
      <c r="DJ785" s="18"/>
      <c r="DL785" s="18"/>
    </row>
    <row r="786" spans="4:116" x14ac:dyDescent="0.3"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C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Q786" s="18"/>
      <c r="CU786" s="18"/>
      <c r="CY786" s="18"/>
      <c r="DJ786" s="18"/>
      <c r="DL786" s="18"/>
    </row>
    <row r="787" spans="4:116" x14ac:dyDescent="0.3"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C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Q787" s="18"/>
      <c r="CU787" s="18"/>
      <c r="CY787" s="18"/>
      <c r="DJ787" s="18"/>
      <c r="DL787" s="18"/>
    </row>
    <row r="788" spans="4:116" x14ac:dyDescent="0.3"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C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Q788" s="18"/>
      <c r="CU788" s="18"/>
      <c r="CY788" s="18"/>
      <c r="DJ788" s="18"/>
      <c r="DL788" s="18"/>
    </row>
    <row r="789" spans="4:116" x14ac:dyDescent="0.3"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C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Q789" s="18"/>
      <c r="CU789" s="18"/>
      <c r="CY789" s="18"/>
      <c r="DJ789" s="18"/>
      <c r="DL789" s="18"/>
    </row>
    <row r="790" spans="4:116" x14ac:dyDescent="0.3"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C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Q790" s="18"/>
      <c r="CU790" s="18"/>
      <c r="CY790" s="18"/>
      <c r="DJ790" s="18"/>
      <c r="DL790" s="18"/>
    </row>
    <row r="791" spans="4:116" x14ac:dyDescent="0.3"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C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Q791" s="18"/>
      <c r="CU791" s="18"/>
      <c r="CY791" s="18"/>
      <c r="DJ791" s="18"/>
      <c r="DL791" s="18"/>
    </row>
    <row r="792" spans="4:116" x14ac:dyDescent="0.3"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C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Q792" s="18"/>
      <c r="CU792" s="18"/>
      <c r="CY792" s="18"/>
      <c r="DJ792" s="18"/>
      <c r="DL792" s="18"/>
    </row>
    <row r="793" spans="4:116" x14ac:dyDescent="0.3"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C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Q793" s="18"/>
      <c r="CU793" s="18"/>
      <c r="CY793" s="18"/>
      <c r="DJ793" s="18"/>
      <c r="DL793" s="18"/>
    </row>
    <row r="794" spans="4:116" x14ac:dyDescent="0.3"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C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Q794" s="18"/>
      <c r="CU794" s="18"/>
      <c r="CY794" s="18"/>
      <c r="DJ794" s="18"/>
      <c r="DL794" s="18"/>
    </row>
    <row r="795" spans="4:116" x14ac:dyDescent="0.3"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C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Q795" s="18"/>
      <c r="CU795" s="18"/>
      <c r="CY795" s="18"/>
      <c r="DJ795" s="18"/>
      <c r="DL795" s="18"/>
    </row>
    <row r="796" spans="4:116" x14ac:dyDescent="0.3"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C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Q796" s="18"/>
      <c r="CU796" s="18"/>
      <c r="CY796" s="18"/>
      <c r="DJ796" s="18"/>
      <c r="DL796" s="18"/>
    </row>
    <row r="797" spans="4:116" x14ac:dyDescent="0.3"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C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Q797" s="18"/>
      <c r="CU797" s="18"/>
      <c r="CY797" s="18"/>
      <c r="DJ797" s="18"/>
      <c r="DL797" s="18"/>
    </row>
    <row r="798" spans="4:116" x14ac:dyDescent="0.3"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C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Q798" s="18"/>
      <c r="CU798" s="18"/>
      <c r="CY798" s="18"/>
      <c r="DJ798" s="18"/>
      <c r="DL798" s="18"/>
    </row>
    <row r="799" spans="4:116" x14ac:dyDescent="0.3"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C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Q799" s="18"/>
      <c r="CU799" s="18"/>
      <c r="CY799" s="18"/>
      <c r="DJ799" s="18"/>
      <c r="DL799" s="18"/>
    </row>
    <row r="800" spans="4:116" x14ac:dyDescent="0.3"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C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Q800" s="18"/>
      <c r="CU800" s="18"/>
      <c r="CY800" s="18"/>
      <c r="DJ800" s="18"/>
      <c r="DL800" s="18"/>
    </row>
    <row r="801" spans="4:116" x14ac:dyDescent="0.3"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C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Q801" s="18"/>
      <c r="CU801" s="18"/>
      <c r="CY801" s="18"/>
      <c r="DJ801" s="18"/>
      <c r="DL801" s="18"/>
    </row>
    <row r="802" spans="4:116" x14ac:dyDescent="0.3"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C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Q802" s="18"/>
      <c r="CU802" s="18"/>
      <c r="CY802" s="18"/>
      <c r="DJ802" s="18"/>
      <c r="DL802" s="18"/>
    </row>
    <row r="803" spans="4:116" x14ac:dyDescent="0.3"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C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Q803" s="18"/>
      <c r="CU803" s="18"/>
      <c r="CY803" s="18"/>
      <c r="DJ803" s="18"/>
      <c r="DL803" s="18"/>
    </row>
    <row r="804" spans="4:116" x14ac:dyDescent="0.3"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C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Q804" s="18"/>
      <c r="CU804" s="18"/>
      <c r="CY804" s="18"/>
      <c r="DJ804" s="18"/>
      <c r="DL804" s="18"/>
    </row>
    <row r="805" spans="4:116" x14ac:dyDescent="0.3"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C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Q805" s="18"/>
      <c r="CU805" s="18"/>
      <c r="CY805" s="18"/>
      <c r="DJ805" s="18"/>
      <c r="DL805" s="18"/>
    </row>
    <row r="806" spans="4:116" x14ac:dyDescent="0.3"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C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Q806" s="18"/>
      <c r="CU806" s="18"/>
      <c r="CY806" s="18"/>
      <c r="DJ806" s="18"/>
      <c r="DL806" s="18"/>
    </row>
    <row r="807" spans="4:116" x14ac:dyDescent="0.3"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C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Q807" s="18"/>
      <c r="CU807" s="18"/>
      <c r="CY807" s="18"/>
      <c r="DJ807" s="18"/>
      <c r="DL807" s="18"/>
    </row>
    <row r="808" spans="4:116" x14ac:dyDescent="0.3"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C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Q808" s="18"/>
      <c r="CU808" s="18"/>
      <c r="CY808" s="18"/>
      <c r="DJ808" s="18"/>
      <c r="DL808" s="18"/>
    </row>
    <row r="809" spans="4:116" x14ac:dyDescent="0.3"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C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Q809" s="18"/>
      <c r="CU809" s="18"/>
      <c r="CY809" s="18"/>
      <c r="DJ809" s="18"/>
      <c r="DL809" s="18"/>
    </row>
    <row r="810" spans="4:116" x14ac:dyDescent="0.3"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C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Q810" s="18"/>
      <c r="CU810" s="18"/>
      <c r="CY810" s="18"/>
      <c r="DJ810" s="18"/>
      <c r="DL810" s="18"/>
    </row>
    <row r="811" spans="4:116" x14ac:dyDescent="0.3"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C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Q811" s="18"/>
      <c r="CU811" s="18"/>
      <c r="CY811" s="18"/>
      <c r="DJ811" s="18"/>
      <c r="DL811" s="18"/>
    </row>
    <row r="812" spans="4:116" x14ac:dyDescent="0.3"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C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Q812" s="18"/>
      <c r="CU812" s="18"/>
      <c r="CY812" s="18"/>
      <c r="DJ812" s="18"/>
      <c r="DL812" s="18"/>
    </row>
    <row r="813" spans="4:116" x14ac:dyDescent="0.3"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C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Q813" s="18"/>
      <c r="CU813" s="18"/>
      <c r="CY813" s="18"/>
      <c r="DJ813" s="18"/>
      <c r="DL813" s="18"/>
    </row>
    <row r="814" spans="4:116" x14ac:dyDescent="0.3"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C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Q814" s="18"/>
      <c r="CU814" s="18"/>
      <c r="CY814" s="18"/>
      <c r="DJ814" s="18"/>
      <c r="DL814" s="18"/>
    </row>
    <row r="815" spans="4:116" x14ac:dyDescent="0.3"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C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Q815" s="18"/>
      <c r="CU815" s="18"/>
      <c r="CY815" s="18"/>
      <c r="DJ815" s="18"/>
      <c r="DL815" s="18"/>
    </row>
    <row r="816" spans="4:116" x14ac:dyDescent="0.3"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C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Q816" s="18"/>
      <c r="CU816" s="18"/>
      <c r="CY816" s="18"/>
      <c r="DJ816" s="18"/>
      <c r="DL816" s="18"/>
    </row>
    <row r="817" spans="4:116" x14ac:dyDescent="0.3"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C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Q817" s="18"/>
      <c r="CU817" s="18"/>
      <c r="CY817" s="18"/>
      <c r="DJ817" s="18"/>
      <c r="DL817" s="18"/>
    </row>
    <row r="818" spans="4:116" x14ac:dyDescent="0.3"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C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Q818" s="18"/>
      <c r="CU818" s="18"/>
      <c r="CY818" s="18"/>
      <c r="DJ818" s="18"/>
      <c r="DL818" s="18"/>
    </row>
    <row r="819" spans="4:116" x14ac:dyDescent="0.3"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C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Q819" s="18"/>
      <c r="CU819" s="18"/>
      <c r="CY819" s="18"/>
      <c r="DJ819" s="18"/>
      <c r="DL819" s="18"/>
    </row>
    <row r="820" spans="4:116" x14ac:dyDescent="0.3"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C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Q820" s="18"/>
      <c r="CU820" s="18"/>
      <c r="CY820" s="18"/>
      <c r="DJ820" s="18"/>
      <c r="DL820" s="18"/>
    </row>
    <row r="821" spans="4:116" x14ac:dyDescent="0.3"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C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Q821" s="18"/>
      <c r="CU821" s="18"/>
      <c r="CY821" s="18"/>
      <c r="DJ821" s="18"/>
      <c r="DL821" s="18"/>
    </row>
    <row r="822" spans="4:116" x14ac:dyDescent="0.3"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C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Q822" s="18"/>
      <c r="CU822" s="18"/>
      <c r="CY822" s="18"/>
      <c r="DJ822" s="18"/>
      <c r="DL822" s="18"/>
    </row>
    <row r="823" spans="4:116" x14ac:dyDescent="0.3"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C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Q823" s="18"/>
      <c r="CU823" s="18"/>
      <c r="CY823" s="18"/>
      <c r="DJ823" s="18"/>
      <c r="DL823" s="18"/>
    </row>
    <row r="824" spans="4:116" x14ac:dyDescent="0.3"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C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Q824" s="18"/>
      <c r="CU824" s="18"/>
      <c r="CY824" s="18"/>
      <c r="DJ824" s="18"/>
      <c r="DL824" s="18"/>
    </row>
    <row r="825" spans="4:116" x14ac:dyDescent="0.3"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C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Q825" s="18"/>
      <c r="CU825" s="18"/>
      <c r="CY825" s="18"/>
      <c r="DJ825" s="18"/>
      <c r="DL825" s="18"/>
    </row>
    <row r="826" spans="4:116" x14ac:dyDescent="0.3"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C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Q826" s="18"/>
      <c r="CU826" s="18"/>
      <c r="CY826" s="18"/>
      <c r="DJ826" s="18"/>
      <c r="DL826" s="18"/>
    </row>
    <row r="827" spans="4:116" x14ac:dyDescent="0.3"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C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Q827" s="18"/>
      <c r="CU827" s="18"/>
      <c r="CY827" s="18"/>
      <c r="DJ827" s="18"/>
      <c r="DL827" s="18"/>
    </row>
    <row r="828" spans="4:116" x14ac:dyDescent="0.3"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C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Q828" s="18"/>
      <c r="CU828" s="18"/>
      <c r="CY828" s="18"/>
      <c r="DJ828" s="18"/>
      <c r="DL828" s="18"/>
    </row>
    <row r="829" spans="4:116" x14ac:dyDescent="0.3"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C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Q829" s="18"/>
      <c r="CU829" s="18"/>
      <c r="CY829" s="18"/>
      <c r="DJ829" s="18"/>
      <c r="DL829" s="18"/>
    </row>
    <row r="830" spans="4:116" x14ac:dyDescent="0.3"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C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Q830" s="18"/>
      <c r="CU830" s="18"/>
      <c r="CY830" s="18"/>
      <c r="DJ830" s="18"/>
      <c r="DL830" s="18"/>
    </row>
    <row r="831" spans="4:116" x14ac:dyDescent="0.3"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C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Q831" s="18"/>
      <c r="CU831" s="18"/>
      <c r="CY831" s="18"/>
      <c r="DJ831" s="18"/>
      <c r="DL831" s="18"/>
    </row>
    <row r="832" spans="4:116" x14ac:dyDescent="0.3"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C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Q832" s="18"/>
      <c r="CU832" s="18"/>
      <c r="CY832" s="18"/>
      <c r="DJ832" s="18"/>
      <c r="DL832" s="18"/>
    </row>
    <row r="833" spans="4:116" x14ac:dyDescent="0.3"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C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Q833" s="18"/>
      <c r="CU833" s="18"/>
      <c r="CY833" s="18"/>
      <c r="DJ833" s="18"/>
      <c r="DL833" s="18"/>
    </row>
    <row r="834" spans="4:116" x14ac:dyDescent="0.3"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C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Q834" s="18"/>
      <c r="CU834" s="18"/>
      <c r="CY834" s="18"/>
      <c r="DJ834" s="18"/>
      <c r="DL834" s="18"/>
    </row>
    <row r="835" spans="4:116" x14ac:dyDescent="0.3"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C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Q835" s="18"/>
      <c r="CU835" s="18"/>
      <c r="CY835" s="18"/>
      <c r="DJ835" s="18"/>
      <c r="DL835" s="18"/>
    </row>
    <row r="836" spans="4:116" x14ac:dyDescent="0.3"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C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Q836" s="18"/>
      <c r="CU836" s="18"/>
      <c r="CY836" s="18"/>
      <c r="DJ836" s="18"/>
      <c r="DL836" s="18"/>
    </row>
    <row r="837" spans="4:116" x14ac:dyDescent="0.3"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C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Q837" s="18"/>
      <c r="CU837" s="18"/>
      <c r="CY837" s="18"/>
      <c r="DJ837" s="18"/>
      <c r="DL837" s="18"/>
    </row>
    <row r="838" spans="4:116" x14ac:dyDescent="0.3"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C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Q838" s="18"/>
      <c r="CU838" s="18"/>
      <c r="CY838" s="18"/>
      <c r="DJ838" s="18"/>
      <c r="DL838" s="18"/>
    </row>
    <row r="839" spans="4:116" x14ac:dyDescent="0.3"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C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Q839" s="18"/>
      <c r="CU839" s="18"/>
      <c r="CY839" s="18"/>
      <c r="DJ839" s="18"/>
      <c r="DL839" s="18"/>
    </row>
    <row r="840" spans="4:116" x14ac:dyDescent="0.3"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C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Q840" s="18"/>
      <c r="CU840" s="18"/>
      <c r="CY840" s="18"/>
      <c r="DJ840" s="18"/>
      <c r="DL840" s="18"/>
    </row>
    <row r="841" spans="4:116" x14ac:dyDescent="0.3"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C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Q841" s="18"/>
      <c r="CU841" s="18"/>
      <c r="CY841" s="18"/>
      <c r="DJ841" s="18"/>
      <c r="DL841" s="18"/>
    </row>
    <row r="842" spans="4:116" x14ac:dyDescent="0.3"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C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Q842" s="18"/>
      <c r="CU842" s="18"/>
      <c r="CY842" s="18"/>
      <c r="DJ842" s="18"/>
      <c r="DL842" s="18"/>
    </row>
    <row r="843" spans="4:116" x14ac:dyDescent="0.3"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C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Q843" s="18"/>
      <c r="CU843" s="18"/>
      <c r="CY843" s="18"/>
      <c r="DJ843" s="18"/>
      <c r="DL843" s="18"/>
    </row>
    <row r="844" spans="4:116" x14ac:dyDescent="0.3"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C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Q844" s="18"/>
      <c r="CU844" s="18"/>
      <c r="CY844" s="18"/>
      <c r="DJ844" s="18"/>
      <c r="DL844" s="18"/>
    </row>
    <row r="845" spans="4:116" x14ac:dyDescent="0.3"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C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Q845" s="18"/>
      <c r="CU845" s="18"/>
      <c r="CY845" s="18"/>
      <c r="DJ845" s="18"/>
      <c r="DL845" s="18"/>
    </row>
    <row r="846" spans="4:116" x14ac:dyDescent="0.3"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C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Q846" s="18"/>
      <c r="CU846" s="18"/>
      <c r="CY846" s="18"/>
      <c r="DJ846" s="18"/>
      <c r="DL846" s="18"/>
    </row>
    <row r="847" spans="4:116" x14ac:dyDescent="0.3"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C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Q847" s="18"/>
      <c r="CU847" s="18"/>
      <c r="CY847" s="18"/>
      <c r="DJ847" s="18"/>
      <c r="DL847" s="18"/>
    </row>
    <row r="848" spans="4:116" x14ac:dyDescent="0.3"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C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Q848" s="18"/>
      <c r="CU848" s="18"/>
      <c r="CY848" s="18"/>
      <c r="DJ848" s="18"/>
      <c r="DL848" s="18"/>
    </row>
    <row r="849" spans="4:116" x14ac:dyDescent="0.3"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C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Q849" s="18"/>
      <c r="CU849" s="18"/>
      <c r="CY849" s="18"/>
      <c r="DJ849" s="18"/>
      <c r="DL849" s="18"/>
    </row>
    <row r="850" spans="4:116" x14ac:dyDescent="0.3"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C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Q850" s="18"/>
      <c r="CU850" s="18"/>
      <c r="CY850" s="18"/>
      <c r="DJ850" s="18"/>
      <c r="DL850" s="18"/>
    </row>
    <row r="851" spans="4:116" x14ac:dyDescent="0.3"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C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Q851" s="18"/>
      <c r="CU851" s="18"/>
      <c r="CY851" s="18"/>
      <c r="DJ851" s="18"/>
      <c r="DL851" s="18"/>
    </row>
    <row r="852" spans="4:116" x14ac:dyDescent="0.3"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C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Q852" s="18"/>
      <c r="CU852" s="18"/>
      <c r="CY852" s="18"/>
      <c r="DJ852" s="18"/>
      <c r="DL852" s="18"/>
    </row>
    <row r="853" spans="4:116" x14ac:dyDescent="0.3"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C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Q853" s="18"/>
      <c r="CU853" s="18"/>
      <c r="CY853" s="18"/>
      <c r="DJ853" s="18"/>
      <c r="DL853" s="18"/>
    </row>
    <row r="854" spans="4:116" x14ac:dyDescent="0.3"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C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Q854" s="18"/>
      <c r="CU854" s="18"/>
      <c r="CY854" s="18"/>
      <c r="DJ854" s="18"/>
      <c r="DL854" s="18"/>
    </row>
    <row r="855" spans="4:116" x14ac:dyDescent="0.3"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C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Q855" s="18"/>
      <c r="CU855" s="18"/>
      <c r="CY855" s="18"/>
      <c r="DJ855" s="18"/>
      <c r="DL855" s="18"/>
    </row>
    <row r="856" spans="4:116" x14ac:dyDescent="0.3"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C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Q856" s="18"/>
      <c r="CU856" s="18"/>
      <c r="CY856" s="18"/>
      <c r="DJ856" s="18"/>
      <c r="DL856" s="18"/>
    </row>
    <row r="857" spans="4:116" x14ac:dyDescent="0.3"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C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Q857" s="18"/>
      <c r="CU857" s="18"/>
      <c r="CY857" s="18"/>
      <c r="DJ857" s="18"/>
      <c r="DL857" s="18"/>
    </row>
    <row r="858" spans="4:116" x14ac:dyDescent="0.3"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C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Q858" s="18"/>
      <c r="CU858" s="18"/>
      <c r="CY858" s="18"/>
      <c r="DJ858" s="18"/>
      <c r="DL858" s="18"/>
    </row>
    <row r="859" spans="4:116" x14ac:dyDescent="0.3"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C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Q859" s="18"/>
      <c r="CU859" s="18"/>
      <c r="CY859" s="18"/>
      <c r="DJ859" s="18"/>
      <c r="DL859" s="18"/>
    </row>
    <row r="860" spans="4:116" x14ac:dyDescent="0.3"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C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Q860" s="18"/>
      <c r="CU860" s="18"/>
      <c r="CY860" s="18"/>
      <c r="DJ860" s="18"/>
      <c r="DL860" s="18"/>
    </row>
    <row r="861" spans="4:116" x14ac:dyDescent="0.3"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C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Q861" s="18"/>
      <c r="CU861" s="18"/>
      <c r="CY861" s="18"/>
      <c r="DJ861" s="18"/>
      <c r="DL861" s="18"/>
    </row>
    <row r="862" spans="4:116" x14ac:dyDescent="0.3"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C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Q862" s="18"/>
      <c r="CU862" s="18"/>
      <c r="CY862" s="18"/>
      <c r="DJ862" s="18"/>
      <c r="DL862" s="18"/>
    </row>
    <row r="863" spans="4:116" x14ac:dyDescent="0.3"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C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Q863" s="18"/>
      <c r="CU863" s="18"/>
      <c r="CY863" s="18"/>
      <c r="DJ863" s="18"/>
      <c r="DL863" s="18"/>
    </row>
    <row r="864" spans="4:116" x14ac:dyDescent="0.3"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C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Q864" s="18"/>
      <c r="CU864" s="18"/>
      <c r="CY864" s="18"/>
      <c r="DJ864" s="18"/>
      <c r="DL864" s="18"/>
    </row>
    <row r="865" spans="4:116" x14ac:dyDescent="0.3"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C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Q865" s="18"/>
      <c r="CU865" s="18"/>
      <c r="CY865" s="18"/>
      <c r="DJ865" s="18"/>
      <c r="DL865" s="18"/>
    </row>
    <row r="866" spans="4:116" x14ac:dyDescent="0.3"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C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Q866" s="18"/>
      <c r="CU866" s="18"/>
      <c r="CY866" s="18"/>
      <c r="DJ866" s="18"/>
      <c r="DL866" s="18"/>
    </row>
    <row r="867" spans="4:116" x14ac:dyDescent="0.3"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C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Q867" s="18"/>
      <c r="CU867" s="18"/>
      <c r="CY867" s="18"/>
      <c r="DJ867" s="18"/>
      <c r="DL867" s="18"/>
    </row>
    <row r="868" spans="4:116" x14ac:dyDescent="0.3"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C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Q868" s="18"/>
      <c r="CU868" s="18"/>
      <c r="CY868" s="18"/>
      <c r="DJ868" s="18"/>
      <c r="DL868" s="18"/>
    </row>
    <row r="869" spans="4:116" x14ac:dyDescent="0.3"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C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Q869" s="18"/>
      <c r="CU869" s="18"/>
      <c r="CY869" s="18"/>
      <c r="DJ869" s="18"/>
      <c r="DL869" s="18"/>
    </row>
    <row r="870" spans="4:116" x14ac:dyDescent="0.3"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C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Q870" s="18"/>
      <c r="CU870" s="18"/>
      <c r="CY870" s="18"/>
      <c r="DJ870" s="18"/>
      <c r="DL870" s="18"/>
    </row>
    <row r="871" spans="4:116" x14ac:dyDescent="0.3"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C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Q871" s="18"/>
      <c r="CU871" s="18"/>
      <c r="CY871" s="18"/>
      <c r="DJ871" s="18"/>
      <c r="DL871" s="18"/>
    </row>
    <row r="872" spans="4:116" x14ac:dyDescent="0.3"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C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Q872" s="18"/>
      <c r="CU872" s="18"/>
      <c r="CY872" s="18"/>
      <c r="DJ872" s="18"/>
      <c r="DL872" s="18"/>
    </row>
    <row r="873" spans="4:116" x14ac:dyDescent="0.3"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C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Q873" s="18"/>
      <c r="CU873" s="18"/>
      <c r="CY873" s="18"/>
      <c r="DJ873" s="18"/>
      <c r="DL873" s="18"/>
    </row>
    <row r="874" spans="4:116" x14ac:dyDescent="0.3"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C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Q874" s="18"/>
      <c r="CU874" s="18"/>
      <c r="CY874" s="18"/>
      <c r="DJ874" s="18"/>
      <c r="DL874" s="18"/>
    </row>
    <row r="875" spans="4:116" x14ac:dyDescent="0.3"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C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Q875" s="18"/>
      <c r="CU875" s="18"/>
      <c r="CY875" s="18"/>
      <c r="DJ875" s="18"/>
      <c r="DL875" s="18"/>
    </row>
    <row r="876" spans="4:116" x14ac:dyDescent="0.3"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C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Q876" s="18"/>
      <c r="CU876" s="18"/>
      <c r="CY876" s="18"/>
      <c r="DJ876" s="18"/>
      <c r="DL876" s="18"/>
    </row>
    <row r="877" spans="4:116" x14ac:dyDescent="0.3"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C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Q877" s="18"/>
      <c r="CU877" s="18"/>
      <c r="CY877" s="18"/>
      <c r="DJ877" s="18"/>
      <c r="DL877" s="18"/>
    </row>
    <row r="878" spans="4:116" x14ac:dyDescent="0.3"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C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Q878" s="18"/>
      <c r="CU878" s="18"/>
      <c r="CY878" s="18"/>
      <c r="DJ878" s="18"/>
      <c r="DL878" s="18"/>
    </row>
    <row r="879" spans="4:116" x14ac:dyDescent="0.3"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C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Q879" s="18"/>
      <c r="CU879" s="18"/>
      <c r="CY879" s="18"/>
      <c r="DJ879" s="18"/>
      <c r="DL879" s="18"/>
    </row>
    <row r="880" spans="4:116" x14ac:dyDescent="0.3"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C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Q880" s="18"/>
      <c r="CU880" s="18"/>
      <c r="CY880" s="18"/>
      <c r="DJ880" s="18"/>
      <c r="DL880" s="18"/>
    </row>
    <row r="881" spans="4:116" x14ac:dyDescent="0.3"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C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Q881" s="18"/>
      <c r="CU881" s="18"/>
      <c r="CY881" s="18"/>
      <c r="DJ881" s="18"/>
      <c r="DL881" s="18"/>
    </row>
    <row r="882" spans="4:116" x14ac:dyDescent="0.3"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C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Q882" s="18"/>
      <c r="CU882" s="18"/>
      <c r="CY882" s="18"/>
      <c r="DJ882" s="18"/>
      <c r="DL882" s="18"/>
    </row>
    <row r="883" spans="4:116" x14ac:dyDescent="0.3"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C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Q883" s="18"/>
      <c r="CU883" s="18"/>
      <c r="CY883" s="18"/>
      <c r="DJ883" s="18"/>
      <c r="DL883" s="18"/>
    </row>
    <row r="884" spans="4:116" x14ac:dyDescent="0.3"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C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Q884" s="18"/>
      <c r="CU884" s="18"/>
      <c r="CY884" s="18"/>
      <c r="DJ884" s="18"/>
      <c r="DL884" s="18"/>
    </row>
    <row r="885" spans="4:116" x14ac:dyDescent="0.3"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C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Q885" s="18"/>
      <c r="CU885" s="18"/>
      <c r="CY885" s="18"/>
      <c r="DJ885" s="18"/>
      <c r="DL885" s="18"/>
    </row>
    <row r="886" spans="4:116" x14ac:dyDescent="0.3"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C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Q886" s="18"/>
      <c r="CU886" s="18"/>
      <c r="CY886" s="18"/>
      <c r="DJ886" s="18"/>
      <c r="DL886" s="18"/>
    </row>
    <row r="887" spans="4:116" x14ac:dyDescent="0.3"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C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Q887" s="18"/>
      <c r="CU887" s="18"/>
      <c r="CY887" s="18"/>
      <c r="DJ887" s="18"/>
      <c r="DL887" s="18"/>
    </row>
    <row r="888" spans="4:116" x14ac:dyDescent="0.3"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C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Q888" s="18"/>
      <c r="CU888" s="18"/>
      <c r="CY888" s="18"/>
      <c r="DJ888" s="18"/>
      <c r="DL888" s="18"/>
    </row>
    <row r="889" spans="4:116" x14ac:dyDescent="0.3"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C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Q889" s="18"/>
      <c r="CU889" s="18"/>
      <c r="CY889" s="18"/>
      <c r="DJ889" s="18"/>
      <c r="DL889" s="18"/>
    </row>
    <row r="890" spans="4:116" x14ac:dyDescent="0.3"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C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Q890" s="18"/>
      <c r="CU890" s="18"/>
      <c r="CY890" s="18"/>
      <c r="DJ890" s="18"/>
      <c r="DL890" s="18"/>
    </row>
    <row r="891" spans="4:116" x14ac:dyDescent="0.3"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C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Q891" s="18"/>
      <c r="CU891" s="18"/>
      <c r="CY891" s="18"/>
      <c r="DJ891" s="18"/>
      <c r="DL891" s="18"/>
    </row>
    <row r="892" spans="4:116" x14ac:dyDescent="0.3"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C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Q892" s="18"/>
      <c r="CU892" s="18"/>
      <c r="CY892" s="18"/>
      <c r="DJ892" s="18"/>
      <c r="DL892" s="18"/>
    </row>
    <row r="893" spans="4:116" x14ac:dyDescent="0.3"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C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Q893" s="18"/>
      <c r="CU893" s="18"/>
      <c r="CY893" s="18"/>
      <c r="DJ893" s="18"/>
      <c r="DL893" s="18"/>
    </row>
    <row r="894" spans="4:116" x14ac:dyDescent="0.3"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C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Q894" s="18"/>
      <c r="CU894" s="18"/>
      <c r="CY894" s="18"/>
      <c r="DJ894" s="18"/>
      <c r="DL894" s="18"/>
    </row>
    <row r="895" spans="4:116" x14ac:dyDescent="0.3"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C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Q895" s="18"/>
      <c r="CU895" s="18"/>
      <c r="CY895" s="18"/>
      <c r="DJ895" s="18"/>
      <c r="DL895" s="18"/>
    </row>
    <row r="896" spans="4:116" x14ac:dyDescent="0.3"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C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Q896" s="18"/>
      <c r="CU896" s="18"/>
      <c r="CY896" s="18"/>
      <c r="DJ896" s="18"/>
      <c r="DL896" s="18"/>
    </row>
    <row r="897" spans="4:116" x14ac:dyDescent="0.3"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C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Q897" s="18"/>
      <c r="CU897" s="18"/>
      <c r="CY897" s="18"/>
      <c r="DJ897" s="18"/>
      <c r="DL897" s="18"/>
    </row>
    <row r="898" spans="4:116" x14ac:dyDescent="0.3"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C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Q898" s="18"/>
      <c r="CU898" s="18"/>
      <c r="CY898" s="18"/>
      <c r="DJ898" s="18"/>
      <c r="DL898" s="18"/>
    </row>
    <row r="899" spans="4:116" x14ac:dyDescent="0.3"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C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Q899" s="18"/>
      <c r="CU899" s="18"/>
      <c r="CY899" s="18"/>
      <c r="DJ899" s="18"/>
      <c r="DL899" s="18"/>
    </row>
    <row r="900" spans="4:116" x14ac:dyDescent="0.3"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C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Q900" s="18"/>
      <c r="CU900" s="18"/>
      <c r="CY900" s="18"/>
      <c r="DJ900" s="18"/>
      <c r="DL900" s="18"/>
    </row>
    <row r="901" spans="4:116" x14ac:dyDescent="0.3"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C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Q901" s="18"/>
      <c r="CU901" s="18"/>
      <c r="CY901" s="18"/>
      <c r="DJ901" s="18"/>
      <c r="DL901" s="18"/>
    </row>
    <row r="902" spans="4:116" x14ac:dyDescent="0.3"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C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Q902" s="18"/>
      <c r="CU902" s="18"/>
      <c r="CY902" s="18"/>
      <c r="DJ902" s="18"/>
      <c r="DL902" s="18"/>
    </row>
    <row r="903" spans="4:116" x14ac:dyDescent="0.3"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C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Q903" s="18"/>
      <c r="CU903" s="18"/>
      <c r="CY903" s="18"/>
      <c r="DJ903" s="18"/>
      <c r="DL903" s="18"/>
    </row>
    <row r="904" spans="4:116" x14ac:dyDescent="0.3"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C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Q904" s="18"/>
      <c r="CU904" s="18"/>
      <c r="CY904" s="18"/>
      <c r="DJ904" s="18"/>
      <c r="DL904" s="18"/>
    </row>
    <row r="905" spans="4:116" x14ac:dyDescent="0.3"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C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Q905" s="18"/>
      <c r="CU905" s="18"/>
      <c r="CY905" s="18"/>
      <c r="DJ905" s="18"/>
      <c r="DL905" s="18"/>
    </row>
    <row r="906" spans="4:116" x14ac:dyDescent="0.3"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C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Q906" s="18"/>
      <c r="CU906" s="18"/>
      <c r="CY906" s="18"/>
      <c r="DJ906" s="18"/>
      <c r="DL906" s="18"/>
    </row>
    <row r="907" spans="4:116" x14ac:dyDescent="0.3"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C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Q907" s="18"/>
      <c r="CU907" s="18"/>
      <c r="CY907" s="18"/>
      <c r="DJ907" s="18"/>
      <c r="DL907" s="18"/>
    </row>
    <row r="908" spans="4:116" x14ac:dyDescent="0.3"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C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Q908" s="18"/>
      <c r="CU908" s="18"/>
      <c r="CY908" s="18"/>
      <c r="DJ908" s="18"/>
      <c r="DL908" s="18"/>
    </row>
    <row r="909" spans="4:116" x14ac:dyDescent="0.3"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C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Q909" s="18"/>
      <c r="CU909" s="18"/>
      <c r="CY909" s="18"/>
      <c r="DJ909" s="18"/>
      <c r="DL909" s="18"/>
    </row>
    <row r="910" spans="4:116" x14ac:dyDescent="0.3"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C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Q910" s="18"/>
      <c r="CU910" s="18"/>
      <c r="CY910" s="18"/>
      <c r="DJ910" s="18"/>
      <c r="DL910" s="18"/>
    </row>
    <row r="911" spans="4:116" x14ac:dyDescent="0.3"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C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Q911" s="18"/>
      <c r="CU911" s="18"/>
      <c r="CY911" s="18"/>
      <c r="DJ911" s="18"/>
      <c r="DL911" s="18"/>
    </row>
    <row r="912" spans="4:116" x14ac:dyDescent="0.3"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C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Q912" s="18"/>
      <c r="CU912" s="18"/>
      <c r="CY912" s="18"/>
      <c r="DJ912" s="18"/>
      <c r="DL912" s="18"/>
    </row>
    <row r="913" spans="4:116" x14ac:dyDescent="0.3"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C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Q913" s="18"/>
      <c r="CU913" s="18"/>
      <c r="CY913" s="18"/>
      <c r="DJ913" s="18"/>
      <c r="DL913" s="18"/>
    </row>
    <row r="914" spans="4:116" x14ac:dyDescent="0.3"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C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Q914" s="18"/>
      <c r="CU914" s="18"/>
      <c r="CY914" s="18"/>
      <c r="DJ914" s="18"/>
      <c r="DL914" s="18"/>
    </row>
    <row r="915" spans="4:116" x14ac:dyDescent="0.3"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C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Q915" s="18"/>
      <c r="CU915" s="18"/>
      <c r="CY915" s="18"/>
      <c r="DJ915" s="18"/>
      <c r="DL915" s="18"/>
    </row>
    <row r="916" spans="4:116" x14ac:dyDescent="0.3"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C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Q916" s="18"/>
      <c r="CU916" s="18"/>
      <c r="CY916" s="18"/>
      <c r="DJ916" s="18"/>
      <c r="DL916" s="18"/>
    </row>
    <row r="917" spans="4:116" x14ac:dyDescent="0.3"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C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Q917" s="18"/>
      <c r="CU917" s="18"/>
      <c r="CY917" s="18"/>
      <c r="DJ917" s="18"/>
      <c r="DL917" s="18"/>
    </row>
    <row r="918" spans="4:116" x14ac:dyDescent="0.3"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C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Q918" s="18"/>
      <c r="CU918" s="18"/>
      <c r="CY918" s="18"/>
      <c r="DJ918" s="18"/>
      <c r="DL918" s="18"/>
    </row>
    <row r="919" spans="4:116" x14ac:dyDescent="0.3"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C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Q919" s="18"/>
      <c r="CU919" s="18"/>
      <c r="CY919" s="18"/>
      <c r="DJ919" s="18"/>
      <c r="DL919" s="18"/>
    </row>
    <row r="920" spans="4:116" x14ac:dyDescent="0.3"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C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Q920" s="18"/>
      <c r="CU920" s="18"/>
      <c r="CY920" s="18"/>
      <c r="DJ920" s="18"/>
      <c r="DL920" s="18"/>
    </row>
    <row r="921" spans="4:116" x14ac:dyDescent="0.3"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C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Q921" s="18"/>
      <c r="CU921" s="18"/>
      <c r="CY921" s="18"/>
      <c r="DJ921" s="18"/>
      <c r="DL921" s="18"/>
    </row>
    <row r="922" spans="4:116" x14ac:dyDescent="0.3"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C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Q922" s="18"/>
      <c r="CU922" s="18"/>
      <c r="CY922" s="18"/>
      <c r="DJ922" s="18"/>
      <c r="DL922" s="18"/>
    </row>
    <row r="923" spans="4:116" x14ac:dyDescent="0.3"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C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Q923" s="18"/>
      <c r="CU923" s="18"/>
      <c r="CY923" s="18"/>
      <c r="DJ923" s="18"/>
      <c r="DL923" s="18"/>
    </row>
    <row r="924" spans="4:116" x14ac:dyDescent="0.3"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C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Q924" s="18"/>
      <c r="CU924" s="18"/>
      <c r="CY924" s="18"/>
      <c r="DJ924" s="18"/>
      <c r="DL924" s="18"/>
    </row>
    <row r="925" spans="4:116" x14ac:dyDescent="0.3"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C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Q925" s="18"/>
      <c r="CU925" s="18"/>
      <c r="CY925" s="18"/>
      <c r="DJ925" s="18"/>
      <c r="DL925" s="18"/>
    </row>
    <row r="926" spans="4:116" x14ac:dyDescent="0.3"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C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Q926" s="18"/>
      <c r="CU926" s="18"/>
      <c r="CY926" s="18"/>
      <c r="DJ926" s="18"/>
      <c r="DL926" s="18"/>
    </row>
    <row r="927" spans="4:116" x14ac:dyDescent="0.3"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C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Q927" s="18"/>
      <c r="CU927" s="18"/>
      <c r="CY927" s="18"/>
      <c r="DJ927" s="18"/>
      <c r="DL927" s="18"/>
    </row>
    <row r="928" spans="4:116" x14ac:dyDescent="0.3"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C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Q928" s="18"/>
      <c r="CU928" s="18"/>
      <c r="CY928" s="18"/>
      <c r="DJ928" s="18"/>
      <c r="DL928" s="18"/>
    </row>
    <row r="929" spans="4:116" x14ac:dyDescent="0.3"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C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Q929" s="18"/>
      <c r="CU929" s="18"/>
      <c r="CY929" s="18"/>
      <c r="DJ929" s="18"/>
      <c r="DL929" s="18"/>
    </row>
    <row r="930" spans="4:116" x14ac:dyDescent="0.3"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C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Q930" s="18"/>
      <c r="CU930" s="18"/>
      <c r="CY930" s="18"/>
      <c r="DJ930" s="18"/>
      <c r="DL930" s="18"/>
    </row>
    <row r="931" spans="4:116" x14ac:dyDescent="0.3"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C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Q931" s="18"/>
      <c r="CU931" s="18"/>
      <c r="CY931" s="18"/>
      <c r="DJ931" s="18"/>
      <c r="DL931" s="18"/>
    </row>
    <row r="932" spans="4:116" x14ac:dyDescent="0.3"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C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Q932" s="18"/>
      <c r="CU932" s="18"/>
      <c r="CY932" s="18"/>
      <c r="DJ932" s="18"/>
      <c r="DL932" s="18"/>
    </row>
    <row r="933" spans="4:116" x14ac:dyDescent="0.3"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C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Q933" s="18"/>
      <c r="CU933" s="18"/>
      <c r="CY933" s="18"/>
      <c r="DJ933" s="18"/>
      <c r="DL933" s="18"/>
    </row>
    <row r="934" spans="4:116" x14ac:dyDescent="0.3"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C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Q934" s="18"/>
      <c r="CU934" s="18"/>
      <c r="CY934" s="18"/>
      <c r="DJ934" s="18"/>
      <c r="DL934" s="18"/>
    </row>
    <row r="935" spans="4:116" x14ac:dyDescent="0.3"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C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Q935" s="18"/>
      <c r="CU935" s="18"/>
      <c r="CY935" s="18"/>
      <c r="DJ935" s="18"/>
      <c r="DL935" s="18"/>
    </row>
    <row r="936" spans="4:116" x14ac:dyDescent="0.3"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C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Q936" s="18"/>
      <c r="CU936" s="18"/>
      <c r="CY936" s="18"/>
      <c r="DJ936" s="18"/>
      <c r="DL936" s="18"/>
    </row>
    <row r="937" spans="4:116" x14ac:dyDescent="0.3"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C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Q937" s="18"/>
      <c r="CU937" s="18"/>
      <c r="CY937" s="18"/>
      <c r="DJ937" s="18"/>
      <c r="DL937" s="18"/>
    </row>
    <row r="938" spans="4:116" x14ac:dyDescent="0.3"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C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Q938" s="18"/>
      <c r="CU938" s="18"/>
      <c r="CY938" s="18"/>
      <c r="DJ938" s="18"/>
      <c r="DL938" s="18"/>
    </row>
    <row r="939" spans="4:116" x14ac:dyDescent="0.3"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C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Q939" s="18"/>
      <c r="CU939" s="18"/>
      <c r="CY939" s="18"/>
      <c r="DJ939" s="18"/>
      <c r="DL939" s="18"/>
    </row>
    <row r="940" spans="4:116" x14ac:dyDescent="0.3"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C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Q940" s="18"/>
      <c r="CU940" s="18"/>
      <c r="CY940" s="18"/>
      <c r="DJ940" s="18"/>
      <c r="DL940" s="18"/>
    </row>
    <row r="941" spans="4:116" x14ac:dyDescent="0.3"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C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Q941" s="18"/>
      <c r="CU941" s="18"/>
      <c r="CY941" s="18"/>
      <c r="DJ941" s="18"/>
      <c r="DL941" s="18"/>
    </row>
    <row r="942" spans="4:116" x14ac:dyDescent="0.3"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C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Q942" s="18"/>
      <c r="CU942" s="18"/>
      <c r="CY942" s="18"/>
      <c r="DJ942" s="18"/>
      <c r="DL942" s="18"/>
    </row>
    <row r="943" spans="4:116" x14ac:dyDescent="0.3"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C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Q943" s="18"/>
      <c r="CU943" s="18"/>
      <c r="CY943" s="18"/>
      <c r="DJ943" s="18"/>
      <c r="DL943" s="18"/>
    </row>
    <row r="944" spans="4:116" x14ac:dyDescent="0.3"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C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Q944" s="18"/>
      <c r="CU944" s="18"/>
      <c r="CY944" s="18"/>
      <c r="DJ944" s="18"/>
      <c r="DL944" s="18"/>
    </row>
    <row r="945" spans="4:116" x14ac:dyDescent="0.3"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C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Q945" s="18"/>
      <c r="CU945" s="18"/>
      <c r="CY945" s="18"/>
      <c r="DJ945" s="18"/>
      <c r="DL945" s="18"/>
    </row>
    <row r="946" spans="4:116" x14ac:dyDescent="0.3"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C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Q946" s="18"/>
      <c r="CU946" s="18"/>
      <c r="CY946" s="18"/>
      <c r="DJ946" s="18"/>
      <c r="DL946" s="18"/>
    </row>
    <row r="947" spans="4:116" x14ac:dyDescent="0.3"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C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Q947" s="18"/>
      <c r="CU947" s="18"/>
      <c r="CY947" s="18"/>
      <c r="DJ947" s="18"/>
      <c r="DL947" s="18"/>
    </row>
    <row r="948" spans="4:116" x14ac:dyDescent="0.3"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C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Q948" s="18"/>
      <c r="CU948" s="18"/>
      <c r="CY948" s="18"/>
      <c r="DJ948" s="18"/>
      <c r="DL948" s="18"/>
    </row>
    <row r="949" spans="4:116" x14ac:dyDescent="0.3"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C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Q949" s="18"/>
      <c r="CU949" s="18"/>
      <c r="CY949" s="18"/>
      <c r="DJ949" s="18"/>
      <c r="DL949" s="18"/>
    </row>
    <row r="950" spans="4:116" x14ac:dyDescent="0.3"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C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Q950" s="18"/>
      <c r="CU950" s="18"/>
      <c r="CY950" s="18"/>
      <c r="DJ950" s="18"/>
      <c r="DL950" s="18"/>
    </row>
    <row r="951" spans="4:116" x14ac:dyDescent="0.3"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C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Q951" s="18"/>
      <c r="CU951" s="18"/>
      <c r="CY951" s="18"/>
      <c r="DJ951" s="18"/>
      <c r="DL951" s="18"/>
    </row>
    <row r="952" spans="4:116" x14ac:dyDescent="0.3"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C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Q952" s="18"/>
      <c r="CU952" s="18"/>
      <c r="CY952" s="18"/>
      <c r="DJ952" s="18"/>
      <c r="DL952" s="18"/>
    </row>
    <row r="953" spans="4:116" x14ac:dyDescent="0.3"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C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Q953" s="18"/>
      <c r="CU953" s="18"/>
      <c r="CY953" s="18"/>
      <c r="DJ953" s="18"/>
      <c r="DL953" s="18"/>
    </row>
    <row r="954" spans="4:116" x14ac:dyDescent="0.3"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C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Q954" s="18"/>
      <c r="CU954" s="18"/>
      <c r="CY954" s="18"/>
      <c r="DJ954" s="18"/>
      <c r="DL954" s="18"/>
    </row>
    <row r="955" spans="4:116" x14ac:dyDescent="0.3"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C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Q955" s="18"/>
      <c r="CU955" s="18"/>
      <c r="CY955" s="18"/>
      <c r="DJ955" s="18"/>
      <c r="DL955" s="18"/>
    </row>
    <row r="956" spans="4:116" x14ac:dyDescent="0.3"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C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Q956" s="18"/>
      <c r="CU956" s="18"/>
      <c r="CY956" s="18"/>
      <c r="DJ956" s="18"/>
      <c r="DL956" s="18"/>
    </row>
    <row r="957" spans="4:116" x14ac:dyDescent="0.3"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C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Q957" s="18"/>
      <c r="CU957" s="18"/>
      <c r="CY957" s="18"/>
      <c r="DJ957" s="18"/>
      <c r="DL957" s="18"/>
    </row>
    <row r="958" spans="4:116" x14ac:dyDescent="0.3"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C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Q958" s="18"/>
      <c r="CU958" s="18"/>
      <c r="CY958" s="18"/>
      <c r="DJ958" s="18"/>
      <c r="DL958" s="18"/>
    </row>
    <row r="959" spans="4:116" x14ac:dyDescent="0.3"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C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Q959" s="18"/>
      <c r="CU959" s="18"/>
      <c r="CY959" s="18"/>
      <c r="DJ959" s="18"/>
      <c r="DL959" s="18"/>
    </row>
    <row r="960" spans="4:116" x14ac:dyDescent="0.3"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C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Q960" s="18"/>
      <c r="CU960" s="18"/>
      <c r="CY960" s="18"/>
      <c r="DJ960" s="18"/>
      <c r="DL960" s="18"/>
    </row>
    <row r="961" spans="4:116" x14ac:dyDescent="0.3"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C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Q961" s="18"/>
      <c r="CU961" s="18"/>
      <c r="CY961" s="18"/>
      <c r="DJ961" s="18"/>
      <c r="DL961" s="18"/>
    </row>
    <row r="962" spans="4:116" x14ac:dyDescent="0.3"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C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Q962" s="18"/>
      <c r="CU962" s="18"/>
      <c r="CY962" s="18"/>
      <c r="DJ962" s="18"/>
      <c r="DL962" s="18"/>
    </row>
    <row r="963" spans="4:116" x14ac:dyDescent="0.3"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C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Q963" s="18"/>
      <c r="CU963" s="18"/>
      <c r="CY963" s="18"/>
      <c r="DJ963" s="18"/>
      <c r="DL963" s="18"/>
    </row>
    <row r="964" spans="4:116" x14ac:dyDescent="0.3"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C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Q964" s="18"/>
      <c r="CU964" s="18"/>
      <c r="CY964" s="18"/>
      <c r="DJ964" s="18"/>
      <c r="DL964" s="18"/>
    </row>
    <row r="965" spans="4:116" x14ac:dyDescent="0.3"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C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Q965" s="18"/>
      <c r="CU965" s="18"/>
      <c r="CY965" s="18"/>
      <c r="DJ965" s="18"/>
      <c r="DL965" s="18"/>
    </row>
    <row r="966" spans="4:116" x14ac:dyDescent="0.3"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C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Q966" s="18"/>
      <c r="CU966" s="18"/>
      <c r="CY966" s="18"/>
      <c r="DJ966" s="18"/>
      <c r="DL966" s="18"/>
    </row>
    <row r="967" spans="4:116" x14ac:dyDescent="0.3"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C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Q967" s="18"/>
      <c r="CU967" s="18"/>
      <c r="CY967" s="18"/>
      <c r="DJ967" s="18"/>
      <c r="DL967" s="18"/>
    </row>
    <row r="968" spans="4:116" x14ac:dyDescent="0.3"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C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Q968" s="18"/>
      <c r="CU968" s="18"/>
      <c r="CY968" s="18"/>
      <c r="DJ968" s="18"/>
      <c r="DL968" s="18"/>
    </row>
    <row r="969" spans="4:116" x14ac:dyDescent="0.3"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C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Q969" s="18"/>
      <c r="CU969" s="18"/>
      <c r="CY969" s="18"/>
      <c r="DJ969" s="18"/>
      <c r="DL969" s="18"/>
    </row>
    <row r="970" spans="4:116" x14ac:dyDescent="0.3"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C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Q970" s="18"/>
      <c r="CU970" s="18"/>
      <c r="CY970" s="18"/>
      <c r="DJ970" s="18"/>
      <c r="DL970" s="18"/>
    </row>
    <row r="971" spans="4:116" x14ac:dyDescent="0.3"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C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Q971" s="18"/>
      <c r="CU971" s="18"/>
      <c r="CY971" s="18"/>
      <c r="DJ971" s="18"/>
      <c r="DL971" s="18"/>
    </row>
    <row r="972" spans="4:116" x14ac:dyDescent="0.3"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C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Q972" s="18"/>
      <c r="CU972" s="18"/>
      <c r="CY972" s="18"/>
      <c r="DJ972" s="18"/>
      <c r="DL972" s="18"/>
    </row>
    <row r="973" spans="4:116" x14ac:dyDescent="0.3"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C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Q973" s="18"/>
      <c r="CU973" s="18"/>
      <c r="CY973" s="18"/>
      <c r="DJ973" s="18"/>
      <c r="DL973" s="18"/>
    </row>
    <row r="974" spans="4:116" x14ac:dyDescent="0.3"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C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Q974" s="18"/>
      <c r="CU974" s="18"/>
      <c r="CY974" s="18"/>
      <c r="DJ974" s="18"/>
      <c r="DL974" s="18"/>
    </row>
    <row r="975" spans="4:116" x14ac:dyDescent="0.3"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C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Q975" s="18"/>
      <c r="CU975" s="18"/>
      <c r="CY975" s="18"/>
      <c r="DJ975" s="18"/>
      <c r="DL975" s="18"/>
    </row>
    <row r="976" spans="4:116" x14ac:dyDescent="0.3"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C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Q976" s="18"/>
      <c r="CU976" s="18"/>
      <c r="CY976" s="18"/>
      <c r="DJ976" s="18"/>
      <c r="DL976" s="18"/>
    </row>
    <row r="977" spans="4:116" x14ac:dyDescent="0.3"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C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Q977" s="18"/>
      <c r="CU977" s="18"/>
      <c r="CY977" s="18"/>
      <c r="DJ977" s="18"/>
      <c r="DL977" s="18"/>
    </row>
    <row r="978" spans="4:116" x14ac:dyDescent="0.3"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C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Q978" s="18"/>
      <c r="CU978" s="18"/>
      <c r="CY978" s="18"/>
      <c r="DJ978" s="18"/>
      <c r="DL978" s="18"/>
    </row>
    <row r="979" spans="4:116" x14ac:dyDescent="0.3"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C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Q979" s="18"/>
      <c r="CU979" s="18"/>
      <c r="CY979" s="18"/>
      <c r="DJ979" s="18"/>
      <c r="DL979" s="18"/>
    </row>
    <row r="980" spans="4:116" x14ac:dyDescent="0.3"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C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Q980" s="18"/>
      <c r="CU980" s="18"/>
      <c r="CY980" s="18"/>
      <c r="DJ980" s="18"/>
      <c r="DL980" s="18"/>
    </row>
    <row r="981" spans="4:116" x14ac:dyDescent="0.3"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C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Q981" s="18"/>
      <c r="CU981" s="18"/>
      <c r="CY981" s="18"/>
      <c r="DJ981" s="18"/>
      <c r="DL981" s="18"/>
    </row>
    <row r="982" spans="4:116" x14ac:dyDescent="0.3"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C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Q982" s="18"/>
      <c r="CU982" s="18"/>
      <c r="CY982" s="18"/>
      <c r="DJ982" s="18"/>
      <c r="DL982" s="18"/>
    </row>
    <row r="983" spans="4:116" x14ac:dyDescent="0.3"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C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Q983" s="18"/>
      <c r="CU983" s="18"/>
      <c r="CY983" s="18"/>
      <c r="DJ983" s="18"/>
      <c r="DL983" s="18"/>
    </row>
    <row r="984" spans="4:116" x14ac:dyDescent="0.3"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C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Q984" s="18"/>
      <c r="CU984" s="18"/>
      <c r="CY984" s="18"/>
      <c r="DJ984" s="18"/>
      <c r="DL984" s="18"/>
    </row>
    <row r="985" spans="4:116" x14ac:dyDescent="0.3"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C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Q985" s="18"/>
      <c r="CU985" s="18"/>
      <c r="CY985" s="18"/>
      <c r="DJ985" s="18"/>
      <c r="DL985" s="18"/>
    </row>
    <row r="986" spans="4:116" x14ac:dyDescent="0.3"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C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Q986" s="18"/>
      <c r="CU986" s="18"/>
      <c r="CY986" s="18"/>
      <c r="DJ986" s="18"/>
      <c r="DL986" s="18"/>
    </row>
    <row r="987" spans="4:116" x14ac:dyDescent="0.3"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C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Q987" s="18"/>
      <c r="CU987" s="18"/>
      <c r="CY987" s="18"/>
      <c r="DJ987" s="18"/>
      <c r="DL987" s="18"/>
    </row>
    <row r="988" spans="4:116" x14ac:dyDescent="0.3"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C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Q988" s="18"/>
      <c r="CU988" s="18"/>
      <c r="CY988" s="18"/>
      <c r="DJ988" s="18"/>
      <c r="DL988" s="18"/>
    </row>
    <row r="989" spans="4:116" x14ac:dyDescent="0.3"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C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Q989" s="18"/>
      <c r="CU989" s="18"/>
      <c r="CY989" s="18"/>
      <c r="DJ989" s="18"/>
      <c r="DL989" s="18"/>
    </row>
    <row r="990" spans="4:116" x14ac:dyDescent="0.3"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C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Q990" s="18"/>
      <c r="CU990" s="18"/>
      <c r="CY990" s="18"/>
      <c r="DJ990" s="18"/>
      <c r="DL990" s="18"/>
    </row>
    <row r="991" spans="4:116" x14ac:dyDescent="0.3"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C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Q991" s="18"/>
      <c r="CU991" s="18"/>
      <c r="CY991" s="18"/>
      <c r="DJ991" s="18"/>
      <c r="DL991" s="18"/>
    </row>
    <row r="992" spans="4:116" x14ac:dyDescent="0.3"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C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Q992" s="18"/>
      <c r="CU992" s="18"/>
      <c r="CY992" s="18"/>
      <c r="DJ992" s="18"/>
      <c r="DL992" s="18"/>
    </row>
    <row r="993" spans="4:116" x14ac:dyDescent="0.3"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C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Q993" s="18"/>
      <c r="CU993" s="18"/>
      <c r="CY993" s="18"/>
      <c r="DJ993" s="18"/>
      <c r="DL993" s="18"/>
    </row>
    <row r="994" spans="4:116" x14ac:dyDescent="0.3"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C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Q994" s="18"/>
      <c r="CU994" s="18"/>
      <c r="CY994" s="18"/>
      <c r="DJ994" s="18"/>
      <c r="DL994" s="18"/>
    </row>
    <row r="995" spans="4:116" x14ac:dyDescent="0.3"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C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Q995" s="18"/>
      <c r="CU995" s="18"/>
      <c r="CY995" s="18"/>
      <c r="DJ995" s="18"/>
      <c r="DL995" s="18"/>
    </row>
    <row r="996" spans="4:116" x14ac:dyDescent="0.3"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C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Q996" s="18"/>
      <c r="CU996" s="18"/>
      <c r="CY996" s="18"/>
      <c r="DJ996" s="18"/>
      <c r="DL996" s="18"/>
    </row>
    <row r="997" spans="4:116" x14ac:dyDescent="0.3"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C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Q997" s="18"/>
      <c r="CU997" s="18"/>
      <c r="CY997" s="18"/>
      <c r="DJ997" s="18"/>
      <c r="DL997" s="18"/>
    </row>
    <row r="998" spans="4:116" x14ac:dyDescent="0.3"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C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Q998" s="18"/>
      <c r="CU998" s="18"/>
      <c r="CY998" s="18"/>
      <c r="DJ998" s="18"/>
      <c r="DL998" s="18"/>
    </row>
    <row r="999" spans="4:116" x14ac:dyDescent="0.3"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C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Q999" s="18"/>
      <c r="CU999" s="18"/>
      <c r="CY999" s="18"/>
      <c r="DJ999" s="18"/>
      <c r="DL999" s="18"/>
    </row>
    <row r="1000" spans="4:116" x14ac:dyDescent="0.3"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C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Q1000" s="18"/>
      <c r="CU1000" s="18"/>
      <c r="CY1000" s="18"/>
      <c r="DJ1000" s="18"/>
      <c r="DL1000" s="18"/>
    </row>
    <row r="1001" spans="4:116" x14ac:dyDescent="0.3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C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Q1001" s="18"/>
      <c r="CU1001" s="18"/>
      <c r="CY1001" s="18"/>
      <c r="DJ1001" s="18"/>
      <c r="DL1001" s="18"/>
    </row>
    <row r="1002" spans="4:116" x14ac:dyDescent="0.3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C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Q1002" s="18"/>
      <c r="CU1002" s="18"/>
      <c r="CY1002" s="18"/>
      <c r="DJ1002" s="18"/>
      <c r="DL1002" s="18"/>
    </row>
    <row r="1003" spans="4:116" x14ac:dyDescent="0.3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C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Q1003" s="18"/>
      <c r="CU1003" s="18"/>
      <c r="CY1003" s="18"/>
      <c r="DJ1003" s="18"/>
      <c r="DL1003" s="18"/>
    </row>
    <row r="1004" spans="4:116" x14ac:dyDescent="0.3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C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Q1004" s="18"/>
      <c r="CU1004" s="18"/>
      <c r="CY1004" s="18"/>
      <c r="DJ1004" s="18"/>
      <c r="DL1004" s="18"/>
    </row>
    <row r="1005" spans="4:116" x14ac:dyDescent="0.3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C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Q1005" s="18"/>
      <c r="CU1005" s="18"/>
      <c r="CY1005" s="18"/>
      <c r="DJ1005" s="18"/>
      <c r="DL1005" s="18"/>
    </row>
    <row r="1006" spans="4:116" x14ac:dyDescent="0.3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C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Q1006" s="18"/>
      <c r="CU1006" s="18"/>
      <c r="CY1006" s="18"/>
      <c r="DJ1006" s="18"/>
      <c r="DL1006" s="18"/>
    </row>
    <row r="1007" spans="4:116" x14ac:dyDescent="0.3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C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Q1007" s="18"/>
      <c r="CU1007" s="18"/>
      <c r="CY1007" s="18"/>
      <c r="DJ1007" s="18"/>
      <c r="DL1007" s="18"/>
    </row>
    <row r="1008" spans="4:116" x14ac:dyDescent="0.3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C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Q1008" s="18"/>
      <c r="CU1008" s="18"/>
      <c r="CY1008" s="18"/>
      <c r="DJ1008" s="18"/>
      <c r="DL1008" s="18"/>
    </row>
    <row r="1009" spans="4:116" x14ac:dyDescent="0.3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C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Q1009" s="18"/>
      <c r="CU1009" s="18"/>
      <c r="CY1009" s="18"/>
      <c r="DJ1009" s="18"/>
      <c r="DL1009" s="18"/>
    </row>
    <row r="1010" spans="4:116" x14ac:dyDescent="0.3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C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Q1010" s="18"/>
      <c r="CU1010" s="18"/>
      <c r="CY1010" s="18"/>
      <c r="DJ1010" s="18"/>
      <c r="DL1010" s="18"/>
    </row>
    <row r="1011" spans="4:116" x14ac:dyDescent="0.3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C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Q1011" s="18"/>
      <c r="CU1011" s="18"/>
      <c r="CY1011" s="18"/>
      <c r="DJ1011" s="18"/>
      <c r="DL1011" s="18"/>
    </row>
    <row r="1012" spans="4:116" x14ac:dyDescent="0.3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C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Q1012" s="18"/>
      <c r="CU1012" s="18"/>
      <c r="CY1012" s="18"/>
      <c r="DJ1012" s="18"/>
      <c r="DL1012" s="18"/>
    </row>
    <row r="1013" spans="4:116" x14ac:dyDescent="0.3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C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Q1013" s="18"/>
      <c r="CU1013" s="18"/>
      <c r="CY1013" s="18"/>
      <c r="DJ1013" s="18"/>
      <c r="DL1013" s="18"/>
    </row>
    <row r="1014" spans="4:116" x14ac:dyDescent="0.3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C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Q1014" s="18"/>
      <c r="CU1014" s="18"/>
      <c r="CY1014" s="18"/>
      <c r="DJ1014" s="18"/>
      <c r="DL1014" s="18"/>
    </row>
    <row r="1015" spans="4:116" x14ac:dyDescent="0.3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C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Q1015" s="18"/>
      <c r="CU1015" s="18"/>
      <c r="CY1015" s="18"/>
      <c r="DJ1015" s="18"/>
      <c r="DL1015" s="18"/>
    </row>
    <row r="1016" spans="4:116" x14ac:dyDescent="0.3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C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Q1016" s="18"/>
      <c r="CU1016" s="18"/>
      <c r="CY1016" s="18"/>
      <c r="DJ1016" s="18"/>
      <c r="DL1016" s="18"/>
    </row>
    <row r="1017" spans="4:116" x14ac:dyDescent="0.3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C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Q1017" s="18"/>
      <c r="CU1017" s="18"/>
      <c r="CY1017" s="18"/>
      <c r="DJ1017" s="18"/>
      <c r="DL1017" s="18"/>
    </row>
    <row r="1018" spans="4:116" x14ac:dyDescent="0.3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C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Q1018" s="18"/>
      <c r="CU1018" s="18"/>
      <c r="CY1018" s="18"/>
      <c r="DJ1018" s="18"/>
      <c r="DL1018" s="18"/>
    </row>
    <row r="1019" spans="4:116" x14ac:dyDescent="0.3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C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Q1019" s="18"/>
      <c r="CU1019" s="18"/>
      <c r="CY1019" s="18"/>
      <c r="DJ1019" s="18"/>
      <c r="DL1019" s="18"/>
    </row>
    <row r="1020" spans="4:116" x14ac:dyDescent="0.3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C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Q1020" s="18"/>
      <c r="CU1020" s="18"/>
      <c r="CY1020" s="18"/>
      <c r="DJ1020" s="18"/>
      <c r="DL1020" s="18"/>
    </row>
    <row r="1021" spans="4:116" x14ac:dyDescent="0.3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C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Q1021" s="18"/>
      <c r="CU1021" s="18"/>
      <c r="CY1021" s="18"/>
      <c r="DJ1021" s="18"/>
      <c r="DL1021" s="18"/>
    </row>
    <row r="1022" spans="4:116" x14ac:dyDescent="0.3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C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Q1022" s="18"/>
      <c r="CU1022" s="18"/>
      <c r="CY1022" s="18"/>
      <c r="DJ1022" s="18"/>
      <c r="DL1022" s="18"/>
    </row>
    <row r="1023" spans="4:116" x14ac:dyDescent="0.3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C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Q1023" s="18"/>
      <c r="CU1023" s="18"/>
      <c r="CY1023" s="18"/>
      <c r="DJ1023" s="18"/>
      <c r="DL1023" s="18"/>
    </row>
    <row r="1024" spans="4:116" x14ac:dyDescent="0.3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C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Q1024" s="18"/>
      <c r="CU1024" s="18"/>
      <c r="CY1024" s="18"/>
      <c r="DJ1024" s="18"/>
      <c r="DL1024" s="18"/>
    </row>
    <row r="1025" spans="4:116" x14ac:dyDescent="0.3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C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Q1025" s="18"/>
      <c r="CU1025" s="18"/>
      <c r="CY1025" s="18"/>
      <c r="DJ1025" s="18"/>
      <c r="DL1025" s="18"/>
    </row>
    <row r="1026" spans="4:116" x14ac:dyDescent="0.3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C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Q1026" s="18"/>
      <c r="CU1026" s="18"/>
      <c r="CY1026" s="18"/>
      <c r="DJ1026" s="18"/>
      <c r="DL1026" s="18"/>
    </row>
    <row r="1027" spans="4:116" x14ac:dyDescent="0.3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C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Q1027" s="18"/>
      <c r="CU1027" s="18"/>
      <c r="CY1027" s="18"/>
      <c r="DJ1027" s="18"/>
      <c r="DL1027" s="18"/>
    </row>
    <row r="1028" spans="4:116" x14ac:dyDescent="0.3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C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Q1028" s="18"/>
      <c r="CU1028" s="18"/>
      <c r="CY1028" s="18"/>
      <c r="DJ1028" s="18"/>
      <c r="DL1028" s="18"/>
    </row>
    <row r="1029" spans="4:116" x14ac:dyDescent="0.3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C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Q1029" s="18"/>
      <c r="CU1029" s="18"/>
      <c r="CY1029" s="18"/>
      <c r="DJ1029" s="18"/>
      <c r="DL1029" s="18"/>
    </row>
    <row r="1030" spans="4:116" x14ac:dyDescent="0.3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C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Q1030" s="18"/>
      <c r="CU1030" s="18"/>
      <c r="CY1030" s="18"/>
      <c r="DJ1030" s="18"/>
      <c r="DL1030" s="18"/>
    </row>
    <row r="1031" spans="4:116" x14ac:dyDescent="0.3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C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Q1031" s="18"/>
      <c r="CU1031" s="18"/>
      <c r="CY1031" s="18"/>
      <c r="DJ1031" s="18"/>
      <c r="DL1031" s="18"/>
    </row>
    <row r="1032" spans="4:116" x14ac:dyDescent="0.3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C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Q1032" s="18"/>
      <c r="CU1032" s="18"/>
      <c r="CY1032" s="18"/>
      <c r="DJ1032" s="18"/>
      <c r="DL1032" s="18"/>
    </row>
    <row r="1033" spans="4:116" x14ac:dyDescent="0.3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C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Q1033" s="18"/>
      <c r="CU1033" s="18"/>
      <c r="CY1033" s="18"/>
      <c r="DJ1033" s="18"/>
      <c r="DL1033" s="18"/>
    </row>
    <row r="1034" spans="4:116" x14ac:dyDescent="0.3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C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Q1034" s="18"/>
      <c r="CU1034" s="18"/>
      <c r="CY1034" s="18"/>
      <c r="DJ1034" s="18"/>
      <c r="DL1034" s="18"/>
    </row>
    <row r="1035" spans="4:116" x14ac:dyDescent="0.3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C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Q1035" s="18"/>
      <c r="CU1035" s="18"/>
      <c r="CY1035" s="18"/>
      <c r="DJ1035" s="18"/>
      <c r="DL1035" s="18"/>
    </row>
    <row r="1036" spans="4:116" x14ac:dyDescent="0.3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C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Q1036" s="18"/>
      <c r="CU1036" s="18"/>
      <c r="CY1036" s="18"/>
      <c r="DJ1036" s="18"/>
      <c r="DL1036" s="18"/>
    </row>
    <row r="1037" spans="4:116" x14ac:dyDescent="0.3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C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Q1037" s="18"/>
      <c r="CU1037" s="18"/>
      <c r="CY1037" s="18"/>
      <c r="DJ1037" s="18"/>
      <c r="DL1037" s="18"/>
    </row>
    <row r="1038" spans="4:116" x14ac:dyDescent="0.3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C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Q1038" s="18"/>
      <c r="CU1038" s="18"/>
      <c r="CY1038" s="18"/>
      <c r="DJ1038" s="18"/>
      <c r="DL1038" s="18"/>
    </row>
    <row r="1039" spans="4:116" x14ac:dyDescent="0.3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C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Q1039" s="18"/>
      <c r="CU1039" s="18"/>
      <c r="CY1039" s="18"/>
      <c r="DJ1039" s="18"/>
      <c r="DL1039" s="18"/>
    </row>
    <row r="1040" spans="4:116" x14ac:dyDescent="0.3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C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Q1040" s="18"/>
      <c r="CU1040" s="18"/>
      <c r="CY1040" s="18"/>
      <c r="DJ1040" s="18"/>
      <c r="DL1040" s="18"/>
    </row>
    <row r="1041" spans="4:116" x14ac:dyDescent="0.3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C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Q1041" s="18"/>
      <c r="CU1041" s="18"/>
      <c r="CY1041" s="18"/>
      <c r="DJ1041" s="18"/>
      <c r="DL1041" s="18"/>
    </row>
    <row r="1042" spans="4:116" x14ac:dyDescent="0.3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C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Q1042" s="18"/>
      <c r="CU1042" s="18"/>
      <c r="CY1042" s="18"/>
      <c r="DJ1042" s="18"/>
      <c r="DL1042" s="18"/>
    </row>
    <row r="1043" spans="4:116" x14ac:dyDescent="0.3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C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Q1043" s="18"/>
      <c r="CU1043" s="18"/>
      <c r="CY1043" s="18"/>
      <c r="DJ1043" s="18"/>
      <c r="DL1043" s="18"/>
    </row>
    <row r="1044" spans="4:116" x14ac:dyDescent="0.3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C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Q1044" s="18"/>
      <c r="CU1044" s="18"/>
      <c r="CY1044" s="18"/>
      <c r="DJ1044" s="18"/>
      <c r="DL1044" s="18"/>
    </row>
    <row r="1045" spans="4:116" x14ac:dyDescent="0.3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C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Q1045" s="18"/>
      <c r="CU1045" s="18"/>
      <c r="CY1045" s="18"/>
      <c r="DJ1045" s="18"/>
      <c r="DL1045" s="18"/>
    </row>
    <row r="1046" spans="4:116" x14ac:dyDescent="0.3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C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Q1046" s="18"/>
      <c r="CU1046" s="18"/>
      <c r="CY1046" s="18"/>
      <c r="DJ1046" s="18"/>
      <c r="DL1046" s="18"/>
    </row>
    <row r="1047" spans="4:116" x14ac:dyDescent="0.3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C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Q1047" s="18"/>
      <c r="CU1047" s="18"/>
      <c r="CY1047" s="18"/>
      <c r="DJ1047" s="18"/>
      <c r="DL1047" s="18"/>
    </row>
    <row r="1048" spans="4:116" x14ac:dyDescent="0.3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C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Q1048" s="18"/>
      <c r="CU1048" s="18"/>
      <c r="CY1048" s="18"/>
      <c r="DJ1048" s="18"/>
      <c r="DL1048" s="18"/>
    </row>
    <row r="1049" spans="4:116" x14ac:dyDescent="0.3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C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Q1049" s="18"/>
      <c r="CU1049" s="18"/>
      <c r="CY1049" s="18"/>
      <c r="DJ1049" s="18"/>
      <c r="DL1049" s="18"/>
    </row>
    <row r="1050" spans="4:116" x14ac:dyDescent="0.3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C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Q1050" s="18"/>
      <c r="CU1050" s="18"/>
      <c r="CY1050" s="18"/>
      <c r="DJ1050" s="18"/>
      <c r="DL1050" s="18"/>
    </row>
    <row r="1051" spans="4:116" x14ac:dyDescent="0.3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C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Q1051" s="18"/>
      <c r="CU1051" s="18"/>
      <c r="CY1051" s="18"/>
      <c r="DJ1051" s="18"/>
      <c r="DL1051" s="18"/>
    </row>
    <row r="1052" spans="4:116" x14ac:dyDescent="0.3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C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Q1052" s="18"/>
      <c r="CU1052" s="18"/>
      <c r="CY1052" s="18"/>
      <c r="DJ1052" s="18"/>
      <c r="DL1052" s="18"/>
    </row>
    <row r="1053" spans="4:116" x14ac:dyDescent="0.3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C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Q1053" s="18"/>
      <c r="CU1053" s="18"/>
      <c r="CY1053" s="18"/>
      <c r="DJ1053" s="18"/>
      <c r="DL1053" s="18"/>
    </row>
    <row r="1054" spans="4:116" x14ac:dyDescent="0.3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C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Q1054" s="18"/>
      <c r="CU1054" s="18"/>
      <c r="CY1054" s="18"/>
      <c r="DJ1054" s="18"/>
      <c r="DL1054" s="18"/>
    </row>
    <row r="1055" spans="4:116" x14ac:dyDescent="0.3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C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Q1055" s="18"/>
      <c r="CU1055" s="18"/>
      <c r="CY1055" s="18"/>
      <c r="DJ1055" s="18"/>
      <c r="DL1055" s="18"/>
    </row>
    <row r="1056" spans="4:116" x14ac:dyDescent="0.3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C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Q1056" s="18"/>
      <c r="CU1056" s="18"/>
      <c r="CY1056" s="18"/>
      <c r="DJ1056" s="18"/>
      <c r="DL1056" s="18"/>
    </row>
    <row r="1057" spans="4:116" x14ac:dyDescent="0.3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C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Q1057" s="18"/>
      <c r="CU1057" s="18"/>
      <c r="CY1057" s="18"/>
      <c r="DJ1057" s="18"/>
      <c r="DL1057" s="18"/>
    </row>
    <row r="1058" spans="4:116" x14ac:dyDescent="0.3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C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Q1058" s="18"/>
      <c r="CU1058" s="18"/>
      <c r="CY1058" s="18"/>
      <c r="DJ1058" s="18"/>
      <c r="DL1058" s="18"/>
    </row>
    <row r="1059" spans="4:116" x14ac:dyDescent="0.3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C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Q1059" s="18"/>
      <c r="CU1059" s="18"/>
      <c r="CY1059" s="18"/>
      <c r="DJ1059" s="18"/>
      <c r="DL1059" s="18"/>
    </row>
    <row r="1060" spans="4:116" x14ac:dyDescent="0.3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C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Q1060" s="18"/>
      <c r="CU1060" s="18"/>
      <c r="CY1060" s="18"/>
      <c r="DJ1060" s="18"/>
      <c r="DL1060" s="18"/>
    </row>
    <row r="1061" spans="4:116" x14ac:dyDescent="0.3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C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Q1061" s="18"/>
      <c r="CU1061" s="18"/>
      <c r="CY1061" s="18"/>
      <c r="DJ1061" s="18"/>
      <c r="DL1061" s="18"/>
    </row>
    <row r="1062" spans="4:116" x14ac:dyDescent="0.3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C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Q1062" s="18"/>
      <c r="CU1062" s="18"/>
      <c r="CY1062" s="18"/>
      <c r="DJ1062" s="18"/>
      <c r="DL1062" s="18"/>
    </row>
    <row r="1063" spans="4:116" x14ac:dyDescent="0.3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C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Q1063" s="18"/>
      <c r="CU1063" s="18"/>
      <c r="CY1063" s="18"/>
      <c r="DJ1063" s="18"/>
      <c r="DL1063" s="18"/>
    </row>
    <row r="1064" spans="4:116" x14ac:dyDescent="0.3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C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Q1064" s="18"/>
      <c r="CU1064" s="18"/>
      <c r="CY1064" s="18"/>
      <c r="DJ1064" s="18"/>
      <c r="DL1064" s="18"/>
    </row>
    <row r="1065" spans="4:116" x14ac:dyDescent="0.3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C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Q1065" s="18"/>
      <c r="CU1065" s="18"/>
      <c r="CY1065" s="18"/>
      <c r="DJ1065" s="18"/>
      <c r="DL1065" s="18"/>
    </row>
    <row r="1066" spans="4:116" x14ac:dyDescent="0.3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C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Q1066" s="18"/>
      <c r="CU1066" s="18"/>
      <c r="CY1066" s="18"/>
      <c r="DJ1066" s="18"/>
      <c r="DL1066" s="18"/>
    </row>
    <row r="1067" spans="4:116" x14ac:dyDescent="0.3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C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Q1067" s="18"/>
      <c r="CU1067" s="18"/>
      <c r="CY1067" s="18"/>
      <c r="DJ1067" s="18"/>
      <c r="DL1067" s="18"/>
    </row>
    <row r="1068" spans="4:116" x14ac:dyDescent="0.3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C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Q1068" s="18"/>
      <c r="CU1068" s="18"/>
      <c r="CY1068" s="18"/>
      <c r="DJ1068" s="18"/>
      <c r="DL1068" s="18"/>
    </row>
    <row r="1069" spans="4:116" x14ac:dyDescent="0.3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C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Q1069" s="18"/>
      <c r="CU1069" s="18"/>
      <c r="CY1069" s="18"/>
      <c r="DJ1069" s="18"/>
      <c r="DL1069" s="18"/>
    </row>
    <row r="1070" spans="4:116" x14ac:dyDescent="0.3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C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Q1070" s="18"/>
      <c r="CU1070" s="18"/>
      <c r="CY1070" s="18"/>
      <c r="DJ1070" s="18"/>
      <c r="DL1070" s="18"/>
    </row>
    <row r="1071" spans="4:116" x14ac:dyDescent="0.3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C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Q1071" s="18"/>
      <c r="CU1071" s="18"/>
      <c r="CY1071" s="18"/>
      <c r="DJ1071" s="18"/>
      <c r="DL1071" s="18"/>
    </row>
    <row r="1072" spans="4:116" x14ac:dyDescent="0.3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C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Q1072" s="18"/>
      <c r="CU1072" s="18"/>
      <c r="CY1072" s="18"/>
      <c r="DJ1072" s="18"/>
      <c r="DL1072" s="18"/>
    </row>
    <row r="1073" spans="4:116" x14ac:dyDescent="0.3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C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Q1073" s="18"/>
      <c r="CU1073" s="18"/>
      <c r="CY1073" s="18"/>
      <c r="DJ1073" s="18"/>
      <c r="DL1073" s="18"/>
    </row>
    <row r="1074" spans="4:116" x14ac:dyDescent="0.3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C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Q1074" s="18"/>
      <c r="CU1074" s="18"/>
      <c r="CY1074" s="18"/>
      <c r="DJ1074" s="18"/>
      <c r="DL1074" s="18"/>
    </row>
    <row r="1075" spans="4:116" x14ac:dyDescent="0.3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C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Q1075" s="18"/>
      <c r="CU1075" s="18"/>
      <c r="CY1075" s="18"/>
      <c r="DJ1075" s="18"/>
      <c r="DL1075" s="18"/>
    </row>
    <row r="1076" spans="4:116" x14ac:dyDescent="0.3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C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Q1076" s="18"/>
      <c r="CU1076" s="18"/>
      <c r="CY1076" s="18"/>
      <c r="DJ1076" s="18"/>
      <c r="DL1076" s="18"/>
    </row>
    <row r="1077" spans="4:116" x14ac:dyDescent="0.3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C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Q1077" s="18"/>
      <c r="CU1077" s="18"/>
      <c r="CY1077" s="18"/>
      <c r="DJ1077" s="18"/>
      <c r="DL1077" s="18"/>
    </row>
    <row r="1078" spans="4:116" x14ac:dyDescent="0.3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C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Q1078" s="18"/>
      <c r="CU1078" s="18"/>
      <c r="CY1078" s="18"/>
      <c r="DJ1078" s="18"/>
      <c r="DL1078" s="18"/>
    </row>
    <row r="1079" spans="4:116" x14ac:dyDescent="0.3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C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Q1079" s="18"/>
      <c r="CU1079" s="18"/>
      <c r="CY1079" s="18"/>
      <c r="DJ1079" s="18"/>
      <c r="DL1079" s="18"/>
    </row>
    <row r="1080" spans="4:116" x14ac:dyDescent="0.3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C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Q1080" s="18"/>
      <c r="CU1080" s="18"/>
      <c r="CY1080" s="18"/>
      <c r="DJ1080" s="18"/>
      <c r="DL1080" s="18"/>
    </row>
    <row r="1081" spans="4:116" x14ac:dyDescent="0.3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C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Q1081" s="18"/>
      <c r="CU1081" s="18"/>
      <c r="CY1081" s="18"/>
      <c r="DJ1081" s="18"/>
      <c r="DL1081" s="18"/>
    </row>
    <row r="1082" spans="4:116" x14ac:dyDescent="0.3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C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Q1082" s="18"/>
      <c r="CU1082" s="18"/>
      <c r="CY1082" s="18"/>
      <c r="DJ1082" s="18"/>
      <c r="DL1082" s="18"/>
    </row>
    <row r="1083" spans="4:116" x14ac:dyDescent="0.3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C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Q1083" s="18"/>
      <c r="CU1083" s="18"/>
      <c r="CY1083" s="18"/>
      <c r="DJ1083" s="18"/>
      <c r="DL1083" s="18"/>
    </row>
    <row r="1084" spans="4:116" x14ac:dyDescent="0.3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C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Q1084" s="18"/>
      <c r="CU1084" s="18"/>
      <c r="CY1084" s="18"/>
      <c r="DJ1084" s="18"/>
      <c r="DL1084" s="18"/>
    </row>
    <row r="1085" spans="4:116" x14ac:dyDescent="0.3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C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Q1085" s="18"/>
      <c r="CU1085" s="18"/>
      <c r="CY1085" s="18"/>
      <c r="DJ1085" s="18"/>
      <c r="DL1085" s="18"/>
    </row>
    <row r="1086" spans="4:116" x14ac:dyDescent="0.3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C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Q1086" s="18"/>
      <c r="CU1086" s="18"/>
      <c r="CY1086" s="18"/>
      <c r="DJ1086" s="18"/>
      <c r="DL1086" s="18"/>
    </row>
    <row r="1087" spans="4:116" x14ac:dyDescent="0.3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C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Q1087" s="18"/>
      <c r="CU1087" s="18"/>
      <c r="CY1087" s="18"/>
      <c r="DJ1087" s="18"/>
      <c r="DL1087" s="18"/>
    </row>
    <row r="1088" spans="4:116" x14ac:dyDescent="0.3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C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Q1088" s="18"/>
      <c r="CU1088" s="18"/>
      <c r="CY1088" s="18"/>
      <c r="DJ1088" s="18"/>
      <c r="DL1088" s="18"/>
    </row>
    <row r="1089" spans="4:116" x14ac:dyDescent="0.3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C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Q1089" s="18"/>
      <c r="CU1089" s="18"/>
      <c r="CY1089" s="18"/>
      <c r="DJ1089" s="18"/>
      <c r="DL1089" s="18"/>
    </row>
    <row r="1090" spans="4:116" x14ac:dyDescent="0.3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C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Q1090" s="18"/>
      <c r="CU1090" s="18"/>
      <c r="CY1090" s="18"/>
      <c r="DJ1090" s="18"/>
      <c r="DL1090" s="18"/>
    </row>
    <row r="1091" spans="4:116" x14ac:dyDescent="0.3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C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Q1091" s="18"/>
      <c r="CU1091" s="18"/>
      <c r="CY1091" s="18"/>
      <c r="DJ1091" s="18"/>
      <c r="DL1091" s="18"/>
    </row>
    <row r="1092" spans="4:116" x14ac:dyDescent="0.3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C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Q1092" s="18"/>
      <c r="CU1092" s="18"/>
      <c r="CY1092" s="18"/>
      <c r="DJ1092" s="18"/>
      <c r="DL1092" s="18"/>
    </row>
    <row r="1093" spans="4:116" x14ac:dyDescent="0.3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C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Q1093" s="18"/>
      <c r="CU1093" s="18"/>
      <c r="CY1093" s="18"/>
      <c r="DJ1093" s="18"/>
      <c r="DL1093" s="18"/>
    </row>
    <row r="1094" spans="4:116" x14ac:dyDescent="0.3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C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Q1094" s="18"/>
      <c r="CU1094" s="18"/>
      <c r="CY1094" s="18"/>
      <c r="DJ1094" s="18"/>
      <c r="DL1094" s="18"/>
    </row>
    <row r="1095" spans="4:116" x14ac:dyDescent="0.3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C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Q1095" s="18"/>
      <c r="CU1095" s="18"/>
      <c r="CY1095" s="18"/>
      <c r="DJ1095" s="18"/>
      <c r="DL1095" s="18"/>
    </row>
    <row r="1096" spans="4:116" x14ac:dyDescent="0.3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C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Q1096" s="18"/>
      <c r="CU1096" s="18"/>
      <c r="CY1096" s="18"/>
      <c r="DJ1096" s="18"/>
      <c r="DL1096" s="18"/>
    </row>
    <row r="1097" spans="4:116" x14ac:dyDescent="0.3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C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Q1097" s="18"/>
      <c r="CU1097" s="18"/>
      <c r="CY1097" s="18"/>
      <c r="DJ1097" s="18"/>
      <c r="DL1097" s="18"/>
    </row>
    <row r="1098" spans="4:116" x14ac:dyDescent="0.3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C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Q1098" s="18"/>
      <c r="CU1098" s="18"/>
      <c r="CY1098" s="18"/>
      <c r="DJ1098" s="18"/>
      <c r="DL1098" s="18"/>
    </row>
    <row r="1099" spans="4:116" x14ac:dyDescent="0.3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C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Q1099" s="18"/>
      <c r="CU1099" s="18"/>
      <c r="CY1099" s="18"/>
      <c r="DJ1099" s="18"/>
      <c r="DL1099" s="18"/>
    </row>
    <row r="1100" spans="4:116" x14ac:dyDescent="0.3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C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Q1100" s="18"/>
      <c r="CU1100" s="18"/>
      <c r="CY1100" s="18"/>
      <c r="DJ1100" s="18"/>
      <c r="DL1100" s="18"/>
    </row>
    <row r="1101" spans="4:116" x14ac:dyDescent="0.3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C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Q1101" s="18"/>
      <c r="CU1101" s="18"/>
      <c r="CY1101" s="18"/>
      <c r="DJ1101" s="18"/>
      <c r="DL1101" s="18"/>
    </row>
    <row r="1102" spans="4:116" x14ac:dyDescent="0.3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C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Q1102" s="18"/>
      <c r="CU1102" s="18"/>
      <c r="CY1102" s="18"/>
      <c r="DJ1102" s="18"/>
      <c r="DL1102" s="18"/>
    </row>
    <row r="1103" spans="4:116" x14ac:dyDescent="0.3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C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Q1103" s="18"/>
      <c r="CU1103" s="18"/>
      <c r="CY1103" s="18"/>
      <c r="DJ1103" s="18"/>
      <c r="DL1103" s="18"/>
    </row>
    <row r="1104" spans="4:116" x14ac:dyDescent="0.3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C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Q1104" s="18"/>
      <c r="CU1104" s="18"/>
      <c r="CY1104" s="18"/>
      <c r="DJ1104" s="18"/>
      <c r="DL1104" s="18"/>
    </row>
    <row r="1105" spans="4:116" x14ac:dyDescent="0.3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C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Q1105" s="18"/>
      <c r="CU1105" s="18"/>
      <c r="CY1105" s="18"/>
      <c r="DJ1105" s="18"/>
      <c r="DL1105" s="18"/>
    </row>
    <row r="1106" spans="4:116" x14ac:dyDescent="0.3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C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Q1106" s="18"/>
      <c r="CU1106" s="18"/>
      <c r="CY1106" s="18"/>
      <c r="DJ1106" s="18"/>
      <c r="DL1106" s="18"/>
    </row>
    <row r="1107" spans="4:116" x14ac:dyDescent="0.3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C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Q1107" s="18"/>
      <c r="CU1107" s="18"/>
      <c r="CY1107" s="18"/>
      <c r="DJ1107" s="18"/>
      <c r="DL1107" s="18"/>
    </row>
    <row r="1108" spans="4:116" x14ac:dyDescent="0.3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C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Q1108" s="18"/>
      <c r="CU1108" s="18"/>
      <c r="CY1108" s="18"/>
      <c r="DJ1108" s="18"/>
      <c r="DL1108" s="18"/>
    </row>
    <row r="1109" spans="4:116" x14ac:dyDescent="0.3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C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Q1109" s="18"/>
      <c r="CU1109" s="18"/>
      <c r="CY1109" s="18"/>
      <c r="DJ1109" s="18"/>
      <c r="DL1109" s="18"/>
    </row>
    <row r="1110" spans="4:116" x14ac:dyDescent="0.3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C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Q1110" s="18"/>
      <c r="CU1110" s="18"/>
      <c r="CY1110" s="18"/>
      <c r="DJ1110" s="18"/>
      <c r="DL1110" s="18"/>
    </row>
    <row r="1111" spans="4:116" x14ac:dyDescent="0.3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C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Q1111" s="18"/>
      <c r="CU1111" s="18"/>
      <c r="CY1111" s="18"/>
      <c r="DJ1111" s="18"/>
      <c r="DL1111" s="18"/>
    </row>
    <row r="1112" spans="4:116" x14ac:dyDescent="0.3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C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Q1112" s="18"/>
      <c r="CU1112" s="18"/>
      <c r="CY1112" s="18"/>
      <c r="DJ1112" s="18"/>
      <c r="DL1112" s="18"/>
    </row>
    <row r="1113" spans="4:116" x14ac:dyDescent="0.3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C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Q1113" s="18"/>
      <c r="CU1113" s="18"/>
      <c r="CY1113" s="18"/>
      <c r="DJ1113" s="18"/>
      <c r="DL1113" s="18"/>
    </row>
    <row r="1114" spans="4:116" x14ac:dyDescent="0.3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C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Q1114" s="18"/>
      <c r="CU1114" s="18"/>
      <c r="CY1114" s="18"/>
      <c r="DJ1114" s="18"/>
      <c r="DL1114" s="18"/>
    </row>
    <row r="1115" spans="4:116" x14ac:dyDescent="0.3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C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Q1115" s="18"/>
      <c r="CU1115" s="18"/>
      <c r="CY1115" s="18"/>
      <c r="DJ1115" s="18"/>
      <c r="DL1115" s="18"/>
    </row>
    <row r="1116" spans="4:116" x14ac:dyDescent="0.3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C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Q1116" s="18"/>
      <c r="CU1116" s="18"/>
      <c r="CY1116" s="18"/>
      <c r="DJ1116" s="18"/>
      <c r="DL1116" s="18"/>
    </row>
    <row r="1117" spans="4:116" x14ac:dyDescent="0.3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C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Q1117" s="18"/>
      <c r="CU1117" s="18"/>
      <c r="CY1117" s="18"/>
      <c r="DJ1117" s="18"/>
      <c r="DL1117" s="18"/>
    </row>
    <row r="1118" spans="4:116" x14ac:dyDescent="0.3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C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Q1118" s="18"/>
      <c r="CU1118" s="18"/>
      <c r="CY1118" s="18"/>
      <c r="DJ1118" s="18"/>
      <c r="DL1118" s="18"/>
    </row>
    <row r="1119" spans="4:116" x14ac:dyDescent="0.3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C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Q1119" s="18"/>
      <c r="CU1119" s="18"/>
      <c r="CY1119" s="18"/>
      <c r="DJ1119" s="18"/>
      <c r="DL1119" s="18"/>
    </row>
    <row r="1120" spans="4:116" x14ac:dyDescent="0.3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C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Q1120" s="18"/>
      <c r="CU1120" s="18"/>
      <c r="CY1120" s="18"/>
      <c r="DJ1120" s="18"/>
      <c r="DL1120" s="18"/>
    </row>
    <row r="1121" spans="4:116" x14ac:dyDescent="0.3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C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Q1121" s="18"/>
      <c r="CU1121" s="18"/>
      <c r="CY1121" s="18"/>
      <c r="DJ1121" s="18"/>
      <c r="DL1121" s="18"/>
    </row>
    <row r="1122" spans="4:116" x14ac:dyDescent="0.3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C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Q1122" s="18"/>
      <c r="CU1122" s="18"/>
      <c r="CY1122" s="18"/>
      <c r="DJ1122" s="18"/>
      <c r="DL1122" s="18"/>
    </row>
    <row r="1123" spans="4:116" x14ac:dyDescent="0.3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C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Q1123" s="18"/>
      <c r="CU1123" s="18"/>
      <c r="CY1123" s="18"/>
      <c r="DJ1123" s="18"/>
      <c r="DL1123" s="18"/>
    </row>
    <row r="1124" spans="4:116" x14ac:dyDescent="0.3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C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Q1124" s="18"/>
      <c r="CU1124" s="18"/>
      <c r="CY1124" s="18"/>
      <c r="DJ1124" s="18"/>
      <c r="DL1124" s="18"/>
    </row>
    <row r="1125" spans="4:116" x14ac:dyDescent="0.3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C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Q1125" s="18"/>
      <c r="CU1125" s="18"/>
      <c r="CY1125" s="18"/>
      <c r="DJ1125" s="18"/>
      <c r="DL1125" s="18"/>
    </row>
    <row r="1126" spans="4:116" x14ac:dyDescent="0.3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C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Q1126" s="18"/>
      <c r="CU1126" s="18"/>
      <c r="CY1126" s="18"/>
      <c r="DJ1126" s="18"/>
      <c r="DL1126" s="18"/>
    </row>
    <row r="1127" spans="4:116" x14ac:dyDescent="0.3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C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Q1127" s="18"/>
      <c r="CU1127" s="18"/>
      <c r="CY1127" s="18"/>
      <c r="DJ1127" s="18"/>
      <c r="DL1127" s="18"/>
    </row>
    <row r="1128" spans="4:116" x14ac:dyDescent="0.3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C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Q1128" s="18"/>
      <c r="CU1128" s="18"/>
      <c r="CY1128" s="18"/>
      <c r="DJ1128" s="18"/>
      <c r="DL1128" s="18"/>
    </row>
    <row r="1129" spans="4:116" x14ac:dyDescent="0.3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C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Q1129" s="18"/>
      <c r="CU1129" s="18"/>
      <c r="CY1129" s="18"/>
      <c r="DJ1129" s="18"/>
      <c r="DL1129" s="18"/>
    </row>
    <row r="1130" spans="4:116" x14ac:dyDescent="0.3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C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Q1130" s="18"/>
      <c r="CU1130" s="18"/>
      <c r="CY1130" s="18"/>
      <c r="DJ1130" s="18"/>
      <c r="DL1130" s="18"/>
    </row>
    <row r="1131" spans="4:116" x14ac:dyDescent="0.3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C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Q1131" s="18"/>
      <c r="CU1131" s="18"/>
      <c r="CY1131" s="18"/>
      <c r="DJ1131" s="18"/>
      <c r="DL1131" s="18"/>
    </row>
    <row r="1132" spans="4:116" x14ac:dyDescent="0.3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C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Q1132" s="18"/>
      <c r="CU1132" s="18"/>
      <c r="CY1132" s="18"/>
      <c r="DJ1132" s="18"/>
      <c r="DL1132" s="18"/>
    </row>
    <row r="1133" spans="4:116" x14ac:dyDescent="0.3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C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Q1133" s="18"/>
      <c r="CU1133" s="18"/>
      <c r="CY1133" s="18"/>
      <c r="DJ1133" s="18"/>
      <c r="DL1133" s="18"/>
    </row>
    <row r="1134" spans="4:116" x14ac:dyDescent="0.3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C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Q1134" s="18"/>
      <c r="CU1134" s="18"/>
      <c r="CY1134" s="18"/>
      <c r="DJ1134" s="18"/>
      <c r="DL1134" s="18"/>
    </row>
    <row r="1135" spans="4:116" x14ac:dyDescent="0.3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C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Q1135" s="18"/>
      <c r="CU1135" s="18"/>
      <c r="CY1135" s="18"/>
      <c r="DJ1135" s="18"/>
      <c r="DL1135" s="18"/>
    </row>
    <row r="1136" spans="4:116" x14ac:dyDescent="0.3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C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Q1136" s="18"/>
      <c r="CU1136" s="18"/>
      <c r="CY1136" s="18"/>
      <c r="DJ1136" s="18"/>
      <c r="DL1136" s="18"/>
    </row>
    <row r="1137" spans="4:116" x14ac:dyDescent="0.3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C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Q1137" s="18"/>
      <c r="CU1137" s="18"/>
      <c r="CY1137" s="18"/>
      <c r="DJ1137" s="18"/>
      <c r="DL1137" s="18"/>
    </row>
    <row r="1138" spans="4:116" x14ac:dyDescent="0.3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C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Q1138" s="18"/>
      <c r="CU1138" s="18"/>
      <c r="CY1138" s="18"/>
      <c r="DJ1138" s="18"/>
      <c r="DL1138" s="18"/>
    </row>
    <row r="1139" spans="4:116" x14ac:dyDescent="0.3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C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Q1139" s="18"/>
      <c r="CU1139" s="18"/>
      <c r="CY1139" s="18"/>
      <c r="DJ1139" s="18"/>
      <c r="DL1139" s="18"/>
    </row>
    <row r="1140" spans="4:116" x14ac:dyDescent="0.3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C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Q1140" s="18"/>
      <c r="CU1140" s="18"/>
      <c r="CY1140" s="18"/>
      <c r="DJ1140" s="18"/>
      <c r="DL1140" s="18"/>
    </row>
    <row r="1141" spans="4:116" x14ac:dyDescent="0.3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C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Q1141" s="18"/>
      <c r="CU1141" s="18"/>
      <c r="CY1141" s="18"/>
      <c r="DJ1141" s="18"/>
      <c r="DL1141" s="18"/>
    </row>
    <row r="1142" spans="4:116" x14ac:dyDescent="0.3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C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Q1142" s="18"/>
      <c r="CU1142" s="18"/>
      <c r="CY1142" s="18"/>
      <c r="DJ1142" s="18"/>
      <c r="DL1142" s="18"/>
    </row>
    <row r="1143" spans="4:116" x14ac:dyDescent="0.3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C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Q1143" s="18"/>
      <c r="CU1143" s="18"/>
      <c r="CY1143" s="18"/>
      <c r="DJ1143" s="18"/>
      <c r="DL1143" s="18"/>
    </row>
    <row r="1144" spans="4:116" x14ac:dyDescent="0.3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C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Q1144" s="18"/>
      <c r="CU1144" s="18"/>
      <c r="CY1144" s="18"/>
      <c r="DJ1144" s="18"/>
      <c r="DL1144" s="18"/>
    </row>
    <row r="1145" spans="4:116" x14ac:dyDescent="0.3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C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Q1145" s="18"/>
      <c r="CU1145" s="18"/>
      <c r="CY1145" s="18"/>
      <c r="DJ1145" s="18"/>
      <c r="DL1145" s="18"/>
    </row>
    <row r="1146" spans="4:116" x14ac:dyDescent="0.3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C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Q1146" s="18"/>
      <c r="CU1146" s="18"/>
      <c r="CY1146" s="18"/>
      <c r="DJ1146" s="18"/>
      <c r="DL1146" s="18"/>
    </row>
    <row r="1147" spans="4:116" x14ac:dyDescent="0.3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C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Q1147" s="18"/>
      <c r="CU1147" s="18"/>
      <c r="CY1147" s="18"/>
      <c r="DJ1147" s="18"/>
      <c r="DL1147" s="18"/>
    </row>
    <row r="1148" spans="4:116" x14ac:dyDescent="0.3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C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Q1148" s="18"/>
      <c r="CU1148" s="18"/>
      <c r="CY1148" s="18"/>
      <c r="DJ1148" s="18"/>
      <c r="DL1148" s="18"/>
    </row>
    <row r="1149" spans="4:116" x14ac:dyDescent="0.3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C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Q1149" s="18"/>
      <c r="CU1149" s="18"/>
      <c r="CY1149" s="18"/>
      <c r="DJ1149" s="18"/>
      <c r="DL1149" s="18"/>
    </row>
    <row r="1150" spans="4:116" x14ac:dyDescent="0.3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C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Q1150" s="18"/>
      <c r="CU1150" s="18"/>
      <c r="CY1150" s="18"/>
      <c r="DJ1150" s="18"/>
      <c r="DL1150" s="18"/>
    </row>
    <row r="1151" spans="4:116" x14ac:dyDescent="0.3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C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Q1151" s="18"/>
      <c r="CU1151" s="18"/>
      <c r="CY1151" s="18"/>
      <c r="DJ1151" s="18"/>
      <c r="DL1151" s="18"/>
    </row>
    <row r="1152" spans="4:116" x14ac:dyDescent="0.3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C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Q1152" s="18"/>
      <c r="CU1152" s="18"/>
      <c r="CY1152" s="18"/>
      <c r="DJ1152" s="18"/>
      <c r="DL1152" s="18"/>
    </row>
    <row r="1153" spans="4:116" x14ac:dyDescent="0.3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C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Q1153" s="18"/>
      <c r="CU1153" s="18"/>
      <c r="CY1153" s="18"/>
      <c r="DJ1153" s="18"/>
      <c r="DL1153" s="18"/>
    </row>
    <row r="1154" spans="4:116" x14ac:dyDescent="0.3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C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Q1154" s="18"/>
      <c r="CU1154" s="18"/>
      <c r="CY1154" s="18"/>
      <c r="DJ1154" s="18"/>
      <c r="DL1154" s="18"/>
    </row>
    <row r="1155" spans="4:116" x14ac:dyDescent="0.3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C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Q1155" s="18"/>
      <c r="CU1155" s="18"/>
      <c r="CY1155" s="18"/>
      <c r="DJ1155" s="18"/>
      <c r="DL1155" s="18"/>
    </row>
    <row r="1156" spans="4:116" x14ac:dyDescent="0.3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C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Q1156" s="18"/>
      <c r="CU1156" s="18"/>
      <c r="CY1156" s="18"/>
      <c r="DJ1156" s="18"/>
      <c r="DL1156" s="18"/>
    </row>
    <row r="1157" spans="4:116" x14ac:dyDescent="0.3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C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Q1157" s="18"/>
      <c r="CU1157" s="18"/>
      <c r="CY1157" s="18"/>
      <c r="DJ1157" s="18"/>
      <c r="DL1157" s="18"/>
    </row>
    <row r="1158" spans="4:116" x14ac:dyDescent="0.3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C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Q1158" s="18"/>
      <c r="CU1158" s="18"/>
      <c r="CY1158" s="18"/>
      <c r="DJ1158" s="18"/>
      <c r="DL1158" s="18"/>
    </row>
    <row r="1159" spans="4:116" x14ac:dyDescent="0.3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C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Q1159" s="18"/>
      <c r="CU1159" s="18"/>
      <c r="CY1159" s="18"/>
      <c r="DJ1159" s="18"/>
      <c r="DL1159" s="18"/>
    </row>
    <row r="1160" spans="4:116" x14ac:dyDescent="0.3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C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Q1160" s="18"/>
      <c r="CU1160" s="18"/>
      <c r="CY1160" s="18"/>
      <c r="DJ1160" s="18"/>
      <c r="DL1160" s="18"/>
    </row>
    <row r="1161" spans="4:116" x14ac:dyDescent="0.3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C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Q1161" s="18"/>
      <c r="CU1161" s="18"/>
      <c r="CY1161" s="18"/>
      <c r="DJ1161" s="18"/>
      <c r="DL1161" s="18"/>
    </row>
    <row r="1162" spans="4:116" x14ac:dyDescent="0.3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C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Q1162" s="18"/>
      <c r="CU1162" s="18"/>
      <c r="CY1162" s="18"/>
      <c r="DJ1162" s="18"/>
      <c r="DL1162" s="18"/>
    </row>
    <row r="1163" spans="4:116" x14ac:dyDescent="0.3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C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Q1163" s="18"/>
      <c r="CU1163" s="18"/>
      <c r="CY1163" s="18"/>
      <c r="DJ1163" s="18"/>
      <c r="DL1163" s="18"/>
    </row>
    <row r="1164" spans="4:116" x14ac:dyDescent="0.3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C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Q1164" s="18"/>
      <c r="CU1164" s="18"/>
      <c r="CY1164" s="18"/>
      <c r="DJ1164" s="18"/>
      <c r="DL1164" s="18"/>
    </row>
    <row r="1165" spans="4:116" x14ac:dyDescent="0.3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C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Q1165" s="18"/>
      <c r="CU1165" s="18"/>
      <c r="CY1165" s="18"/>
      <c r="DJ1165" s="18"/>
      <c r="DL1165" s="18"/>
    </row>
    <row r="1166" spans="4:116" x14ac:dyDescent="0.3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C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Q1166" s="18"/>
      <c r="CU1166" s="18"/>
      <c r="CY1166" s="18"/>
      <c r="DJ1166" s="18"/>
      <c r="DL1166" s="18"/>
    </row>
    <row r="1167" spans="4:116" x14ac:dyDescent="0.3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C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Q1167" s="18"/>
      <c r="CU1167" s="18"/>
      <c r="CY1167" s="18"/>
      <c r="DJ1167" s="18"/>
      <c r="DL1167" s="18"/>
    </row>
    <row r="1168" spans="4:116" x14ac:dyDescent="0.3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C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Q1168" s="18"/>
      <c r="CU1168" s="18"/>
      <c r="CY1168" s="18"/>
      <c r="DJ1168" s="18"/>
      <c r="DL1168" s="18"/>
    </row>
    <row r="1169" spans="4:116" x14ac:dyDescent="0.3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C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Q1169" s="18"/>
      <c r="CU1169" s="18"/>
      <c r="CY1169" s="18"/>
      <c r="DJ1169" s="18"/>
      <c r="DL1169" s="18"/>
    </row>
    <row r="1170" spans="4:116" x14ac:dyDescent="0.3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C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Q1170" s="18"/>
      <c r="CU1170" s="18"/>
      <c r="CY1170" s="18"/>
      <c r="DJ1170" s="18"/>
      <c r="DL1170" s="18"/>
    </row>
    <row r="1171" spans="4:116" x14ac:dyDescent="0.3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C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Q1171" s="18"/>
      <c r="CU1171" s="18"/>
      <c r="CY1171" s="18"/>
      <c r="DJ1171" s="18"/>
      <c r="DL1171" s="18"/>
    </row>
    <row r="1172" spans="4:116" x14ac:dyDescent="0.3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C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Q1172" s="18"/>
      <c r="CU1172" s="18"/>
      <c r="CY1172" s="18"/>
      <c r="DJ1172" s="18"/>
      <c r="DL1172" s="18"/>
    </row>
    <row r="1173" spans="4:116" x14ac:dyDescent="0.3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C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Q1173" s="18"/>
      <c r="CU1173" s="18"/>
      <c r="CY1173" s="18"/>
      <c r="DJ1173" s="18"/>
      <c r="DL1173" s="18"/>
    </row>
    <row r="1174" spans="4:116" x14ac:dyDescent="0.3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C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Q1174" s="18"/>
      <c r="CU1174" s="18"/>
      <c r="CY1174" s="18"/>
      <c r="DJ1174" s="18"/>
      <c r="DL1174" s="18"/>
    </row>
    <row r="1175" spans="4:116" x14ac:dyDescent="0.3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C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Q1175" s="18"/>
      <c r="CU1175" s="18"/>
      <c r="CY1175" s="18"/>
      <c r="DJ1175" s="18"/>
      <c r="DL1175" s="18"/>
    </row>
    <row r="1176" spans="4:116" x14ac:dyDescent="0.3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C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Q1176" s="18"/>
      <c r="CU1176" s="18"/>
      <c r="CY1176" s="18"/>
      <c r="DJ1176" s="18"/>
      <c r="DL1176" s="18"/>
    </row>
    <row r="1177" spans="4:116" x14ac:dyDescent="0.3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C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Q1177" s="18"/>
      <c r="CU1177" s="18"/>
      <c r="CY1177" s="18"/>
      <c r="DJ1177" s="18"/>
      <c r="DL1177" s="18"/>
    </row>
    <row r="1178" spans="4:116" x14ac:dyDescent="0.3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C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Q1178" s="18"/>
      <c r="CU1178" s="18"/>
      <c r="CY1178" s="18"/>
      <c r="DJ1178" s="18"/>
      <c r="DL1178" s="18"/>
    </row>
    <row r="1179" spans="4:116" x14ac:dyDescent="0.3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C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Q1179" s="18"/>
      <c r="CU1179" s="18"/>
      <c r="CY1179" s="18"/>
      <c r="DJ1179" s="18"/>
      <c r="DL1179" s="18"/>
    </row>
    <row r="1180" spans="4:116" x14ac:dyDescent="0.3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C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Q1180" s="18"/>
      <c r="CU1180" s="18"/>
      <c r="CY1180" s="18"/>
      <c r="DJ1180" s="18"/>
      <c r="DL1180" s="18"/>
    </row>
    <row r="1181" spans="4:116" x14ac:dyDescent="0.3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C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Q1181" s="18"/>
      <c r="CU1181" s="18"/>
      <c r="CY1181" s="18"/>
      <c r="DJ1181" s="18"/>
      <c r="DL1181" s="18"/>
    </row>
    <row r="1182" spans="4:116" x14ac:dyDescent="0.3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C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Q1182" s="18"/>
      <c r="CU1182" s="18"/>
      <c r="CY1182" s="18"/>
      <c r="DJ1182" s="18"/>
      <c r="DL1182" s="18"/>
    </row>
    <row r="1183" spans="4:116" x14ac:dyDescent="0.3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C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Q1183" s="18"/>
      <c r="CU1183" s="18"/>
      <c r="CY1183" s="18"/>
      <c r="DJ1183" s="18"/>
      <c r="DL1183" s="18"/>
    </row>
    <row r="1184" spans="4:116" x14ac:dyDescent="0.3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C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Q1184" s="18"/>
      <c r="CU1184" s="18"/>
      <c r="CY1184" s="18"/>
      <c r="DJ1184" s="18"/>
      <c r="DL1184" s="18"/>
    </row>
    <row r="1185" spans="4:116" x14ac:dyDescent="0.3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C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Q1185" s="18"/>
      <c r="CU1185" s="18"/>
      <c r="CY1185" s="18"/>
      <c r="DJ1185" s="18"/>
      <c r="DL1185" s="18"/>
    </row>
    <row r="1186" spans="4:116" x14ac:dyDescent="0.3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C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Q1186" s="18"/>
      <c r="CU1186" s="18"/>
      <c r="CY1186" s="18"/>
      <c r="DJ1186" s="18"/>
      <c r="DL1186" s="18"/>
    </row>
    <row r="1187" spans="4:116" x14ac:dyDescent="0.3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C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Q1187" s="18"/>
      <c r="CU1187" s="18"/>
      <c r="CY1187" s="18"/>
      <c r="DJ1187" s="18"/>
      <c r="DL1187" s="18"/>
    </row>
    <row r="1188" spans="4:116" x14ac:dyDescent="0.3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C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Q1188" s="18"/>
      <c r="CU1188" s="18"/>
      <c r="CY1188" s="18"/>
      <c r="DJ1188" s="18"/>
      <c r="DL1188" s="18"/>
    </row>
    <row r="1189" spans="4:116" x14ac:dyDescent="0.3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C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Q1189" s="18"/>
      <c r="CU1189" s="18"/>
      <c r="CY1189" s="18"/>
      <c r="DJ1189" s="18"/>
      <c r="DL1189" s="18"/>
    </row>
    <row r="1190" spans="4:116" x14ac:dyDescent="0.3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C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Q1190" s="18"/>
      <c r="CU1190" s="18"/>
      <c r="CY1190" s="18"/>
      <c r="DJ1190" s="18"/>
      <c r="DL1190" s="18"/>
    </row>
    <row r="1191" spans="4:116" x14ac:dyDescent="0.3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C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Q1191" s="18"/>
      <c r="CU1191" s="18"/>
      <c r="CY1191" s="18"/>
      <c r="DJ1191" s="18"/>
      <c r="DL1191" s="18"/>
    </row>
    <row r="1192" spans="4:116" x14ac:dyDescent="0.3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C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Q1192" s="18"/>
      <c r="CU1192" s="18"/>
      <c r="CY1192" s="18"/>
      <c r="DJ1192" s="18"/>
      <c r="DL1192" s="18"/>
    </row>
    <row r="1193" spans="4:116" x14ac:dyDescent="0.3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C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Q1193" s="18"/>
      <c r="CU1193" s="18"/>
      <c r="CY1193" s="18"/>
      <c r="DJ1193" s="18"/>
      <c r="DL1193" s="18"/>
    </row>
    <row r="1194" spans="4:116" x14ac:dyDescent="0.3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C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Q1194" s="18"/>
      <c r="CU1194" s="18"/>
      <c r="CY1194" s="18"/>
      <c r="DJ1194" s="18"/>
      <c r="DL1194" s="18"/>
    </row>
    <row r="1195" spans="4:116" x14ac:dyDescent="0.3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C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Q1195" s="18"/>
      <c r="CU1195" s="18"/>
      <c r="CY1195" s="18"/>
      <c r="DJ1195" s="18"/>
      <c r="DL1195" s="18"/>
    </row>
    <row r="1196" spans="4:116" x14ac:dyDescent="0.3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C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Q1196" s="18"/>
      <c r="CU1196" s="18"/>
      <c r="CY1196" s="18"/>
      <c r="DJ1196" s="18"/>
      <c r="DL1196" s="18"/>
    </row>
    <row r="1197" spans="4:116" x14ac:dyDescent="0.3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C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Q1197" s="18"/>
      <c r="CU1197" s="18"/>
      <c r="CY1197" s="18"/>
      <c r="DJ1197" s="18"/>
      <c r="DL1197" s="18"/>
    </row>
    <row r="1198" spans="4:116" x14ac:dyDescent="0.3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C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Q1198" s="18"/>
      <c r="CU1198" s="18"/>
      <c r="CY1198" s="18"/>
      <c r="DJ1198" s="18"/>
      <c r="DL1198" s="18"/>
    </row>
    <row r="1199" spans="4:116" x14ac:dyDescent="0.3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C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Q1199" s="18"/>
      <c r="CU1199" s="18"/>
      <c r="CY1199" s="18"/>
      <c r="DJ1199" s="18"/>
      <c r="DL1199" s="18"/>
    </row>
    <row r="1200" spans="4:116" x14ac:dyDescent="0.3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C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Q1200" s="18"/>
      <c r="CU1200" s="18"/>
      <c r="CY1200" s="18"/>
      <c r="DJ1200" s="18"/>
      <c r="DL1200" s="18"/>
    </row>
    <row r="1201" spans="4:116" x14ac:dyDescent="0.3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C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Q1201" s="18"/>
      <c r="CU1201" s="18"/>
      <c r="CY1201" s="18"/>
      <c r="DJ1201" s="18"/>
      <c r="DL1201" s="18"/>
    </row>
    <row r="1202" spans="4:116" x14ac:dyDescent="0.3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C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Q1202" s="18"/>
      <c r="CU1202" s="18"/>
      <c r="CY1202" s="18"/>
      <c r="DJ1202" s="18"/>
      <c r="DL1202" s="18"/>
    </row>
    <row r="1203" spans="4:116" x14ac:dyDescent="0.3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C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Q1203" s="18"/>
      <c r="CU1203" s="18"/>
      <c r="CY1203" s="18"/>
      <c r="DJ1203" s="18"/>
      <c r="DL1203" s="18"/>
    </row>
    <row r="1204" spans="4:116" x14ac:dyDescent="0.3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C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Q1204" s="18"/>
      <c r="CU1204" s="18"/>
      <c r="CY1204" s="18"/>
      <c r="DJ1204" s="18"/>
      <c r="DL1204" s="18"/>
    </row>
    <row r="1205" spans="4:116" x14ac:dyDescent="0.3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C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Q1205" s="18"/>
      <c r="CU1205" s="18"/>
      <c r="CY1205" s="18"/>
      <c r="DJ1205" s="18"/>
      <c r="DL1205" s="18"/>
    </row>
    <row r="1206" spans="4:116" x14ac:dyDescent="0.3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C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Q1206" s="18"/>
      <c r="CU1206" s="18"/>
      <c r="CY1206" s="18"/>
      <c r="DJ1206" s="18"/>
      <c r="DL1206" s="18"/>
    </row>
    <row r="1207" spans="4:116" x14ac:dyDescent="0.3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C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Q1207" s="18"/>
      <c r="CU1207" s="18"/>
      <c r="CY1207" s="18"/>
      <c r="DJ1207" s="18"/>
      <c r="DL1207" s="18"/>
    </row>
    <row r="1208" spans="4:116" x14ac:dyDescent="0.3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C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Q1208" s="18"/>
      <c r="CU1208" s="18"/>
      <c r="CY1208" s="18"/>
      <c r="DJ1208" s="18"/>
      <c r="DL1208" s="18"/>
    </row>
    <row r="1209" spans="4:116" x14ac:dyDescent="0.3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C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Q1209" s="18"/>
      <c r="CU1209" s="18"/>
      <c r="CY1209" s="18"/>
      <c r="DJ1209" s="18"/>
      <c r="DL1209" s="18"/>
    </row>
    <row r="1210" spans="4:116" x14ac:dyDescent="0.3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C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Q1210" s="18"/>
      <c r="CU1210" s="18"/>
      <c r="CY1210" s="18"/>
      <c r="DJ1210" s="18"/>
      <c r="DL1210" s="18"/>
    </row>
    <row r="1211" spans="4:116" x14ac:dyDescent="0.3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C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Q1211" s="18"/>
      <c r="CU1211" s="18"/>
      <c r="CY1211" s="18"/>
      <c r="DJ1211" s="18"/>
      <c r="DL1211" s="18"/>
    </row>
    <row r="1212" spans="4:116" x14ac:dyDescent="0.3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C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Q1212" s="18"/>
      <c r="CU1212" s="18"/>
      <c r="CY1212" s="18"/>
      <c r="DJ1212" s="18"/>
      <c r="DL1212" s="18"/>
    </row>
    <row r="1213" spans="4:116" x14ac:dyDescent="0.3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C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Q1213" s="18"/>
      <c r="CU1213" s="18"/>
      <c r="CY1213" s="18"/>
      <c r="DJ1213" s="18"/>
      <c r="DL1213" s="18"/>
    </row>
    <row r="1214" spans="4:116" x14ac:dyDescent="0.3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C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Q1214" s="18"/>
      <c r="CU1214" s="18"/>
      <c r="CY1214" s="18"/>
      <c r="DJ1214" s="18"/>
      <c r="DL1214" s="18"/>
    </row>
    <row r="1215" spans="4:116" x14ac:dyDescent="0.3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C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Q1215" s="18"/>
      <c r="CU1215" s="18"/>
      <c r="CY1215" s="18"/>
      <c r="DJ1215" s="18"/>
      <c r="DL1215" s="18"/>
    </row>
    <row r="1216" spans="4:116" x14ac:dyDescent="0.3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C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Q1216" s="18"/>
      <c r="CU1216" s="18"/>
      <c r="CY1216" s="18"/>
      <c r="DJ1216" s="18"/>
      <c r="DL1216" s="18"/>
    </row>
    <row r="1217" spans="4:116" x14ac:dyDescent="0.3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C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Q1217" s="18"/>
      <c r="CU1217" s="18"/>
      <c r="CY1217" s="18"/>
      <c r="DJ1217" s="18"/>
      <c r="DL1217" s="18"/>
    </row>
    <row r="1218" spans="4:116" x14ac:dyDescent="0.3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C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Q1218" s="18"/>
      <c r="CU1218" s="18"/>
      <c r="CY1218" s="18"/>
      <c r="DJ1218" s="18"/>
      <c r="DL1218" s="18"/>
    </row>
    <row r="1219" spans="4:116" x14ac:dyDescent="0.3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C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Q1219" s="18"/>
      <c r="CU1219" s="18"/>
      <c r="CY1219" s="18"/>
      <c r="DJ1219" s="18"/>
      <c r="DL1219" s="18"/>
    </row>
    <row r="1220" spans="4:116" x14ac:dyDescent="0.3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C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Q1220" s="18"/>
      <c r="CU1220" s="18"/>
      <c r="CY1220" s="18"/>
      <c r="DJ1220" s="18"/>
      <c r="DL1220" s="18"/>
    </row>
    <row r="1221" spans="4:116" x14ac:dyDescent="0.3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C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Q1221" s="18"/>
      <c r="CU1221" s="18"/>
      <c r="CY1221" s="18"/>
      <c r="DJ1221" s="18"/>
      <c r="DL1221" s="18"/>
    </row>
    <row r="1222" spans="4:116" x14ac:dyDescent="0.3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C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Q1222" s="18"/>
      <c r="CU1222" s="18"/>
      <c r="CY1222" s="18"/>
      <c r="DJ1222" s="18"/>
      <c r="DL1222" s="18"/>
    </row>
    <row r="1223" spans="4:116" x14ac:dyDescent="0.3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C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Q1223" s="18"/>
      <c r="CU1223" s="18"/>
      <c r="CY1223" s="18"/>
      <c r="DJ1223" s="18"/>
      <c r="DL1223" s="18"/>
    </row>
    <row r="1224" spans="4:116" x14ac:dyDescent="0.3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C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Q1224" s="18"/>
      <c r="CU1224" s="18"/>
      <c r="CY1224" s="18"/>
      <c r="DJ1224" s="18"/>
      <c r="DL1224" s="18"/>
    </row>
    <row r="1225" spans="4:116" x14ac:dyDescent="0.3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C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Q1225" s="18"/>
      <c r="CU1225" s="18"/>
      <c r="CY1225" s="18"/>
      <c r="DJ1225" s="18"/>
      <c r="DL1225" s="18"/>
    </row>
    <row r="1226" spans="4:116" x14ac:dyDescent="0.3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C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Q1226" s="18"/>
      <c r="CU1226" s="18"/>
      <c r="CY1226" s="18"/>
      <c r="DJ1226" s="18"/>
      <c r="DL1226" s="18"/>
    </row>
    <row r="1227" spans="4:116" x14ac:dyDescent="0.3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C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Q1227" s="18"/>
      <c r="CU1227" s="18"/>
      <c r="CY1227" s="18"/>
      <c r="DJ1227" s="18"/>
      <c r="DL1227" s="18"/>
    </row>
    <row r="1228" spans="4:116" x14ac:dyDescent="0.3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C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Q1228" s="18"/>
      <c r="CU1228" s="18"/>
      <c r="CY1228" s="18"/>
      <c r="DJ1228" s="18"/>
      <c r="DL1228" s="18"/>
    </row>
    <row r="1229" spans="4:116" x14ac:dyDescent="0.3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C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Q1229" s="18"/>
      <c r="CU1229" s="18"/>
      <c r="CY1229" s="18"/>
      <c r="DJ1229" s="18"/>
      <c r="DL1229" s="18"/>
    </row>
    <row r="1230" spans="4:116" x14ac:dyDescent="0.3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C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Q1230" s="18"/>
      <c r="CU1230" s="18"/>
      <c r="CY1230" s="18"/>
      <c r="DJ1230" s="18"/>
      <c r="DL1230" s="18"/>
    </row>
    <row r="1231" spans="4:116" x14ac:dyDescent="0.3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C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Q1231" s="18"/>
      <c r="CU1231" s="18"/>
      <c r="CY1231" s="18"/>
      <c r="DJ1231" s="18"/>
      <c r="DL1231" s="18"/>
    </row>
    <row r="1232" spans="4:116" x14ac:dyDescent="0.3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C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Q1232" s="18"/>
      <c r="CU1232" s="18"/>
      <c r="CY1232" s="18"/>
      <c r="DJ1232" s="18"/>
      <c r="DL1232" s="18"/>
    </row>
    <row r="1233" spans="4:116" x14ac:dyDescent="0.3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C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Q1233" s="18"/>
      <c r="CU1233" s="18"/>
      <c r="CY1233" s="18"/>
      <c r="DJ1233" s="18"/>
      <c r="DL1233" s="18"/>
    </row>
    <row r="1234" spans="4:116" x14ac:dyDescent="0.3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C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Q1234" s="18"/>
      <c r="CU1234" s="18"/>
      <c r="CY1234" s="18"/>
      <c r="DJ1234" s="18"/>
      <c r="DL1234" s="18"/>
    </row>
    <row r="1235" spans="4:116" x14ac:dyDescent="0.3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C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Q1235" s="18"/>
      <c r="CU1235" s="18"/>
      <c r="CY1235" s="18"/>
      <c r="DJ1235" s="18"/>
      <c r="DL1235" s="18"/>
    </row>
    <row r="1236" spans="4:116" x14ac:dyDescent="0.3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C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Q1236" s="18"/>
      <c r="CU1236" s="18"/>
      <c r="CY1236" s="18"/>
      <c r="DJ1236" s="18"/>
      <c r="DL1236" s="18"/>
    </row>
    <row r="1237" spans="4:116" x14ac:dyDescent="0.3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C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Q1237" s="18"/>
      <c r="CU1237" s="18"/>
      <c r="CY1237" s="18"/>
      <c r="DJ1237" s="18"/>
      <c r="DL1237" s="18"/>
    </row>
    <row r="1238" spans="4:116" x14ac:dyDescent="0.3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C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Q1238" s="18"/>
      <c r="CU1238" s="18"/>
      <c r="CY1238" s="18"/>
      <c r="DJ1238" s="18"/>
      <c r="DL1238" s="18"/>
    </row>
    <row r="1239" spans="4:116" x14ac:dyDescent="0.3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C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Q1239" s="18"/>
      <c r="CU1239" s="18"/>
      <c r="CY1239" s="18"/>
      <c r="DJ1239" s="18"/>
      <c r="DL1239" s="18"/>
    </row>
    <row r="1240" spans="4:116" x14ac:dyDescent="0.3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C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Q1240" s="18"/>
      <c r="CU1240" s="18"/>
      <c r="CY1240" s="18"/>
      <c r="DJ1240" s="18"/>
      <c r="DL1240" s="18"/>
    </row>
    <row r="1241" spans="4:116" x14ac:dyDescent="0.3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C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Q1241" s="18"/>
      <c r="CU1241" s="18"/>
      <c r="CY1241" s="18"/>
      <c r="DJ1241" s="18"/>
      <c r="DL1241" s="18"/>
    </row>
    <row r="1242" spans="4:116" x14ac:dyDescent="0.3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C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Q1242" s="18"/>
      <c r="CU1242" s="18"/>
      <c r="CY1242" s="18"/>
      <c r="DJ1242" s="18"/>
      <c r="DL1242" s="18"/>
    </row>
    <row r="1243" spans="4:116" x14ac:dyDescent="0.3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C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Q1243" s="18"/>
      <c r="CU1243" s="18"/>
      <c r="CY1243" s="18"/>
      <c r="DJ1243" s="18"/>
      <c r="DL1243" s="18"/>
    </row>
    <row r="1244" spans="4:116" x14ac:dyDescent="0.3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C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Q1244" s="18"/>
      <c r="CU1244" s="18"/>
      <c r="CY1244" s="18"/>
      <c r="DJ1244" s="18"/>
      <c r="DL1244" s="18"/>
    </row>
    <row r="1245" spans="4:116" x14ac:dyDescent="0.3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C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Q1245" s="18"/>
      <c r="CU1245" s="18"/>
      <c r="CY1245" s="18"/>
      <c r="DJ1245" s="18"/>
      <c r="DL1245" s="18"/>
    </row>
    <row r="1246" spans="4:116" x14ac:dyDescent="0.3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C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Q1246" s="18"/>
      <c r="CU1246" s="18"/>
      <c r="CY1246" s="18"/>
      <c r="DJ1246" s="18"/>
      <c r="DL1246" s="18"/>
    </row>
    <row r="1247" spans="4:116" x14ac:dyDescent="0.3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C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Q1247" s="18"/>
      <c r="CU1247" s="18"/>
      <c r="CY1247" s="18"/>
      <c r="DJ1247" s="18"/>
      <c r="DL1247" s="18"/>
    </row>
    <row r="1248" spans="4:116" x14ac:dyDescent="0.3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C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Q1248" s="18"/>
      <c r="CU1248" s="18"/>
      <c r="CY1248" s="18"/>
      <c r="DJ1248" s="18"/>
      <c r="DL1248" s="18"/>
    </row>
    <row r="1249" spans="4:116" x14ac:dyDescent="0.3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C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Q1249" s="18"/>
      <c r="CU1249" s="18"/>
      <c r="CY1249" s="18"/>
      <c r="DJ1249" s="18"/>
      <c r="DL1249" s="18"/>
    </row>
    <row r="1250" spans="4:116" x14ac:dyDescent="0.3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C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Q1250" s="18"/>
      <c r="CU1250" s="18"/>
      <c r="CY1250" s="18"/>
      <c r="DJ1250" s="18"/>
      <c r="DL1250" s="18"/>
    </row>
    <row r="1251" spans="4:116" x14ac:dyDescent="0.3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C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Q1251" s="18"/>
      <c r="CU1251" s="18"/>
      <c r="CY1251" s="18"/>
      <c r="DJ1251" s="18"/>
      <c r="DL1251" s="18"/>
    </row>
    <row r="1252" spans="4:116" x14ac:dyDescent="0.3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C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Q1252" s="18"/>
      <c r="CU1252" s="18"/>
      <c r="CY1252" s="18"/>
      <c r="DJ1252" s="18"/>
      <c r="DL1252" s="18"/>
    </row>
    <row r="1253" spans="4:116" x14ac:dyDescent="0.3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C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Q1253" s="18"/>
      <c r="CU1253" s="18"/>
      <c r="CY1253" s="18"/>
      <c r="DJ1253" s="18"/>
      <c r="DL1253" s="18"/>
    </row>
    <row r="1254" spans="4:116" x14ac:dyDescent="0.3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C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Q1254" s="18"/>
      <c r="CU1254" s="18"/>
      <c r="CY1254" s="18"/>
      <c r="DJ1254" s="18"/>
      <c r="DL1254" s="18"/>
    </row>
    <row r="1255" spans="4:116" x14ac:dyDescent="0.3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C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Q1255" s="18"/>
      <c r="CU1255" s="18"/>
      <c r="CY1255" s="18"/>
      <c r="DJ1255" s="18"/>
      <c r="DL1255" s="18"/>
    </row>
    <row r="1256" spans="4:116" x14ac:dyDescent="0.3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C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Q1256" s="18"/>
      <c r="CU1256" s="18"/>
      <c r="CY1256" s="18"/>
      <c r="DJ1256" s="18"/>
      <c r="DL1256" s="18"/>
    </row>
    <row r="1257" spans="4:116" x14ac:dyDescent="0.3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C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Q1257" s="18"/>
      <c r="CU1257" s="18"/>
      <c r="CY1257" s="18"/>
      <c r="DJ1257" s="18"/>
      <c r="DL1257" s="18"/>
    </row>
    <row r="1258" spans="4:116" x14ac:dyDescent="0.3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C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Q1258" s="18"/>
      <c r="CU1258" s="18"/>
      <c r="CY1258" s="18"/>
      <c r="DJ1258" s="18"/>
      <c r="DL1258" s="18"/>
    </row>
    <row r="1259" spans="4:116" x14ac:dyDescent="0.3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C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Q1259" s="18"/>
      <c r="CU1259" s="18"/>
      <c r="CY1259" s="18"/>
      <c r="DJ1259" s="18"/>
      <c r="DL1259" s="18"/>
    </row>
    <row r="1260" spans="4:116" x14ac:dyDescent="0.3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C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Q1260" s="18"/>
      <c r="CU1260" s="18"/>
      <c r="CY1260" s="18"/>
      <c r="DJ1260" s="18"/>
      <c r="DL1260" s="18"/>
    </row>
    <row r="1261" spans="4:116" x14ac:dyDescent="0.3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C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Q1261" s="18"/>
      <c r="CU1261" s="18"/>
      <c r="CY1261" s="18"/>
      <c r="DJ1261" s="18"/>
      <c r="DL1261" s="18"/>
    </row>
    <row r="1262" spans="4:116" x14ac:dyDescent="0.3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C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Q1262" s="18"/>
      <c r="CU1262" s="18"/>
      <c r="CY1262" s="18"/>
      <c r="DJ1262" s="18"/>
      <c r="DL1262" s="18"/>
    </row>
    <row r="1263" spans="4:116" x14ac:dyDescent="0.3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C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Q1263" s="18"/>
      <c r="CU1263" s="18"/>
      <c r="CY1263" s="18"/>
      <c r="DJ1263" s="18"/>
      <c r="DL1263" s="18"/>
    </row>
    <row r="1264" spans="4:116" x14ac:dyDescent="0.3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C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Q1264" s="18"/>
      <c r="CU1264" s="18"/>
      <c r="CY1264" s="18"/>
      <c r="DJ1264" s="18"/>
      <c r="DL1264" s="18"/>
    </row>
    <row r="1265" spans="4:116" x14ac:dyDescent="0.3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C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Q1265" s="18"/>
      <c r="CU1265" s="18"/>
      <c r="CY1265" s="18"/>
      <c r="DJ1265" s="18"/>
      <c r="DL1265" s="18"/>
    </row>
    <row r="1266" spans="4:116" x14ac:dyDescent="0.3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C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Q1266" s="18"/>
      <c r="CU1266" s="18"/>
      <c r="CY1266" s="18"/>
      <c r="DJ1266" s="18"/>
      <c r="DL1266" s="18"/>
    </row>
    <row r="1267" spans="4:116" x14ac:dyDescent="0.3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C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Q1267" s="18"/>
      <c r="CU1267" s="18"/>
      <c r="CY1267" s="18"/>
      <c r="DJ1267" s="18"/>
      <c r="DL1267" s="18"/>
    </row>
    <row r="1268" spans="4:116" x14ac:dyDescent="0.3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C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Q1268" s="18"/>
      <c r="CU1268" s="18"/>
      <c r="CY1268" s="18"/>
      <c r="DJ1268" s="18"/>
      <c r="DL1268" s="18"/>
    </row>
    <row r="1269" spans="4:116" x14ac:dyDescent="0.3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C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Q1269" s="18"/>
      <c r="CU1269" s="18"/>
      <c r="CY1269" s="18"/>
      <c r="DJ1269" s="18"/>
      <c r="DL1269" s="18"/>
    </row>
    <row r="1270" spans="4:116" x14ac:dyDescent="0.3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C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Q1270" s="18"/>
      <c r="CU1270" s="18"/>
      <c r="CY1270" s="18"/>
      <c r="DJ1270" s="18"/>
      <c r="DL1270" s="18"/>
    </row>
    <row r="1271" spans="4:116" x14ac:dyDescent="0.3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C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Q1271" s="18"/>
      <c r="CU1271" s="18"/>
      <c r="CY1271" s="18"/>
      <c r="DJ1271" s="18"/>
      <c r="DL1271" s="18"/>
    </row>
    <row r="1272" spans="4:116" x14ac:dyDescent="0.3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C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Q1272" s="18"/>
      <c r="CU1272" s="18"/>
      <c r="CY1272" s="18"/>
      <c r="DJ1272" s="18"/>
      <c r="DL1272" s="18"/>
    </row>
    <row r="1273" spans="4:116" x14ac:dyDescent="0.3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C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Q1273" s="18"/>
      <c r="CU1273" s="18"/>
      <c r="CY1273" s="18"/>
      <c r="DJ1273" s="18"/>
      <c r="DL1273" s="18"/>
    </row>
    <row r="1274" spans="4:116" x14ac:dyDescent="0.3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C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Q1274" s="18"/>
      <c r="CU1274" s="18"/>
      <c r="CY1274" s="18"/>
      <c r="DJ1274" s="18"/>
      <c r="DL1274" s="18"/>
    </row>
    <row r="1275" spans="4:116" x14ac:dyDescent="0.3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C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Q1275" s="18"/>
      <c r="CU1275" s="18"/>
      <c r="CY1275" s="18"/>
      <c r="DJ1275" s="18"/>
      <c r="DL1275" s="18"/>
    </row>
    <row r="1276" spans="4:116" x14ac:dyDescent="0.3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C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Q1276" s="18"/>
      <c r="CU1276" s="18"/>
      <c r="CY1276" s="18"/>
      <c r="DJ1276" s="18"/>
      <c r="DL1276" s="18"/>
    </row>
    <row r="1277" spans="4:116" x14ac:dyDescent="0.3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C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Q1277" s="18"/>
      <c r="CU1277" s="18"/>
      <c r="CY1277" s="18"/>
      <c r="DJ1277" s="18"/>
      <c r="DL1277" s="18"/>
    </row>
    <row r="1278" spans="4:116" x14ac:dyDescent="0.3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C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Q1278" s="18"/>
      <c r="CU1278" s="18"/>
      <c r="CY1278" s="18"/>
      <c r="DJ1278" s="18"/>
      <c r="DL1278" s="18"/>
    </row>
    <row r="1279" spans="4:116" x14ac:dyDescent="0.3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C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Q1279" s="18"/>
      <c r="CU1279" s="18"/>
      <c r="CY1279" s="18"/>
      <c r="DJ1279" s="18"/>
      <c r="DL1279" s="18"/>
    </row>
    <row r="1280" spans="4:116" x14ac:dyDescent="0.3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C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Q1280" s="18"/>
      <c r="CU1280" s="18"/>
      <c r="CY1280" s="18"/>
      <c r="DJ1280" s="18"/>
      <c r="DL1280" s="18"/>
    </row>
    <row r="1281" spans="4:116" x14ac:dyDescent="0.3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C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Q1281" s="18"/>
      <c r="CU1281" s="18"/>
      <c r="CY1281" s="18"/>
      <c r="DJ1281" s="18"/>
      <c r="DL1281" s="18"/>
    </row>
    <row r="1282" spans="4:116" x14ac:dyDescent="0.3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C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Q1282" s="18"/>
      <c r="CU1282" s="18"/>
      <c r="CY1282" s="18"/>
      <c r="DJ1282" s="18"/>
      <c r="DL1282" s="18"/>
    </row>
    <row r="1283" spans="4:116" x14ac:dyDescent="0.3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C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Q1283" s="18"/>
      <c r="CU1283" s="18"/>
      <c r="CY1283" s="18"/>
      <c r="DJ1283" s="18"/>
      <c r="DL1283" s="18"/>
    </row>
    <row r="1284" spans="4:116" x14ac:dyDescent="0.3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C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Q1284" s="18"/>
      <c r="CU1284" s="18"/>
      <c r="CY1284" s="18"/>
      <c r="DJ1284" s="18"/>
      <c r="DL1284" s="18"/>
    </row>
    <row r="1285" spans="4:116" x14ac:dyDescent="0.3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C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Q1285" s="18"/>
      <c r="CU1285" s="18"/>
      <c r="CY1285" s="18"/>
      <c r="DJ1285" s="18"/>
      <c r="DL1285" s="18"/>
    </row>
    <row r="1286" spans="4:116" x14ac:dyDescent="0.3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C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Q1286" s="18"/>
      <c r="CU1286" s="18"/>
      <c r="CY1286" s="18"/>
      <c r="DJ1286" s="18"/>
      <c r="DL1286" s="18"/>
    </row>
    <row r="1287" spans="4:116" x14ac:dyDescent="0.3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C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Q1287" s="18"/>
      <c r="CU1287" s="18"/>
      <c r="CY1287" s="18"/>
      <c r="DJ1287" s="18"/>
      <c r="DL1287" s="18"/>
    </row>
    <row r="1288" spans="4:116" x14ac:dyDescent="0.3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C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Q1288" s="18"/>
      <c r="CU1288" s="18"/>
      <c r="CY1288" s="18"/>
      <c r="DJ1288" s="18"/>
      <c r="DL1288" s="18"/>
    </row>
    <row r="1289" spans="4:116" x14ac:dyDescent="0.3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C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Q1289" s="18"/>
      <c r="CU1289" s="18"/>
      <c r="CY1289" s="18"/>
      <c r="DJ1289" s="18"/>
      <c r="DL1289" s="18"/>
    </row>
    <row r="1290" spans="4:116" x14ac:dyDescent="0.3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C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Q1290" s="18"/>
      <c r="CU1290" s="18"/>
      <c r="CY1290" s="18"/>
      <c r="DJ1290" s="18"/>
      <c r="DL1290" s="18"/>
    </row>
    <row r="1291" spans="4:116" x14ac:dyDescent="0.3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C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Q1291" s="18"/>
      <c r="CU1291" s="18"/>
      <c r="CY1291" s="18"/>
      <c r="DJ1291" s="18"/>
      <c r="DL1291" s="18"/>
    </row>
    <row r="1292" spans="4:116" x14ac:dyDescent="0.3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C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Q1292" s="18"/>
      <c r="CU1292" s="18"/>
      <c r="CY1292" s="18"/>
      <c r="DJ1292" s="18"/>
      <c r="DL1292" s="18"/>
    </row>
    <row r="1293" spans="4:116" x14ac:dyDescent="0.3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C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Q1293" s="18"/>
      <c r="CU1293" s="18"/>
      <c r="CY1293" s="18"/>
      <c r="DJ1293" s="18"/>
      <c r="DL1293" s="18"/>
    </row>
    <row r="1294" spans="4:116" x14ac:dyDescent="0.3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C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Q1294" s="18"/>
      <c r="CU1294" s="18"/>
      <c r="CY1294" s="18"/>
      <c r="DJ1294" s="18"/>
      <c r="DL1294" s="18"/>
    </row>
    <row r="1295" spans="4:116" x14ac:dyDescent="0.3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C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Q1295" s="18"/>
      <c r="CU1295" s="18"/>
      <c r="CY1295" s="18"/>
      <c r="DJ1295" s="18"/>
      <c r="DL1295" s="18"/>
    </row>
    <row r="1296" spans="4:116" x14ac:dyDescent="0.3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C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Q1296" s="18"/>
      <c r="CU1296" s="18"/>
      <c r="CY1296" s="18"/>
      <c r="DJ1296" s="18"/>
      <c r="DL1296" s="18"/>
    </row>
    <row r="1297" spans="4:116" x14ac:dyDescent="0.3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C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Q1297" s="18"/>
      <c r="CU1297" s="18"/>
      <c r="CY1297" s="18"/>
      <c r="DJ1297" s="18"/>
      <c r="DL1297" s="18"/>
    </row>
    <row r="1298" spans="4:116" x14ac:dyDescent="0.3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C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Q1298" s="18"/>
      <c r="CU1298" s="18"/>
      <c r="CY1298" s="18"/>
      <c r="DJ1298" s="18"/>
      <c r="DL1298" s="18"/>
    </row>
    <row r="1299" spans="4:116" x14ac:dyDescent="0.3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C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Q1299" s="18"/>
      <c r="CU1299" s="18"/>
      <c r="CY1299" s="18"/>
      <c r="DJ1299" s="18"/>
      <c r="DL1299" s="18"/>
    </row>
    <row r="1300" spans="4:116" x14ac:dyDescent="0.3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C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Q1300" s="18"/>
      <c r="CU1300" s="18"/>
      <c r="CY1300" s="18"/>
      <c r="DJ1300" s="18"/>
      <c r="DL1300" s="18"/>
    </row>
    <row r="1301" spans="4:116" x14ac:dyDescent="0.3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C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Q1301" s="18"/>
      <c r="CU1301" s="18"/>
      <c r="CY1301" s="18"/>
      <c r="DJ1301" s="18"/>
      <c r="DL1301" s="18"/>
    </row>
    <row r="1302" spans="4:116" x14ac:dyDescent="0.3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C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Q1302" s="18"/>
      <c r="CU1302" s="18"/>
      <c r="CY1302" s="18"/>
      <c r="DJ1302" s="18"/>
      <c r="DL1302" s="18"/>
    </row>
    <row r="1303" spans="4:116" x14ac:dyDescent="0.3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C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Q1303" s="18"/>
      <c r="CU1303" s="18"/>
      <c r="CY1303" s="18"/>
      <c r="DJ1303" s="18"/>
      <c r="DL1303" s="18"/>
    </row>
    <row r="1304" spans="4:116" x14ac:dyDescent="0.3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C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Q1304" s="18"/>
      <c r="CU1304" s="18"/>
      <c r="CY1304" s="18"/>
      <c r="DJ1304" s="18"/>
      <c r="DL1304" s="18"/>
    </row>
    <row r="1305" spans="4:116" x14ac:dyDescent="0.3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C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Q1305" s="18"/>
      <c r="CU1305" s="18"/>
      <c r="CY1305" s="18"/>
      <c r="DJ1305" s="18"/>
      <c r="DL1305" s="18"/>
    </row>
    <row r="1306" spans="4:116" x14ac:dyDescent="0.3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C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Q1306" s="18"/>
      <c r="CU1306" s="18"/>
      <c r="CY1306" s="18"/>
      <c r="DJ1306" s="18"/>
      <c r="DL1306" s="18"/>
    </row>
    <row r="1307" spans="4:116" x14ac:dyDescent="0.3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C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Q1307" s="18"/>
      <c r="CU1307" s="18"/>
      <c r="CY1307" s="18"/>
      <c r="DJ1307" s="18"/>
      <c r="DL1307" s="18"/>
    </row>
    <row r="1308" spans="4:116" x14ac:dyDescent="0.3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C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Q1308" s="18"/>
      <c r="CU1308" s="18"/>
      <c r="CY1308" s="18"/>
      <c r="DJ1308" s="18"/>
      <c r="DL1308" s="18"/>
    </row>
    <row r="1309" spans="4:116" x14ac:dyDescent="0.3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C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Q1309" s="18"/>
      <c r="CU1309" s="18"/>
      <c r="CY1309" s="18"/>
      <c r="DJ1309" s="18"/>
      <c r="DL1309" s="18"/>
    </row>
    <row r="1310" spans="4:116" x14ac:dyDescent="0.3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C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Q1310" s="18"/>
      <c r="CU1310" s="18"/>
      <c r="CY1310" s="18"/>
      <c r="DJ1310" s="18"/>
      <c r="DL1310" s="18"/>
    </row>
    <row r="1311" spans="4:116" x14ac:dyDescent="0.3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C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Q1311" s="18"/>
      <c r="CU1311" s="18"/>
      <c r="CY1311" s="18"/>
      <c r="DJ1311" s="18"/>
      <c r="DL1311" s="18"/>
    </row>
    <row r="1312" spans="4:116" x14ac:dyDescent="0.3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C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Q1312" s="18"/>
      <c r="CU1312" s="18"/>
      <c r="CY1312" s="18"/>
      <c r="DJ1312" s="18"/>
      <c r="DL1312" s="18"/>
    </row>
    <row r="1313" spans="4:116" x14ac:dyDescent="0.3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C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Q1313" s="18"/>
      <c r="CU1313" s="18"/>
      <c r="CY1313" s="18"/>
      <c r="DJ1313" s="18"/>
      <c r="DL1313" s="18"/>
    </row>
    <row r="1314" spans="4:116" x14ac:dyDescent="0.3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C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Q1314" s="18"/>
      <c r="CU1314" s="18"/>
      <c r="CY1314" s="18"/>
      <c r="DJ1314" s="18"/>
      <c r="DL1314" s="18"/>
    </row>
    <row r="1315" spans="4:116" x14ac:dyDescent="0.3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C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Q1315" s="18"/>
      <c r="CU1315" s="18"/>
      <c r="CY1315" s="18"/>
      <c r="DJ1315" s="18"/>
      <c r="DL1315" s="18"/>
    </row>
    <row r="1316" spans="4:116" x14ac:dyDescent="0.3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C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Q1316" s="18"/>
      <c r="CU1316" s="18"/>
      <c r="CY1316" s="18"/>
      <c r="DJ1316" s="18"/>
      <c r="DL1316" s="18"/>
    </row>
    <row r="1317" spans="4:116" x14ac:dyDescent="0.3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C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Q1317" s="18"/>
      <c r="CU1317" s="18"/>
      <c r="CY1317" s="18"/>
      <c r="DJ1317" s="18"/>
      <c r="DL1317" s="18"/>
    </row>
    <row r="1318" spans="4:116" x14ac:dyDescent="0.3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C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Q1318" s="18"/>
      <c r="CU1318" s="18"/>
      <c r="CY1318" s="18"/>
      <c r="DJ1318" s="18"/>
      <c r="DL1318" s="18"/>
    </row>
    <row r="1319" spans="4:116" x14ac:dyDescent="0.3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C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Q1319" s="18"/>
      <c r="CU1319" s="18"/>
      <c r="CY1319" s="18"/>
      <c r="DJ1319" s="18"/>
      <c r="DL1319" s="18"/>
    </row>
    <row r="1320" spans="4:116" x14ac:dyDescent="0.3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C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Q1320" s="18"/>
      <c r="CU1320" s="18"/>
      <c r="CY1320" s="18"/>
      <c r="DJ1320" s="18"/>
      <c r="DL1320" s="18"/>
    </row>
    <row r="1321" spans="4:116" x14ac:dyDescent="0.3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C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Q1321" s="18"/>
      <c r="CU1321" s="18"/>
      <c r="CY1321" s="18"/>
      <c r="DJ1321" s="18"/>
      <c r="DL1321" s="18"/>
    </row>
    <row r="1322" spans="4:116" x14ac:dyDescent="0.3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C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Q1322" s="18"/>
      <c r="CU1322" s="18"/>
      <c r="CY1322" s="18"/>
      <c r="DJ1322" s="18"/>
      <c r="DL1322" s="18"/>
    </row>
    <row r="1323" spans="4:116" x14ac:dyDescent="0.3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C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Q1323" s="18"/>
      <c r="CU1323" s="18"/>
      <c r="CY1323" s="18"/>
      <c r="DJ1323" s="18"/>
      <c r="DL1323" s="18"/>
    </row>
    <row r="1324" spans="4:116" x14ac:dyDescent="0.3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C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Q1324" s="18"/>
      <c r="CU1324" s="18"/>
      <c r="CY1324" s="18"/>
      <c r="DJ1324" s="18"/>
      <c r="DL1324" s="18"/>
    </row>
    <row r="1325" spans="4:116" x14ac:dyDescent="0.3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C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Q1325" s="18"/>
      <c r="CU1325" s="18"/>
      <c r="CY1325" s="18"/>
      <c r="DJ1325" s="18"/>
      <c r="DL1325" s="18"/>
    </row>
    <row r="1326" spans="4:116" x14ac:dyDescent="0.3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C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Q1326" s="18"/>
      <c r="CU1326" s="18"/>
      <c r="CY1326" s="18"/>
      <c r="DJ1326" s="18"/>
      <c r="DL1326" s="18"/>
    </row>
    <row r="1327" spans="4:116" x14ac:dyDescent="0.3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C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Q1327" s="18"/>
      <c r="CU1327" s="18"/>
      <c r="CY1327" s="18"/>
      <c r="DJ1327" s="18"/>
      <c r="DL1327" s="18"/>
    </row>
    <row r="1328" spans="4:116" x14ac:dyDescent="0.3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C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Q1328" s="18"/>
      <c r="CU1328" s="18"/>
      <c r="CY1328" s="18"/>
      <c r="DJ1328" s="18"/>
      <c r="DL1328" s="18"/>
    </row>
    <row r="1329" spans="4:116" x14ac:dyDescent="0.3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C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Q1329" s="18"/>
      <c r="CU1329" s="18"/>
      <c r="CY1329" s="18"/>
      <c r="DJ1329" s="18"/>
      <c r="DL1329" s="18"/>
    </row>
    <row r="1330" spans="4:116" x14ac:dyDescent="0.3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C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Q1330" s="18"/>
      <c r="CU1330" s="18"/>
      <c r="CY1330" s="18"/>
      <c r="DJ1330" s="18"/>
      <c r="DL1330" s="18"/>
    </row>
    <row r="1331" spans="4:116" x14ac:dyDescent="0.3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C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Q1331" s="18"/>
      <c r="CU1331" s="18"/>
      <c r="CY1331" s="18"/>
      <c r="DJ1331" s="18"/>
      <c r="DL1331" s="18"/>
    </row>
    <row r="1332" spans="4:116" x14ac:dyDescent="0.3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C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Q1332" s="18"/>
      <c r="CU1332" s="18"/>
      <c r="CY1332" s="18"/>
      <c r="DJ1332" s="18"/>
      <c r="DL1332" s="18"/>
    </row>
    <row r="1333" spans="4:116" x14ac:dyDescent="0.3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C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Q1333" s="18"/>
      <c r="CU1333" s="18"/>
      <c r="CY1333" s="18"/>
      <c r="DJ1333" s="18"/>
      <c r="DL1333" s="18"/>
    </row>
    <row r="1334" spans="4:116" x14ac:dyDescent="0.3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C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Q1334" s="18"/>
      <c r="CU1334" s="18"/>
      <c r="CY1334" s="18"/>
      <c r="DJ1334" s="18"/>
      <c r="DL1334" s="18"/>
    </row>
    <row r="1335" spans="4:116" x14ac:dyDescent="0.3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C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Q1335" s="18"/>
      <c r="CU1335" s="18"/>
      <c r="CY1335" s="18"/>
      <c r="DJ1335" s="18"/>
      <c r="DL1335" s="18"/>
    </row>
    <row r="1336" spans="4:116" x14ac:dyDescent="0.3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C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Q1336" s="18"/>
      <c r="CU1336" s="18"/>
      <c r="CY1336" s="18"/>
      <c r="DJ1336" s="18"/>
      <c r="DL1336" s="18"/>
    </row>
    <row r="1337" spans="4:116" x14ac:dyDescent="0.3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C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Q1337" s="18"/>
      <c r="CU1337" s="18"/>
      <c r="CY1337" s="18"/>
      <c r="DJ1337" s="18"/>
      <c r="DL1337" s="18"/>
    </row>
    <row r="1338" spans="4:116" x14ac:dyDescent="0.3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C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Q1338" s="18"/>
      <c r="CU1338" s="18"/>
      <c r="CY1338" s="18"/>
      <c r="DJ1338" s="18"/>
      <c r="DL1338" s="18"/>
    </row>
    <row r="1339" spans="4:116" x14ac:dyDescent="0.3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C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Q1339" s="18"/>
      <c r="CU1339" s="18"/>
      <c r="CY1339" s="18"/>
      <c r="DJ1339" s="18"/>
      <c r="DL1339" s="18"/>
    </row>
    <row r="1340" spans="4:116" x14ac:dyDescent="0.3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C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Q1340" s="18"/>
      <c r="CU1340" s="18"/>
      <c r="CY1340" s="18"/>
      <c r="DJ1340" s="18"/>
      <c r="DL1340" s="18"/>
    </row>
    <row r="1341" spans="4:116" x14ac:dyDescent="0.3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C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Q1341" s="18"/>
      <c r="CU1341" s="18"/>
      <c r="CY1341" s="18"/>
      <c r="DJ1341" s="18"/>
      <c r="DL1341" s="18"/>
    </row>
    <row r="1342" spans="4:116" x14ac:dyDescent="0.3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C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Q1342" s="18"/>
      <c r="CU1342" s="18"/>
      <c r="CY1342" s="18"/>
      <c r="DJ1342" s="18"/>
      <c r="DL1342" s="18"/>
    </row>
    <row r="1343" spans="4:116" x14ac:dyDescent="0.3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C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Q1343" s="18"/>
      <c r="CU1343" s="18"/>
      <c r="CY1343" s="18"/>
      <c r="DJ1343" s="18"/>
      <c r="DL1343" s="18"/>
    </row>
    <row r="1344" spans="4:116" x14ac:dyDescent="0.3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C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Q1344" s="18"/>
      <c r="CU1344" s="18"/>
      <c r="CY1344" s="18"/>
      <c r="DJ1344" s="18"/>
      <c r="DL1344" s="18"/>
    </row>
    <row r="1345" spans="4:116" x14ac:dyDescent="0.3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C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Q1345" s="18"/>
      <c r="CU1345" s="18"/>
      <c r="CY1345" s="18"/>
      <c r="DJ1345" s="18"/>
      <c r="DL1345" s="18"/>
    </row>
    <row r="1346" spans="4:116" x14ac:dyDescent="0.3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C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Q1346" s="18"/>
      <c r="CU1346" s="18"/>
      <c r="CY1346" s="18"/>
      <c r="DJ1346" s="18"/>
      <c r="DL1346" s="18"/>
    </row>
    <row r="1347" spans="4:116" x14ac:dyDescent="0.3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C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Q1347" s="18"/>
      <c r="CU1347" s="18"/>
      <c r="CY1347" s="18"/>
      <c r="DJ1347" s="18"/>
      <c r="DL1347" s="18"/>
    </row>
    <row r="1348" spans="4:116" x14ac:dyDescent="0.3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C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Q1348" s="18"/>
      <c r="CU1348" s="18"/>
      <c r="CY1348" s="18"/>
      <c r="DJ1348" s="18"/>
      <c r="DL1348" s="18"/>
    </row>
    <row r="1349" spans="4:116" x14ac:dyDescent="0.3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C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Q1349" s="18"/>
      <c r="CU1349" s="18"/>
      <c r="CY1349" s="18"/>
      <c r="DJ1349" s="18"/>
      <c r="DL1349" s="18"/>
    </row>
    <row r="1350" spans="4:116" x14ac:dyDescent="0.3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C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Q1350" s="18"/>
      <c r="CU1350" s="18"/>
      <c r="CY1350" s="18"/>
      <c r="DJ1350" s="18"/>
      <c r="DL1350" s="18"/>
    </row>
    <row r="1351" spans="4:116" x14ac:dyDescent="0.3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C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Q1351" s="18"/>
      <c r="CU1351" s="18"/>
      <c r="CY1351" s="18"/>
      <c r="DJ1351" s="18"/>
      <c r="DL1351" s="18"/>
    </row>
    <row r="1352" spans="4:116" x14ac:dyDescent="0.3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C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Q1352" s="18"/>
      <c r="CU1352" s="18"/>
      <c r="CY1352" s="18"/>
      <c r="DJ1352" s="18"/>
      <c r="DL1352" s="18"/>
    </row>
    <row r="1353" spans="4:116" x14ac:dyDescent="0.3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C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Q1353" s="18"/>
      <c r="CU1353" s="18"/>
      <c r="CY1353" s="18"/>
      <c r="DJ1353" s="18"/>
      <c r="DL1353" s="18"/>
    </row>
    <row r="1354" spans="4:116" x14ac:dyDescent="0.3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C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Q1354" s="18"/>
      <c r="CU1354" s="18"/>
      <c r="CY1354" s="18"/>
      <c r="DJ1354" s="18"/>
      <c r="DL1354" s="18"/>
    </row>
    <row r="1355" spans="4:116" x14ac:dyDescent="0.3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C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Q1355" s="18"/>
      <c r="CU1355" s="18"/>
      <c r="CY1355" s="18"/>
      <c r="DJ1355" s="18"/>
      <c r="DL1355" s="18"/>
    </row>
    <row r="1356" spans="4:116" x14ac:dyDescent="0.3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C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Q1356" s="18"/>
      <c r="CU1356" s="18"/>
      <c r="CY1356" s="18"/>
      <c r="DJ1356" s="18"/>
      <c r="DL1356" s="18"/>
    </row>
    <row r="1357" spans="4:116" x14ac:dyDescent="0.3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C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Q1357" s="18"/>
      <c r="CU1357" s="18"/>
      <c r="CY1357" s="18"/>
      <c r="DJ1357" s="18"/>
      <c r="DL1357" s="18"/>
    </row>
    <row r="1358" spans="4:116" x14ac:dyDescent="0.3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C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Q1358" s="18"/>
      <c r="CU1358" s="18"/>
      <c r="CY1358" s="18"/>
      <c r="DJ1358" s="18"/>
      <c r="DL1358" s="18"/>
    </row>
    <row r="1359" spans="4:116" x14ac:dyDescent="0.3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C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Q1359" s="18"/>
      <c r="CU1359" s="18"/>
      <c r="CY1359" s="18"/>
      <c r="DJ1359" s="18"/>
      <c r="DL1359" s="18"/>
    </row>
    <row r="1360" spans="4:116" x14ac:dyDescent="0.3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C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Q1360" s="18"/>
      <c r="CU1360" s="18"/>
      <c r="CY1360" s="18"/>
      <c r="DJ1360" s="18"/>
      <c r="DL1360" s="18"/>
    </row>
    <row r="1361" spans="4:116" x14ac:dyDescent="0.3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C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Q1361" s="18"/>
      <c r="CU1361" s="18"/>
      <c r="CY1361" s="18"/>
      <c r="DJ1361" s="18"/>
      <c r="DL1361" s="18"/>
    </row>
    <row r="1362" spans="4:116" x14ac:dyDescent="0.3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C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Q1362" s="18"/>
      <c r="CU1362" s="18"/>
      <c r="CY1362" s="18"/>
      <c r="DJ1362" s="18"/>
      <c r="DL1362" s="18"/>
    </row>
    <row r="1363" spans="4:116" x14ac:dyDescent="0.3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C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Q1363" s="18"/>
      <c r="CU1363" s="18"/>
      <c r="CY1363" s="18"/>
      <c r="DJ1363" s="18"/>
      <c r="DL1363" s="18"/>
    </row>
    <row r="1364" spans="4:116" x14ac:dyDescent="0.3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C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Q1364" s="18"/>
      <c r="CU1364" s="18"/>
      <c r="CY1364" s="18"/>
      <c r="DJ1364" s="18"/>
      <c r="DL1364" s="18"/>
    </row>
    <row r="1365" spans="4:116" x14ac:dyDescent="0.3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C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Q1365" s="18"/>
      <c r="CU1365" s="18"/>
      <c r="CY1365" s="18"/>
      <c r="DJ1365" s="18"/>
      <c r="DL1365" s="18"/>
    </row>
    <row r="1366" spans="4:116" x14ac:dyDescent="0.3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C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Q1366" s="18"/>
      <c r="CU1366" s="18"/>
      <c r="CY1366" s="18"/>
      <c r="DJ1366" s="18"/>
      <c r="DL1366" s="18"/>
    </row>
    <row r="1367" spans="4:116" x14ac:dyDescent="0.3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C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Q1367" s="18"/>
      <c r="CU1367" s="18"/>
      <c r="CY1367" s="18"/>
      <c r="DJ1367" s="18"/>
      <c r="DL1367" s="18"/>
    </row>
    <row r="1368" spans="4:116" x14ac:dyDescent="0.3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C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Q1368" s="18"/>
      <c r="CU1368" s="18"/>
      <c r="CY1368" s="18"/>
      <c r="DJ1368" s="18"/>
      <c r="DL1368" s="18"/>
    </row>
    <row r="1369" spans="4:116" x14ac:dyDescent="0.3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C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Q1369" s="18"/>
      <c r="CU1369" s="18"/>
      <c r="CY1369" s="18"/>
      <c r="DJ1369" s="18"/>
      <c r="DL1369" s="18"/>
    </row>
    <row r="1370" spans="4:116" x14ac:dyDescent="0.3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C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Q1370" s="18"/>
      <c r="CU1370" s="18"/>
      <c r="CY1370" s="18"/>
      <c r="DJ1370" s="18"/>
      <c r="DL1370" s="18"/>
    </row>
    <row r="1371" spans="4:116" x14ac:dyDescent="0.3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C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Q1371" s="18"/>
      <c r="CU1371" s="18"/>
      <c r="CY1371" s="18"/>
      <c r="DJ1371" s="18"/>
      <c r="DL1371" s="18"/>
    </row>
    <row r="1372" spans="4:116" x14ac:dyDescent="0.3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C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Q1372" s="18"/>
      <c r="CU1372" s="18"/>
      <c r="CY1372" s="18"/>
      <c r="DJ1372" s="18"/>
      <c r="DL1372" s="18"/>
    </row>
    <row r="1373" spans="4:116" x14ac:dyDescent="0.3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C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Q1373" s="18"/>
      <c r="CU1373" s="18"/>
      <c r="CY1373" s="18"/>
      <c r="DJ1373" s="18"/>
      <c r="DL1373" s="18"/>
    </row>
    <row r="1374" spans="4:116" x14ac:dyDescent="0.3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C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Q1374" s="18"/>
      <c r="CU1374" s="18"/>
      <c r="CY1374" s="18"/>
      <c r="DJ1374" s="18"/>
      <c r="DL1374" s="18"/>
    </row>
    <row r="1375" spans="4:116" x14ac:dyDescent="0.3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C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Q1375" s="18"/>
      <c r="CU1375" s="18"/>
      <c r="CY1375" s="18"/>
      <c r="DJ1375" s="18"/>
      <c r="DL1375" s="18"/>
    </row>
    <row r="1376" spans="4:116" x14ac:dyDescent="0.3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C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Q1376" s="18"/>
      <c r="CU1376" s="18"/>
      <c r="CY1376" s="18"/>
      <c r="DJ1376" s="18"/>
      <c r="DL1376" s="18"/>
    </row>
    <row r="1377" spans="4:116" x14ac:dyDescent="0.3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C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Q1377" s="18"/>
      <c r="CU1377" s="18"/>
      <c r="CY1377" s="18"/>
      <c r="DJ1377" s="18"/>
      <c r="DL1377" s="18"/>
    </row>
    <row r="1378" spans="4:116" x14ac:dyDescent="0.3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C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Q1378" s="18"/>
      <c r="CU1378" s="18"/>
      <c r="CY1378" s="18"/>
      <c r="DJ1378" s="18"/>
      <c r="DL1378" s="18"/>
    </row>
    <row r="1379" spans="4:116" x14ac:dyDescent="0.3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C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Q1379" s="18"/>
      <c r="CU1379" s="18"/>
      <c r="CY1379" s="18"/>
      <c r="DJ1379" s="18"/>
      <c r="DL1379" s="18"/>
    </row>
    <row r="1380" spans="4:116" x14ac:dyDescent="0.3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C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Q1380" s="18"/>
      <c r="CU1380" s="18"/>
      <c r="CY1380" s="18"/>
      <c r="DJ1380" s="18"/>
      <c r="DL1380" s="18"/>
    </row>
    <row r="1381" spans="4:116" x14ac:dyDescent="0.3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C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Q1381" s="18"/>
      <c r="CU1381" s="18"/>
      <c r="CY1381" s="18"/>
      <c r="DJ1381" s="18"/>
      <c r="DL1381" s="18"/>
    </row>
    <row r="1382" spans="4:116" x14ac:dyDescent="0.3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C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Q1382" s="18"/>
      <c r="CU1382" s="18"/>
      <c r="CY1382" s="18"/>
      <c r="DJ1382" s="18"/>
      <c r="DL1382" s="18"/>
    </row>
    <row r="1383" spans="4:116" x14ac:dyDescent="0.3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C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Q1383" s="18"/>
      <c r="CU1383" s="18"/>
      <c r="CY1383" s="18"/>
      <c r="DJ1383" s="18"/>
      <c r="DL1383" s="18"/>
    </row>
    <row r="1384" spans="4:116" x14ac:dyDescent="0.3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C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Q1384" s="18"/>
      <c r="CU1384" s="18"/>
      <c r="CY1384" s="18"/>
      <c r="DJ1384" s="18"/>
      <c r="DL1384" s="18"/>
    </row>
    <row r="1385" spans="4:116" x14ac:dyDescent="0.3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C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Q1385" s="18"/>
      <c r="CU1385" s="18"/>
      <c r="CY1385" s="18"/>
      <c r="DJ1385" s="18"/>
      <c r="DL1385" s="18"/>
    </row>
    <row r="1386" spans="4:116" x14ac:dyDescent="0.3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C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Q1386" s="18"/>
      <c r="CU1386" s="18"/>
      <c r="CY1386" s="18"/>
      <c r="DJ1386" s="18"/>
      <c r="DL1386" s="18"/>
    </row>
    <row r="1387" spans="4:116" x14ac:dyDescent="0.3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C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Q1387" s="18"/>
      <c r="CU1387" s="18"/>
      <c r="CY1387" s="18"/>
      <c r="DJ1387" s="18"/>
      <c r="DL1387" s="18"/>
    </row>
    <row r="1388" spans="4:116" x14ac:dyDescent="0.3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C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Q1388" s="18"/>
      <c r="CU1388" s="18"/>
      <c r="CY1388" s="18"/>
      <c r="DJ1388" s="18"/>
      <c r="DL1388" s="18"/>
    </row>
    <row r="1389" spans="4:116" x14ac:dyDescent="0.3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C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Q1389" s="18"/>
      <c r="CU1389" s="18"/>
      <c r="CY1389" s="18"/>
      <c r="DJ1389" s="18"/>
      <c r="DL1389" s="18"/>
    </row>
    <row r="1390" spans="4:116" x14ac:dyDescent="0.3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C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Q1390" s="18"/>
      <c r="CU1390" s="18"/>
      <c r="CY1390" s="18"/>
      <c r="DJ1390" s="18"/>
      <c r="DL1390" s="18"/>
    </row>
    <row r="1391" spans="4:116" x14ac:dyDescent="0.3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C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Q1391" s="18"/>
      <c r="CU1391" s="18"/>
      <c r="CY1391" s="18"/>
      <c r="DJ1391" s="18"/>
      <c r="DL1391" s="18"/>
    </row>
    <row r="1392" spans="4:116" x14ac:dyDescent="0.3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C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Q1392" s="18"/>
      <c r="CU1392" s="18"/>
      <c r="CY1392" s="18"/>
      <c r="DJ1392" s="18"/>
      <c r="DL1392" s="18"/>
    </row>
    <row r="1393" spans="4:116" x14ac:dyDescent="0.3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C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Q1393" s="18"/>
      <c r="CU1393" s="18"/>
      <c r="CY1393" s="18"/>
      <c r="DJ1393" s="18"/>
      <c r="DL1393" s="18"/>
    </row>
    <row r="1394" spans="4:116" x14ac:dyDescent="0.3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C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Q1394" s="18"/>
      <c r="CU1394" s="18"/>
      <c r="CY1394" s="18"/>
      <c r="DJ1394" s="18"/>
      <c r="DL1394" s="18"/>
    </row>
    <row r="1395" spans="4:116" x14ac:dyDescent="0.3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C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Q1395" s="18"/>
      <c r="CU1395" s="18"/>
      <c r="CY1395" s="18"/>
      <c r="DJ1395" s="18"/>
      <c r="DL1395" s="18"/>
    </row>
    <row r="1396" spans="4:116" x14ac:dyDescent="0.3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C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Q1396" s="18"/>
      <c r="CU1396" s="18"/>
      <c r="CY1396" s="18"/>
      <c r="DJ1396" s="18"/>
      <c r="DL1396" s="18"/>
    </row>
    <row r="1397" spans="4:116" x14ac:dyDescent="0.3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C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Q1397" s="18"/>
      <c r="CU1397" s="18"/>
      <c r="CY1397" s="18"/>
      <c r="DJ1397" s="18"/>
      <c r="DL1397" s="18"/>
    </row>
    <row r="1398" spans="4:116" x14ac:dyDescent="0.3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C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Q1398" s="18"/>
      <c r="CU1398" s="18"/>
      <c r="CY1398" s="18"/>
      <c r="DJ1398" s="18"/>
      <c r="DL1398" s="18"/>
    </row>
    <row r="1399" spans="4:116" x14ac:dyDescent="0.3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C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Q1399" s="18"/>
      <c r="CU1399" s="18"/>
      <c r="CY1399" s="18"/>
      <c r="DJ1399" s="18"/>
      <c r="DL1399" s="18"/>
    </row>
    <row r="1400" spans="4:116" x14ac:dyDescent="0.3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C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Q1400" s="18"/>
      <c r="CU1400" s="18"/>
      <c r="CY1400" s="18"/>
      <c r="DJ1400" s="18"/>
      <c r="DL1400" s="18"/>
    </row>
    <row r="1401" spans="4:116" x14ac:dyDescent="0.3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C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Q1401" s="18"/>
      <c r="CU1401" s="18"/>
      <c r="CY1401" s="18"/>
      <c r="DJ1401" s="18"/>
      <c r="DL1401" s="18"/>
    </row>
    <row r="1402" spans="4:116" x14ac:dyDescent="0.3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C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Q1402" s="18"/>
      <c r="CU1402" s="18"/>
      <c r="CY1402" s="18"/>
      <c r="DJ1402" s="18"/>
      <c r="DL1402" s="18"/>
    </row>
    <row r="1403" spans="4:116" x14ac:dyDescent="0.3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C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Q1403" s="18"/>
      <c r="CU1403" s="18"/>
      <c r="CY1403" s="18"/>
      <c r="DJ1403" s="18"/>
      <c r="DL1403" s="18"/>
    </row>
    <row r="1404" spans="4:116" x14ac:dyDescent="0.3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C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Q1404" s="18"/>
      <c r="CU1404" s="18"/>
      <c r="CY1404" s="18"/>
      <c r="DJ1404" s="18"/>
      <c r="DL1404" s="18"/>
    </row>
    <row r="1405" spans="4:116" x14ac:dyDescent="0.3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C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Q1405" s="18"/>
      <c r="CU1405" s="18"/>
      <c r="CY1405" s="18"/>
      <c r="DJ1405" s="18"/>
      <c r="DL1405" s="18"/>
    </row>
    <row r="1406" spans="4:116" x14ac:dyDescent="0.3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C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Q1406" s="18"/>
      <c r="CU1406" s="18"/>
      <c r="CY1406" s="18"/>
      <c r="DJ1406" s="18"/>
      <c r="DL1406" s="18"/>
    </row>
    <row r="1407" spans="4:116" x14ac:dyDescent="0.3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C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Q1407" s="18"/>
      <c r="CU1407" s="18"/>
      <c r="CY1407" s="18"/>
      <c r="DJ1407" s="18"/>
      <c r="DL1407" s="18"/>
    </row>
    <row r="1408" spans="4:116" x14ac:dyDescent="0.3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C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Q1408" s="18"/>
      <c r="CU1408" s="18"/>
      <c r="CY1408" s="18"/>
      <c r="DJ1408" s="18"/>
      <c r="DL1408" s="18"/>
    </row>
    <row r="1409" spans="4:116" x14ac:dyDescent="0.3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C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Q1409" s="18"/>
      <c r="CU1409" s="18"/>
      <c r="CY1409" s="18"/>
      <c r="DJ1409" s="18"/>
      <c r="DL1409" s="18"/>
    </row>
    <row r="1410" spans="4:116" x14ac:dyDescent="0.3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C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Q1410" s="18"/>
      <c r="CU1410" s="18"/>
      <c r="CY1410" s="18"/>
      <c r="DJ1410" s="18"/>
      <c r="DL1410" s="18"/>
    </row>
    <row r="1411" spans="4:116" x14ac:dyDescent="0.3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C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Q1411" s="18"/>
      <c r="CU1411" s="18"/>
      <c r="CY1411" s="18"/>
      <c r="DJ1411" s="18"/>
      <c r="DL1411" s="18"/>
    </row>
    <row r="1412" spans="4:116" x14ac:dyDescent="0.3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C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Q1412" s="18"/>
      <c r="CU1412" s="18"/>
      <c r="CY1412" s="18"/>
      <c r="DJ1412" s="18"/>
      <c r="DL1412" s="18"/>
    </row>
    <row r="1413" spans="4:116" x14ac:dyDescent="0.3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C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Q1413" s="18"/>
      <c r="CU1413" s="18"/>
      <c r="CY1413" s="18"/>
      <c r="DJ1413" s="18"/>
      <c r="DL1413" s="18"/>
    </row>
    <row r="1414" spans="4:116" x14ac:dyDescent="0.3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C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Q1414" s="18"/>
      <c r="CU1414" s="18"/>
      <c r="CY1414" s="18"/>
      <c r="DJ1414" s="18"/>
      <c r="DL1414" s="18"/>
    </row>
    <row r="1415" spans="4:116" x14ac:dyDescent="0.3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C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Q1415" s="18"/>
      <c r="CU1415" s="18"/>
      <c r="CY1415" s="18"/>
      <c r="DJ1415" s="18"/>
      <c r="DL1415" s="18"/>
    </row>
    <row r="1416" spans="4:116" x14ac:dyDescent="0.3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C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Q1416" s="18"/>
      <c r="CU1416" s="18"/>
      <c r="CY1416" s="18"/>
      <c r="DJ1416" s="18"/>
      <c r="DL1416" s="18"/>
    </row>
    <row r="1417" spans="4:116" x14ac:dyDescent="0.3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C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Q1417" s="18"/>
      <c r="CU1417" s="18"/>
      <c r="CY1417" s="18"/>
      <c r="DJ1417" s="18"/>
      <c r="DL1417" s="18"/>
    </row>
    <row r="1418" spans="4:116" x14ac:dyDescent="0.3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C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Q1418" s="18"/>
      <c r="CU1418" s="18"/>
      <c r="CY1418" s="18"/>
      <c r="DJ1418" s="18"/>
      <c r="DL1418" s="18"/>
    </row>
    <row r="1419" spans="4:116" x14ac:dyDescent="0.3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C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Q1419" s="18"/>
      <c r="CU1419" s="18"/>
      <c r="CY1419" s="18"/>
      <c r="DJ1419" s="18"/>
      <c r="DL1419" s="18"/>
    </row>
    <row r="1420" spans="4:116" x14ac:dyDescent="0.3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C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Q1420" s="18"/>
      <c r="CU1420" s="18"/>
      <c r="CY1420" s="18"/>
      <c r="DJ1420" s="18"/>
      <c r="DL1420" s="18"/>
    </row>
    <row r="1421" spans="4:116" x14ac:dyDescent="0.3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C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Q1421" s="18"/>
      <c r="CU1421" s="18"/>
      <c r="CY1421" s="18"/>
      <c r="DJ1421" s="18"/>
      <c r="DL1421" s="18"/>
    </row>
    <row r="1422" spans="4:116" x14ac:dyDescent="0.3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C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Q1422" s="18"/>
      <c r="CU1422" s="18"/>
      <c r="CY1422" s="18"/>
      <c r="DJ1422" s="18"/>
      <c r="DL1422" s="18"/>
    </row>
    <row r="1423" spans="4:116" x14ac:dyDescent="0.3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C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Q1423" s="18"/>
      <c r="CU1423" s="18"/>
      <c r="CY1423" s="18"/>
      <c r="DJ1423" s="18"/>
      <c r="DL1423" s="18"/>
    </row>
    <row r="1424" spans="4:116" x14ac:dyDescent="0.3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C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Q1424" s="18"/>
      <c r="CU1424" s="18"/>
      <c r="CY1424" s="18"/>
      <c r="DJ1424" s="18"/>
      <c r="DL1424" s="18"/>
    </row>
    <row r="1425" spans="4:116" x14ac:dyDescent="0.3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C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Q1425" s="18"/>
      <c r="CU1425" s="18"/>
      <c r="CY1425" s="18"/>
      <c r="DJ1425" s="18"/>
      <c r="DL1425" s="18"/>
    </row>
    <row r="1426" spans="4:116" x14ac:dyDescent="0.3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C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Q1426" s="18"/>
      <c r="CU1426" s="18"/>
      <c r="CY1426" s="18"/>
      <c r="DJ1426" s="18"/>
      <c r="DL1426" s="18"/>
    </row>
    <row r="1427" spans="4:116" x14ac:dyDescent="0.3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C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Q1427" s="18"/>
      <c r="CU1427" s="18"/>
      <c r="CY1427" s="18"/>
      <c r="DJ1427" s="18"/>
      <c r="DL1427" s="18"/>
    </row>
    <row r="1428" spans="4:116" x14ac:dyDescent="0.3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C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Q1428" s="18"/>
      <c r="CU1428" s="18"/>
      <c r="CY1428" s="18"/>
      <c r="DJ1428" s="18"/>
      <c r="DL1428" s="18"/>
    </row>
    <row r="1429" spans="4:116" x14ac:dyDescent="0.3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C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Q1429" s="18"/>
      <c r="CU1429" s="18"/>
      <c r="CY1429" s="18"/>
      <c r="DJ1429" s="18"/>
      <c r="DL1429" s="18"/>
    </row>
    <row r="1430" spans="4:116" x14ac:dyDescent="0.3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C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Q1430" s="18"/>
      <c r="CU1430" s="18"/>
      <c r="CY1430" s="18"/>
      <c r="DJ1430" s="18"/>
      <c r="DL1430" s="18"/>
    </row>
    <row r="1431" spans="4:116" x14ac:dyDescent="0.3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C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Q1431" s="18"/>
      <c r="CU1431" s="18"/>
      <c r="CY1431" s="18"/>
      <c r="DJ1431" s="18"/>
      <c r="DL1431" s="18"/>
    </row>
    <row r="1432" spans="4:116" x14ac:dyDescent="0.3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C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Q1432" s="18"/>
      <c r="CU1432" s="18"/>
      <c r="CY1432" s="18"/>
      <c r="DJ1432" s="18"/>
      <c r="DL1432" s="18"/>
    </row>
    <row r="1433" spans="4:116" x14ac:dyDescent="0.3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C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Q1433" s="18"/>
      <c r="CU1433" s="18"/>
      <c r="CY1433" s="18"/>
      <c r="DJ1433" s="18"/>
      <c r="DL1433" s="18"/>
    </row>
    <row r="1434" spans="4:116" x14ac:dyDescent="0.3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C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Q1434" s="18"/>
      <c r="CU1434" s="18"/>
      <c r="CY1434" s="18"/>
      <c r="DJ1434" s="18"/>
      <c r="DL1434" s="18"/>
    </row>
    <row r="1435" spans="4:116" x14ac:dyDescent="0.3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C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Q1435" s="18"/>
      <c r="CU1435" s="18"/>
      <c r="CY1435" s="18"/>
      <c r="DJ1435" s="18"/>
      <c r="DL1435" s="18"/>
    </row>
    <row r="1436" spans="4:116" x14ac:dyDescent="0.3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C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Q1436" s="18"/>
      <c r="CU1436" s="18"/>
      <c r="CY1436" s="18"/>
      <c r="DJ1436" s="18"/>
      <c r="DL1436" s="18"/>
    </row>
    <row r="1437" spans="4:116" x14ac:dyDescent="0.3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C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Q1437" s="18"/>
      <c r="CU1437" s="18"/>
      <c r="CY1437" s="18"/>
      <c r="DJ1437" s="18"/>
      <c r="DL1437" s="18"/>
    </row>
    <row r="1438" spans="4:116" x14ac:dyDescent="0.3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C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Q1438" s="18"/>
      <c r="CU1438" s="18"/>
      <c r="CY1438" s="18"/>
      <c r="DJ1438" s="18"/>
      <c r="DL1438" s="18"/>
    </row>
    <row r="1439" spans="4:116" x14ac:dyDescent="0.3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C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Q1439" s="18"/>
      <c r="CU1439" s="18"/>
      <c r="CY1439" s="18"/>
      <c r="DJ1439" s="18"/>
      <c r="DL1439" s="18"/>
    </row>
    <row r="1440" spans="4:116" x14ac:dyDescent="0.3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C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Q1440" s="18"/>
      <c r="CU1440" s="18"/>
      <c r="CY1440" s="18"/>
      <c r="DJ1440" s="18"/>
      <c r="DL1440" s="18"/>
    </row>
    <row r="1441" spans="4:116" x14ac:dyDescent="0.3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C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Q1441" s="18"/>
      <c r="CU1441" s="18"/>
      <c r="CY1441" s="18"/>
      <c r="DJ1441" s="18"/>
      <c r="DL1441" s="18"/>
    </row>
    <row r="1442" spans="4:116" x14ac:dyDescent="0.3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C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Q1442" s="18"/>
      <c r="CU1442" s="18"/>
      <c r="CY1442" s="18"/>
      <c r="DJ1442" s="18"/>
      <c r="DL1442" s="18"/>
    </row>
    <row r="1443" spans="4:116" x14ac:dyDescent="0.3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C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Q1443" s="18"/>
      <c r="CU1443" s="18"/>
      <c r="CY1443" s="18"/>
      <c r="DJ1443" s="18"/>
      <c r="DL1443" s="18"/>
    </row>
    <row r="1444" spans="4:116" x14ac:dyDescent="0.3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C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Q1444" s="18"/>
      <c r="CU1444" s="18"/>
      <c r="CY1444" s="18"/>
      <c r="DJ1444" s="18"/>
      <c r="DL1444" s="18"/>
    </row>
    <row r="1445" spans="4:116" x14ac:dyDescent="0.3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C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Q1445" s="18"/>
      <c r="CU1445" s="18"/>
      <c r="CY1445" s="18"/>
      <c r="DJ1445" s="18"/>
      <c r="DL1445" s="18"/>
    </row>
    <row r="1446" spans="4:116" x14ac:dyDescent="0.3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C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Q1446" s="18"/>
      <c r="CU1446" s="18"/>
      <c r="CY1446" s="18"/>
      <c r="DJ1446" s="18"/>
      <c r="DL1446" s="18"/>
    </row>
    <row r="1447" spans="4:116" x14ac:dyDescent="0.3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C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Q1447" s="18"/>
      <c r="CU1447" s="18"/>
      <c r="CY1447" s="18"/>
      <c r="DJ1447" s="18"/>
      <c r="DL1447" s="18"/>
    </row>
    <row r="1448" spans="4:116" x14ac:dyDescent="0.3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C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Q1448" s="18"/>
      <c r="CU1448" s="18"/>
      <c r="CY1448" s="18"/>
      <c r="DJ1448" s="18"/>
      <c r="DL1448" s="18"/>
    </row>
    <row r="1449" spans="4:116" x14ac:dyDescent="0.3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C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Q1449" s="18"/>
      <c r="CU1449" s="18"/>
      <c r="CY1449" s="18"/>
      <c r="DJ1449" s="18"/>
      <c r="DL1449" s="18"/>
    </row>
    <row r="1450" spans="4:116" x14ac:dyDescent="0.3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C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Q1450" s="18"/>
      <c r="CU1450" s="18"/>
      <c r="CY1450" s="18"/>
      <c r="DJ1450" s="18"/>
      <c r="DL1450" s="18"/>
    </row>
    <row r="1451" spans="4:116" x14ac:dyDescent="0.3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C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Q1451" s="18"/>
      <c r="CU1451" s="18"/>
      <c r="CY1451" s="18"/>
      <c r="DJ1451" s="18"/>
      <c r="DL1451" s="18"/>
    </row>
    <row r="1452" spans="4:116" x14ac:dyDescent="0.3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C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Q1452" s="18"/>
      <c r="CU1452" s="18"/>
      <c r="CY1452" s="18"/>
      <c r="DJ1452" s="18"/>
      <c r="DL1452" s="18"/>
    </row>
    <row r="1453" spans="4:116" x14ac:dyDescent="0.3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C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Q1453" s="18"/>
      <c r="CU1453" s="18"/>
      <c r="CY1453" s="18"/>
      <c r="DJ1453" s="18"/>
      <c r="DL1453" s="18"/>
    </row>
    <row r="1454" spans="4:116" x14ac:dyDescent="0.3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C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Q1454" s="18"/>
      <c r="CU1454" s="18"/>
      <c r="CY1454" s="18"/>
      <c r="DJ1454" s="18"/>
      <c r="DL1454" s="18"/>
    </row>
    <row r="1455" spans="4:116" x14ac:dyDescent="0.3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C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Q1455" s="18"/>
      <c r="CU1455" s="18"/>
      <c r="CY1455" s="18"/>
      <c r="DJ1455" s="18"/>
      <c r="DL1455" s="18"/>
    </row>
    <row r="1456" spans="4:116" x14ac:dyDescent="0.3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C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Q1456" s="18"/>
      <c r="CU1456" s="18"/>
      <c r="CY1456" s="18"/>
      <c r="DJ1456" s="18"/>
      <c r="DL1456" s="18"/>
    </row>
    <row r="1457" spans="4:116" x14ac:dyDescent="0.3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C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Q1457" s="18"/>
      <c r="CU1457" s="18"/>
      <c r="CY1457" s="18"/>
      <c r="DJ1457" s="18"/>
      <c r="DL1457" s="18"/>
    </row>
    <row r="1458" spans="4:116" x14ac:dyDescent="0.3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C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Q1458" s="18"/>
      <c r="CU1458" s="18"/>
      <c r="CY1458" s="18"/>
      <c r="DJ1458" s="18"/>
      <c r="DL1458" s="18"/>
    </row>
    <row r="1459" spans="4:116" x14ac:dyDescent="0.3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C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Q1459" s="18"/>
      <c r="CU1459" s="18"/>
      <c r="CY1459" s="18"/>
      <c r="DJ1459" s="18"/>
      <c r="DL1459" s="18"/>
    </row>
    <row r="1460" spans="4:116" x14ac:dyDescent="0.3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C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Q1460" s="18"/>
      <c r="CU1460" s="18"/>
      <c r="CY1460" s="18"/>
      <c r="DJ1460" s="18"/>
      <c r="DL1460" s="18"/>
    </row>
    <row r="1461" spans="4:116" x14ac:dyDescent="0.3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C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Q1461" s="18"/>
      <c r="CU1461" s="18"/>
      <c r="CY1461" s="18"/>
      <c r="DJ1461" s="18"/>
      <c r="DL1461" s="18"/>
    </row>
    <row r="1462" spans="4:116" x14ac:dyDescent="0.3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C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Q1462" s="18"/>
      <c r="CU1462" s="18"/>
      <c r="CY1462" s="18"/>
      <c r="DJ1462" s="18"/>
      <c r="DL1462" s="18"/>
    </row>
    <row r="1463" spans="4:116" x14ac:dyDescent="0.3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C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Q1463" s="18"/>
      <c r="CU1463" s="18"/>
      <c r="CY1463" s="18"/>
      <c r="DJ1463" s="18"/>
      <c r="DL1463" s="18"/>
    </row>
    <row r="1464" spans="4:116" x14ac:dyDescent="0.3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C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Q1464" s="18"/>
      <c r="CU1464" s="18"/>
      <c r="CY1464" s="18"/>
      <c r="DJ1464" s="18"/>
      <c r="DL1464" s="18"/>
    </row>
    <row r="1465" spans="4:116" x14ac:dyDescent="0.3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C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Q1465" s="18"/>
      <c r="CU1465" s="18"/>
      <c r="CY1465" s="18"/>
      <c r="DJ1465" s="18"/>
      <c r="DL1465" s="18"/>
    </row>
    <row r="1466" spans="4:116" x14ac:dyDescent="0.3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C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Q1466" s="18"/>
      <c r="CU1466" s="18"/>
      <c r="CY1466" s="18"/>
      <c r="DJ1466" s="18"/>
      <c r="DL1466" s="18"/>
    </row>
    <row r="1467" spans="4:116" x14ac:dyDescent="0.3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C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Q1467" s="18"/>
      <c r="CU1467" s="18"/>
      <c r="CY1467" s="18"/>
      <c r="DJ1467" s="18"/>
      <c r="DL1467" s="18"/>
    </row>
    <row r="1468" spans="4:116" x14ac:dyDescent="0.3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C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Q1468" s="18"/>
      <c r="CU1468" s="18"/>
      <c r="CY1468" s="18"/>
      <c r="DJ1468" s="18"/>
      <c r="DL1468" s="18"/>
    </row>
    <row r="1469" spans="4:116" x14ac:dyDescent="0.3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C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Q1469" s="18"/>
      <c r="CU1469" s="18"/>
      <c r="CY1469" s="18"/>
      <c r="DJ1469" s="18"/>
      <c r="DL1469" s="18"/>
    </row>
    <row r="1470" spans="4:116" x14ac:dyDescent="0.3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C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Q1470" s="18"/>
      <c r="CU1470" s="18"/>
      <c r="CY1470" s="18"/>
      <c r="DJ1470" s="18"/>
      <c r="DL1470" s="18"/>
    </row>
    <row r="1471" spans="4:116" x14ac:dyDescent="0.3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C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Q1471" s="18"/>
      <c r="CU1471" s="18"/>
      <c r="CY1471" s="18"/>
      <c r="DJ1471" s="18"/>
      <c r="DL1471" s="18"/>
    </row>
    <row r="1472" spans="4:116" x14ac:dyDescent="0.3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C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Q1472" s="18"/>
      <c r="CU1472" s="18"/>
      <c r="CY1472" s="18"/>
      <c r="DJ1472" s="18"/>
      <c r="DL1472" s="18"/>
    </row>
    <row r="1473" spans="4:116" x14ac:dyDescent="0.3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C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Q1473" s="18"/>
      <c r="CU1473" s="18"/>
      <c r="CY1473" s="18"/>
      <c r="DJ1473" s="18"/>
      <c r="DL1473" s="18"/>
    </row>
    <row r="1474" spans="4:116" x14ac:dyDescent="0.3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C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Q1474" s="18"/>
      <c r="CU1474" s="18"/>
      <c r="CY1474" s="18"/>
      <c r="DJ1474" s="18"/>
      <c r="DL1474" s="18"/>
    </row>
    <row r="1475" spans="4:116" x14ac:dyDescent="0.3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C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Q1475" s="18"/>
      <c r="CU1475" s="18"/>
      <c r="CY1475" s="18"/>
      <c r="DJ1475" s="18"/>
      <c r="DL1475" s="18"/>
    </row>
    <row r="1476" spans="4:116" x14ac:dyDescent="0.3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C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Q1476" s="18"/>
      <c r="CU1476" s="18"/>
      <c r="CY1476" s="18"/>
      <c r="DJ1476" s="18"/>
      <c r="DL1476" s="18"/>
    </row>
    <row r="1477" spans="4:116" x14ac:dyDescent="0.3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C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Q1477" s="18"/>
      <c r="CU1477" s="18"/>
      <c r="CY1477" s="18"/>
      <c r="DJ1477" s="18"/>
      <c r="DL1477" s="18"/>
    </row>
    <row r="1478" spans="4:116" x14ac:dyDescent="0.3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C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Q1478" s="18"/>
      <c r="CU1478" s="18"/>
      <c r="CY1478" s="18"/>
      <c r="DJ1478" s="18"/>
      <c r="DL1478" s="18"/>
    </row>
    <row r="1479" spans="4:116" x14ac:dyDescent="0.3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C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Q1479" s="18"/>
      <c r="CU1479" s="18"/>
      <c r="CY1479" s="18"/>
      <c r="DJ1479" s="18"/>
      <c r="DL1479" s="18"/>
    </row>
    <row r="1480" spans="4:116" x14ac:dyDescent="0.3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C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Q1480" s="18"/>
      <c r="CU1480" s="18"/>
      <c r="CY1480" s="18"/>
      <c r="DJ1480" s="18"/>
      <c r="DL1480" s="18"/>
    </row>
    <row r="1481" spans="4:116" x14ac:dyDescent="0.3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C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Q1481" s="18"/>
      <c r="CU1481" s="18"/>
      <c r="CY1481" s="18"/>
      <c r="DJ1481" s="18"/>
      <c r="DL1481" s="18"/>
    </row>
    <row r="1482" spans="4:116" x14ac:dyDescent="0.3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C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Q1482" s="18"/>
      <c r="CU1482" s="18"/>
      <c r="CY1482" s="18"/>
      <c r="DJ1482" s="18"/>
      <c r="DL1482" s="18"/>
    </row>
    <row r="1483" spans="4:116" x14ac:dyDescent="0.3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C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Q1483" s="18"/>
      <c r="CU1483" s="18"/>
      <c r="CY1483" s="18"/>
      <c r="DJ1483" s="18"/>
      <c r="DL1483" s="18"/>
    </row>
    <row r="1484" spans="4:116" x14ac:dyDescent="0.3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C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Q1484" s="18"/>
      <c r="CU1484" s="18"/>
      <c r="CY1484" s="18"/>
      <c r="DJ1484" s="18"/>
      <c r="DL1484" s="18"/>
    </row>
    <row r="1485" spans="4:116" x14ac:dyDescent="0.3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C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Q1485" s="18"/>
      <c r="CU1485" s="18"/>
      <c r="CY1485" s="18"/>
      <c r="DJ1485" s="18"/>
      <c r="DL1485" s="18"/>
    </row>
    <row r="1486" spans="4:116" x14ac:dyDescent="0.3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C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Q1486" s="18"/>
      <c r="CU1486" s="18"/>
      <c r="CY1486" s="18"/>
      <c r="DJ1486" s="18"/>
      <c r="DL1486" s="18"/>
    </row>
    <row r="1487" spans="4:116" x14ac:dyDescent="0.3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C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Q1487" s="18"/>
      <c r="CU1487" s="18"/>
      <c r="CY1487" s="18"/>
      <c r="DJ1487" s="18"/>
      <c r="DL1487" s="18"/>
    </row>
    <row r="1488" spans="4:116" x14ac:dyDescent="0.3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C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Q1488" s="18"/>
      <c r="CU1488" s="18"/>
      <c r="CY1488" s="18"/>
      <c r="DJ1488" s="18"/>
      <c r="DL1488" s="18"/>
    </row>
    <row r="1489" spans="4:116" x14ac:dyDescent="0.3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C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Q1489" s="18"/>
      <c r="CU1489" s="18"/>
      <c r="CY1489" s="18"/>
      <c r="DJ1489" s="18"/>
      <c r="DL1489" s="18"/>
    </row>
    <row r="1490" spans="4:116" x14ac:dyDescent="0.3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C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Q1490" s="18"/>
      <c r="CU1490" s="18"/>
      <c r="CY1490" s="18"/>
      <c r="DJ1490" s="18"/>
      <c r="DL1490" s="18"/>
    </row>
    <row r="1491" spans="4:116" x14ac:dyDescent="0.3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C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Q1491" s="18"/>
      <c r="CU1491" s="18"/>
      <c r="CY1491" s="18"/>
      <c r="DJ1491" s="18"/>
      <c r="DL1491" s="18"/>
    </row>
    <row r="1492" spans="4:116" x14ac:dyDescent="0.3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C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Q1492" s="18"/>
      <c r="CU1492" s="18"/>
      <c r="CY1492" s="18"/>
      <c r="DJ1492" s="18"/>
      <c r="DL1492" s="18"/>
    </row>
    <row r="1493" spans="4:116" x14ac:dyDescent="0.3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C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Q1493" s="18"/>
      <c r="CU1493" s="18"/>
      <c r="CY1493" s="18"/>
      <c r="DJ1493" s="18"/>
      <c r="DL1493" s="18"/>
    </row>
    <row r="1494" spans="4:116" x14ac:dyDescent="0.3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C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Q1494" s="18"/>
      <c r="CU1494" s="18"/>
      <c r="CY1494" s="18"/>
      <c r="DJ1494" s="18"/>
      <c r="DL1494" s="18"/>
    </row>
    <row r="1495" spans="4:116" x14ac:dyDescent="0.3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C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Q1495" s="18"/>
      <c r="CU1495" s="18"/>
      <c r="CY1495" s="18"/>
      <c r="DJ1495" s="18"/>
      <c r="DL1495" s="18"/>
    </row>
    <row r="1496" spans="4:116" x14ac:dyDescent="0.3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C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Q1496" s="18"/>
      <c r="CU1496" s="18"/>
      <c r="CY1496" s="18"/>
      <c r="DJ1496" s="18"/>
      <c r="DL1496" s="18"/>
    </row>
    <row r="1497" spans="4:116" x14ac:dyDescent="0.3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C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Q1497" s="18"/>
      <c r="CU1497" s="18"/>
      <c r="CY1497" s="18"/>
      <c r="DJ1497" s="18"/>
      <c r="DL1497" s="18"/>
    </row>
    <row r="1498" spans="4:116" x14ac:dyDescent="0.3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C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Q1498" s="18"/>
      <c r="CU1498" s="18"/>
      <c r="CY1498" s="18"/>
      <c r="DJ1498" s="18"/>
      <c r="DL1498" s="18"/>
    </row>
    <row r="1499" spans="4:116" x14ac:dyDescent="0.3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C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Q1499" s="18"/>
      <c r="CU1499" s="18"/>
      <c r="CY1499" s="18"/>
      <c r="DJ1499" s="18"/>
      <c r="DL1499" s="18"/>
    </row>
    <row r="1500" spans="4:116" x14ac:dyDescent="0.3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C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Q1500" s="18"/>
      <c r="CU1500" s="18"/>
      <c r="CY1500" s="18"/>
      <c r="DJ1500" s="18"/>
      <c r="DL1500" s="18"/>
    </row>
    <row r="1501" spans="4:116" x14ac:dyDescent="0.3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C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Q1501" s="18"/>
      <c r="CU1501" s="18"/>
      <c r="CY1501" s="18"/>
      <c r="DJ1501" s="18"/>
      <c r="DL1501" s="18"/>
    </row>
    <row r="1502" spans="4:116" x14ac:dyDescent="0.3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C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Q1502" s="18"/>
      <c r="CU1502" s="18"/>
      <c r="CY1502" s="18"/>
      <c r="DJ1502" s="18"/>
      <c r="DL1502" s="18"/>
    </row>
    <row r="1503" spans="4:116" x14ac:dyDescent="0.3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C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Q1503" s="18"/>
      <c r="CU1503" s="18"/>
      <c r="CY1503" s="18"/>
      <c r="DJ1503" s="18"/>
      <c r="DL1503" s="18"/>
    </row>
    <row r="1504" spans="4:116" x14ac:dyDescent="0.3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C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Q1504" s="18"/>
      <c r="CU1504" s="18"/>
      <c r="CY1504" s="18"/>
      <c r="DJ1504" s="18"/>
      <c r="DL1504" s="18"/>
    </row>
    <row r="1505" spans="4:116" x14ac:dyDescent="0.3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C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Q1505" s="18"/>
      <c r="CU1505" s="18"/>
      <c r="CY1505" s="18"/>
      <c r="DJ1505" s="18"/>
      <c r="DL1505" s="18"/>
    </row>
    <row r="1506" spans="4:116" x14ac:dyDescent="0.3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C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Q1506" s="18"/>
      <c r="CU1506" s="18"/>
      <c r="CY1506" s="18"/>
      <c r="DJ1506" s="18"/>
      <c r="DL1506" s="18"/>
    </row>
    <row r="1507" spans="4:116" x14ac:dyDescent="0.3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C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Q1507" s="18"/>
      <c r="CU1507" s="18"/>
      <c r="CY1507" s="18"/>
      <c r="DJ1507" s="18"/>
      <c r="DL1507" s="18"/>
    </row>
    <row r="1508" spans="4:116" x14ac:dyDescent="0.3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C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Q1508" s="18"/>
      <c r="CU1508" s="18"/>
      <c r="CY1508" s="18"/>
      <c r="DJ1508" s="18"/>
      <c r="DL1508" s="18"/>
    </row>
    <row r="1509" spans="4:116" x14ac:dyDescent="0.3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C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Q1509" s="18"/>
      <c r="CU1509" s="18"/>
      <c r="CY1509" s="18"/>
      <c r="DJ1509" s="18"/>
      <c r="DL1509" s="18"/>
    </row>
    <row r="1510" spans="4:116" x14ac:dyDescent="0.3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C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Q1510" s="18"/>
      <c r="CU1510" s="18"/>
      <c r="CY1510" s="18"/>
      <c r="DJ1510" s="18"/>
      <c r="DL1510" s="18"/>
    </row>
    <row r="1511" spans="4:116" x14ac:dyDescent="0.3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C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Q1511" s="18"/>
      <c r="CU1511" s="18"/>
      <c r="CY1511" s="18"/>
      <c r="DJ1511" s="18"/>
      <c r="DL1511" s="18"/>
    </row>
    <row r="1512" spans="4:116" x14ac:dyDescent="0.3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C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Q1512" s="18"/>
      <c r="CU1512" s="18"/>
      <c r="CY1512" s="18"/>
      <c r="DJ1512" s="18"/>
      <c r="DL1512" s="18"/>
    </row>
    <row r="1513" spans="4:116" x14ac:dyDescent="0.3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C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Q1513" s="18"/>
      <c r="CU1513" s="18"/>
      <c r="CY1513" s="18"/>
      <c r="DJ1513" s="18"/>
      <c r="DL1513" s="18"/>
    </row>
    <row r="1514" spans="4:116" x14ac:dyDescent="0.3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C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Q1514" s="18"/>
      <c r="CU1514" s="18"/>
      <c r="CY1514" s="18"/>
      <c r="DJ1514" s="18"/>
      <c r="DL1514" s="18"/>
    </row>
    <row r="1515" spans="4:116" x14ac:dyDescent="0.3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C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Q1515" s="18"/>
      <c r="CU1515" s="18"/>
      <c r="CY1515" s="18"/>
      <c r="DJ1515" s="18"/>
      <c r="DL1515" s="18"/>
    </row>
    <row r="1516" spans="4:116" x14ac:dyDescent="0.3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C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Q1516" s="18"/>
      <c r="CU1516" s="18"/>
      <c r="CY1516" s="18"/>
      <c r="DJ1516" s="18"/>
      <c r="DL1516" s="18"/>
    </row>
    <row r="1517" spans="4:116" x14ac:dyDescent="0.3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C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Q1517" s="18"/>
      <c r="CU1517" s="18"/>
      <c r="CY1517" s="18"/>
      <c r="DJ1517" s="18"/>
      <c r="DL1517" s="18"/>
    </row>
    <row r="1518" spans="4:116" x14ac:dyDescent="0.3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C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Q1518" s="18"/>
      <c r="CU1518" s="18"/>
      <c r="CY1518" s="18"/>
      <c r="DJ1518" s="18"/>
      <c r="DL1518" s="18"/>
    </row>
    <row r="1519" spans="4:116" x14ac:dyDescent="0.3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C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Q1519" s="18"/>
      <c r="CU1519" s="18"/>
      <c r="CY1519" s="18"/>
      <c r="DJ1519" s="18"/>
      <c r="DL1519" s="18"/>
    </row>
    <row r="1520" spans="4:116" x14ac:dyDescent="0.3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C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Q1520" s="18"/>
      <c r="CU1520" s="18"/>
      <c r="CY1520" s="18"/>
      <c r="DJ1520" s="18"/>
      <c r="DL1520" s="18"/>
    </row>
    <row r="1521" spans="4:116" x14ac:dyDescent="0.3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C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Q1521" s="18"/>
      <c r="CU1521" s="18"/>
      <c r="CY1521" s="18"/>
      <c r="DJ1521" s="18"/>
      <c r="DL1521" s="18"/>
    </row>
    <row r="1522" spans="4:116" x14ac:dyDescent="0.3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C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Q1522" s="18"/>
      <c r="CU1522" s="18"/>
      <c r="CY1522" s="18"/>
      <c r="DJ1522" s="18"/>
      <c r="DL1522" s="18"/>
    </row>
    <row r="1523" spans="4:116" x14ac:dyDescent="0.3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C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Q1523" s="18"/>
      <c r="CU1523" s="18"/>
      <c r="CY1523" s="18"/>
      <c r="DJ1523" s="18"/>
      <c r="DL1523" s="18"/>
    </row>
    <row r="1524" spans="4:116" x14ac:dyDescent="0.3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C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Q1524" s="18"/>
      <c r="CU1524" s="18"/>
      <c r="CY1524" s="18"/>
      <c r="DJ1524" s="18"/>
      <c r="DL1524" s="18"/>
    </row>
    <row r="1525" spans="4:116" x14ac:dyDescent="0.3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C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Q1525" s="18"/>
      <c r="CU1525" s="18"/>
      <c r="CY1525" s="18"/>
      <c r="DJ1525" s="18"/>
      <c r="DL1525" s="18"/>
    </row>
    <row r="1526" spans="4:116" x14ac:dyDescent="0.3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C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Q1526" s="18"/>
      <c r="CU1526" s="18"/>
      <c r="CY1526" s="18"/>
      <c r="DJ1526" s="18"/>
      <c r="DL1526" s="18"/>
    </row>
    <row r="1527" spans="4:116" x14ac:dyDescent="0.3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C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Q1527" s="18"/>
      <c r="CU1527" s="18"/>
      <c r="CY1527" s="18"/>
      <c r="DJ1527" s="18"/>
      <c r="DL1527" s="18"/>
    </row>
    <row r="1528" spans="4:116" x14ac:dyDescent="0.3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C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Q1528" s="18"/>
      <c r="CU1528" s="18"/>
      <c r="CY1528" s="18"/>
      <c r="DJ1528" s="18"/>
      <c r="DL1528" s="18"/>
    </row>
    <row r="1529" spans="4:116" x14ac:dyDescent="0.3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C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Q1529" s="18"/>
      <c r="CU1529" s="18"/>
      <c r="CY1529" s="18"/>
      <c r="DJ1529" s="18"/>
      <c r="DL1529" s="18"/>
    </row>
    <row r="1530" spans="4:116" x14ac:dyDescent="0.3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C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Q1530" s="18"/>
      <c r="CU1530" s="18"/>
      <c r="CY1530" s="18"/>
      <c r="DJ1530" s="18"/>
      <c r="DL1530" s="18"/>
    </row>
    <row r="1531" spans="4:116" x14ac:dyDescent="0.3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C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Q1531" s="18"/>
      <c r="CU1531" s="18"/>
      <c r="CY1531" s="18"/>
      <c r="DJ1531" s="18"/>
      <c r="DL1531" s="18"/>
    </row>
    <row r="1532" spans="4:116" x14ac:dyDescent="0.3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C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Q1532" s="18"/>
      <c r="CU1532" s="18"/>
      <c r="CY1532" s="18"/>
      <c r="DJ1532" s="18"/>
      <c r="DL1532" s="18"/>
    </row>
    <row r="1533" spans="4:116" x14ac:dyDescent="0.3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C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Q1533" s="18"/>
      <c r="CU1533" s="18"/>
      <c r="CY1533" s="18"/>
      <c r="DJ1533" s="18"/>
      <c r="DL1533" s="18"/>
    </row>
    <row r="1534" spans="4:116" x14ac:dyDescent="0.3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C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Q1534" s="18"/>
      <c r="CU1534" s="18"/>
      <c r="CY1534" s="18"/>
      <c r="DJ1534" s="18"/>
      <c r="DL1534" s="18"/>
    </row>
    <row r="1535" spans="4:116" x14ac:dyDescent="0.3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C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Q1535" s="18"/>
      <c r="CU1535" s="18"/>
      <c r="CY1535" s="18"/>
      <c r="DJ1535" s="18"/>
      <c r="DL1535" s="18"/>
    </row>
    <row r="1536" spans="4:116" x14ac:dyDescent="0.3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C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Q1536" s="18"/>
      <c r="CU1536" s="18"/>
      <c r="CY1536" s="18"/>
      <c r="DJ1536" s="18"/>
      <c r="DL1536" s="18"/>
    </row>
    <row r="1537" spans="4:116" x14ac:dyDescent="0.3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C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Q1537" s="18"/>
      <c r="CU1537" s="18"/>
      <c r="CY1537" s="18"/>
      <c r="DJ1537" s="18"/>
      <c r="DL1537" s="18"/>
    </row>
    <row r="1538" spans="4:116" x14ac:dyDescent="0.3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C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Q1538" s="18"/>
      <c r="CU1538" s="18"/>
      <c r="CY1538" s="18"/>
      <c r="DJ1538" s="18"/>
      <c r="DL1538" s="18"/>
    </row>
    <row r="1539" spans="4:116" x14ac:dyDescent="0.3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C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Q1539" s="18"/>
      <c r="CU1539" s="18"/>
      <c r="CY1539" s="18"/>
      <c r="DJ1539" s="18"/>
      <c r="DL1539" s="18"/>
    </row>
    <row r="1540" spans="4:116" x14ac:dyDescent="0.3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C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Q1540" s="18"/>
      <c r="CU1540" s="18"/>
      <c r="CY1540" s="18"/>
      <c r="DJ1540" s="18"/>
      <c r="DL1540" s="18"/>
    </row>
    <row r="1541" spans="4:116" x14ac:dyDescent="0.3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C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Q1541" s="18"/>
      <c r="CU1541" s="18"/>
      <c r="CY1541" s="18"/>
      <c r="DJ1541" s="18"/>
      <c r="DL1541" s="18"/>
    </row>
    <row r="1542" spans="4:116" x14ac:dyDescent="0.3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C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Q1542" s="18"/>
      <c r="CU1542" s="18"/>
      <c r="CY1542" s="18"/>
      <c r="DJ1542" s="18"/>
      <c r="DL1542" s="18"/>
    </row>
    <row r="1543" spans="4:116" x14ac:dyDescent="0.3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C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Q1543" s="18"/>
      <c r="CU1543" s="18"/>
      <c r="CY1543" s="18"/>
      <c r="DJ1543" s="18"/>
      <c r="DL1543" s="18"/>
    </row>
    <row r="1544" spans="4:116" x14ac:dyDescent="0.3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C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Q1544" s="18"/>
      <c r="CU1544" s="18"/>
      <c r="CY1544" s="18"/>
      <c r="DJ1544" s="18"/>
      <c r="DL1544" s="18"/>
    </row>
    <row r="1545" spans="4:116" x14ac:dyDescent="0.3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C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Q1545" s="18"/>
      <c r="CU1545" s="18"/>
      <c r="CY1545" s="18"/>
      <c r="DJ1545" s="18"/>
      <c r="DL1545" s="18"/>
    </row>
    <row r="1546" spans="4:116" x14ac:dyDescent="0.3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C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Q1546" s="18"/>
      <c r="CU1546" s="18"/>
      <c r="CY1546" s="18"/>
      <c r="DJ1546" s="18"/>
      <c r="DL1546" s="18"/>
    </row>
    <row r="1547" spans="4:116" x14ac:dyDescent="0.3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C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Q1547" s="18"/>
      <c r="CU1547" s="18"/>
      <c r="CY1547" s="18"/>
      <c r="DJ1547" s="18"/>
      <c r="DL1547" s="18"/>
    </row>
    <row r="1548" spans="4:116" x14ac:dyDescent="0.3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C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Q1548" s="18"/>
      <c r="CU1548" s="18"/>
      <c r="CY1548" s="18"/>
      <c r="DJ1548" s="18"/>
      <c r="DL1548" s="18"/>
    </row>
    <row r="1549" spans="4:116" x14ac:dyDescent="0.3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C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Q1549" s="18"/>
      <c r="CU1549" s="18"/>
      <c r="CY1549" s="18"/>
      <c r="DJ1549" s="18"/>
      <c r="DL1549" s="18"/>
    </row>
    <row r="1550" spans="4:116" x14ac:dyDescent="0.3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C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Q1550" s="18"/>
      <c r="CU1550" s="18"/>
      <c r="CY1550" s="18"/>
      <c r="DJ1550" s="18"/>
      <c r="DL1550" s="18"/>
    </row>
    <row r="1551" spans="4:116" x14ac:dyDescent="0.3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C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Q1551" s="18"/>
      <c r="CU1551" s="18"/>
      <c r="CY1551" s="18"/>
      <c r="DJ1551" s="18"/>
      <c r="DL1551" s="18"/>
    </row>
    <row r="1552" spans="4:116" x14ac:dyDescent="0.3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C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Q1552" s="18"/>
      <c r="CU1552" s="18"/>
      <c r="CY1552" s="18"/>
      <c r="DJ1552" s="18"/>
      <c r="DL1552" s="18"/>
    </row>
    <row r="1553" spans="4:116" x14ac:dyDescent="0.3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C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Q1553" s="18"/>
      <c r="CU1553" s="18"/>
      <c r="CY1553" s="18"/>
      <c r="DJ1553" s="18"/>
      <c r="DL1553" s="18"/>
    </row>
    <row r="1554" spans="4:116" x14ac:dyDescent="0.3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C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Q1554" s="18"/>
      <c r="CU1554" s="18"/>
      <c r="CY1554" s="18"/>
      <c r="DJ1554" s="18"/>
      <c r="DL1554" s="18"/>
    </row>
    <row r="1555" spans="4:116" x14ac:dyDescent="0.3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C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Q1555" s="18"/>
      <c r="CU1555" s="18"/>
      <c r="CY1555" s="18"/>
      <c r="DJ1555" s="18"/>
      <c r="DL1555" s="18"/>
    </row>
    <row r="1556" spans="4:116" x14ac:dyDescent="0.3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C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Q1556" s="18"/>
      <c r="CU1556" s="18"/>
      <c r="CY1556" s="18"/>
      <c r="DJ1556" s="18"/>
      <c r="DL1556" s="18"/>
    </row>
    <row r="1557" spans="4:116" x14ac:dyDescent="0.3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C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Q1557" s="18"/>
      <c r="CU1557" s="18"/>
      <c r="CY1557" s="18"/>
      <c r="DJ1557" s="18"/>
      <c r="DL1557" s="18"/>
    </row>
    <row r="1558" spans="4:116" x14ac:dyDescent="0.3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C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Q1558" s="18"/>
      <c r="CU1558" s="18"/>
      <c r="CY1558" s="18"/>
      <c r="DJ1558" s="18"/>
      <c r="DL1558" s="18"/>
    </row>
    <row r="1559" spans="4:116" x14ac:dyDescent="0.3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C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Q1559" s="18"/>
      <c r="CU1559" s="18"/>
      <c r="CY1559" s="18"/>
      <c r="DJ1559" s="18"/>
      <c r="DL1559" s="18"/>
    </row>
    <row r="1560" spans="4:116" x14ac:dyDescent="0.3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C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Q1560" s="18"/>
      <c r="CU1560" s="18"/>
      <c r="CY1560" s="18"/>
      <c r="DJ1560" s="18"/>
      <c r="DL1560" s="18"/>
    </row>
    <row r="1561" spans="4:116" x14ac:dyDescent="0.3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C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Q1561" s="18"/>
      <c r="CU1561" s="18"/>
      <c r="CY1561" s="18"/>
      <c r="DJ1561" s="18"/>
      <c r="DL1561" s="18"/>
    </row>
    <row r="1562" spans="4:116" x14ac:dyDescent="0.3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C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Q1562" s="18"/>
      <c r="CU1562" s="18"/>
      <c r="CY1562" s="18"/>
      <c r="DJ1562" s="18"/>
      <c r="DL1562" s="18"/>
    </row>
    <row r="1563" spans="4:116" x14ac:dyDescent="0.3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C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Q1563" s="18"/>
      <c r="CU1563" s="18"/>
      <c r="CY1563" s="18"/>
      <c r="DJ1563" s="18"/>
      <c r="DL1563" s="18"/>
    </row>
    <row r="1564" spans="4:116" x14ac:dyDescent="0.3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C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Q1564" s="18"/>
      <c r="CU1564" s="18"/>
      <c r="CY1564" s="18"/>
      <c r="DJ1564" s="18"/>
      <c r="DL1564" s="18"/>
    </row>
    <row r="1565" spans="4:116" x14ac:dyDescent="0.3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C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Q1565" s="18"/>
      <c r="CU1565" s="18"/>
      <c r="CY1565" s="18"/>
      <c r="DJ1565" s="18"/>
      <c r="DL1565" s="18"/>
    </row>
    <row r="1566" spans="4:116" x14ac:dyDescent="0.3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C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Q1566" s="18"/>
      <c r="CU1566" s="18"/>
      <c r="CY1566" s="18"/>
      <c r="DJ1566" s="18"/>
      <c r="DL1566" s="18"/>
    </row>
    <row r="1567" spans="4:116" x14ac:dyDescent="0.3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C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Q1567" s="18"/>
      <c r="CU1567" s="18"/>
      <c r="CY1567" s="18"/>
      <c r="DJ1567" s="18"/>
      <c r="DL1567" s="18"/>
    </row>
    <row r="1568" spans="4:116" x14ac:dyDescent="0.3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C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Q1568" s="18"/>
      <c r="CU1568" s="18"/>
      <c r="CY1568" s="18"/>
      <c r="DJ1568" s="18"/>
      <c r="DL1568" s="18"/>
    </row>
    <row r="1569" spans="4:116" x14ac:dyDescent="0.3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C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Q1569" s="18"/>
      <c r="CU1569" s="18"/>
      <c r="CY1569" s="18"/>
      <c r="DJ1569" s="18"/>
      <c r="DL1569" s="18"/>
    </row>
    <row r="1570" spans="4:116" x14ac:dyDescent="0.3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C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Q1570" s="18"/>
      <c r="CU1570" s="18"/>
      <c r="CY1570" s="18"/>
      <c r="DJ1570" s="18"/>
      <c r="DL1570" s="18"/>
    </row>
    <row r="1571" spans="4:116" x14ac:dyDescent="0.3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C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Q1571" s="18"/>
      <c r="CU1571" s="18"/>
      <c r="CY1571" s="18"/>
      <c r="DJ1571" s="18"/>
      <c r="DL1571" s="18"/>
    </row>
    <row r="1572" spans="4:116" x14ac:dyDescent="0.3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C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Q1572" s="18"/>
      <c r="CU1572" s="18"/>
      <c r="CY1572" s="18"/>
      <c r="DJ1572" s="18"/>
      <c r="DL1572" s="18"/>
    </row>
    <row r="1573" spans="4:116" x14ac:dyDescent="0.3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C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Q1573" s="18"/>
      <c r="CU1573" s="18"/>
      <c r="CY1573" s="18"/>
      <c r="DJ1573" s="18"/>
      <c r="DL1573" s="18"/>
    </row>
    <row r="1574" spans="4:116" x14ac:dyDescent="0.3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C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Q1574" s="18"/>
      <c r="CU1574" s="18"/>
      <c r="CY1574" s="18"/>
      <c r="DJ1574" s="18"/>
      <c r="DL1574" s="18"/>
    </row>
    <row r="1575" spans="4:116" x14ac:dyDescent="0.3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C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Q1575" s="18"/>
      <c r="CU1575" s="18"/>
      <c r="CY1575" s="18"/>
      <c r="DJ1575" s="18"/>
      <c r="DL1575" s="18"/>
    </row>
    <row r="1576" spans="4:116" x14ac:dyDescent="0.3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C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Q1576" s="18"/>
      <c r="CU1576" s="18"/>
      <c r="CY1576" s="18"/>
      <c r="DJ1576" s="18"/>
      <c r="DL1576" s="18"/>
    </row>
    <row r="1577" spans="4:116" x14ac:dyDescent="0.3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C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Q1577" s="18"/>
      <c r="CU1577" s="18"/>
      <c r="CY1577" s="18"/>
      <c r="DJ1577" s="18"/>
      <c r="DL1577" s="18"/>
    </row>
    <row r="1578" spans="4:116" x14ac:dyDescent="0.3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C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Q1578" s="18"/>
      <c r="CU1578" s="18"/>
      <c r="CY1578" s="18"/>
      <c r="DJ1578" s="18"/>
      <c r="DL1578" s="18"/>
    </row>
    <row r="1579" spans="4:116" x14ac:dyDescent="0.3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C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Q1579" s="18"/>
      <c r="CU1579" s="18"/>
      <c r="CY1579" s="18"/>
      <c r="DJ1579" s="18"/>
      <c r="DL1579" s="18"/>
    </row>
    <row r="1580" spans="4:116" x14ac:dyDescent="0.3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C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Q1580" s="18"/>
      <c r="CU1580" s="18"/>
      <c r="CY1580" s="18"/>
      <c r="DJ1580" s="18"/>
      <c r="DL1580" s="18"/>
    </row>
    <row r="1581" spans="4:116" x14ac:dyDescent="0.3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C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Q1581" s="18"/>
      <c r="CU1581" s="18"/>
      <c r="CY1581" s="18"/>
      <c r="DJ1581" s="18"/>
      <c r="DL1581" s="18"/>
    </row>
    <row r="1582" spans="4:116" x14ac:dyDescent="0.3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C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Q1582" s="18"/>
      <c r="CU1582" s="18"/>
      <c r="CY1582" s="18"/>
      <c r="DJ1582" s="18"/>
      <c r="DL1582" s="18"/>
    </row>
    <row r="1583" spans="4:116" x14ac:dyDescent="0.3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C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Q1583" s="18"/>
      <c r="CU1583" s="18"/>
      <c r="CY1583" s="18"/>
      <c r="DJ1583" s="18"/>
      <c r="DL1583" s="18"/>
    </row>
    <row r="1584" spans="4:116" x14ac:dyDescent="0.3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C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Q1584" s="18"/>
      <c r="CU1584" s="18"/>
      <c r="CY1584" s="18"/>
      <c r="DJ1584" s="18"/>
      <c r="DL1584" s="18"/>
    </row>
    <row r="1585" spans="4:116" x14ac:dyDescent="0.3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C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Q1585" s="18"/>
      <c r="CU1585" s="18"/>
      <c r="CY1585" s="18"/>
      <c r="DJ1585" s="18"/>
      <c r="DL1585" s="18"/>
    </row>
    <row r="1586" spans="4:116" x14ac:dyDescent="0.3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C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Q1586" s="18"/>
      <c r="CU1586" s="18"/>
      <c r="CY1586" s="18"/>
      <c r="DJ1586" s="18"/>
      <c r="DL1586" s="18"/>
    </row>
    <row r="1587" spans="4:116" x14ac:dyDescent="0.3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C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Q1587" s="18"/>
      <c r="CU1587" s="18"/>
      <c r="CY1587" s="18"/>
      <c r="DJ1587" s="18"/>
      <c r="DL1587" s="18"/>
    </row>
    <row r="1588" spans="4:116" x14ac:dyDescent="0.3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C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Q1588" s="18"/>
      <c r="CU1588" s="18"/>
      <c r="CY1588" s="18"/>
      <c r="DJ1588" s="18"/>
      <c r="DL1588" s="18"/>
    </row>
    <row r="1589" spans="4:116" x14ac:dyDescent="0.3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C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Q1589" s="18"/>
      <c r="CU1589" s="18"/>
      <c r="CY1589" s="18"/>
      <c r="DJ1589" s="18"/>
      <c r="DL1589" s="18"/>
    </row>
    <row r="1590" spans="4:116" x14ac:dyDescent="0.3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C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Q1590" s="18"/>
      <c r="CU1590" s="18"/>
      <c r="CY1590" s="18"/>
      <c r="DJ1590" s="18"/>
      <c r="DL1590" s="18"/>
    </row>
    <row r="1591" spans="4:116" x14ac:dyDescent="0.3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C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Q1591" s="18"/>
      <c r="CU1591" s="18"/>
      <c r="CY1591" s="18"/>
      <c r="DJ1591" s="18"/>
      <c r="DL1591" s="18"/>
    </row>
    <row r="1592" spans="4:116" x14ac:dyDescent="0.3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C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Q1592" s="18"/>
      <c r="CU1592" s="18"/>
      <c r="CY1592" s="18"/>
      <c r="DJ1592" s="18"/>
      <c r="DL1592" s="18"/>
    </row>
    <row r="1593" spans="4:116" x14ac:dyDescent="0.3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C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Q1593" s="18"/>
      <c r="CU1593" s="18"/>
      <c r="CY1593" s="18"/>
      <c r="DJ1593" s="18"/>
      <c r="DL1593" s="18"/>
    </row>
    <row r="1594" spans="4:116" x14ac:dyDescent="0.3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C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Q1594" s="18"/>
      <c r="CU1594" s="18"/>
      <c r="CY1594" s="18"/>
      <c r="DJ1594" s="18"/>
      <c r="DL1594" s="18"/>
    </row>
    <row r="1595" spans="4:116" x14ac:dyDescent="0.3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C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Q1595" s="18"/>
      <c r="CU1595" s="18"/>
      <c r="CY1595" s="18"/>
      <c r="DJ1595" s="18"/>
      <c r="DL1595" s="18"/>
    </row>
    <row r="1596" spans="4:116" x14ac:dyDescent="0.3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C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Q1596" s="18"/>
      <c r="CU1596" s="18"/>
      <c r="CY1596" s="18"/>
      <c r="DJ1596" s="18"/>
      <c r="DL1596" s="18"/>
    </row>
    <row r="1597" spans="4:116" x14ac:dyDescent="0.3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C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Q1597" s="18"/>
      <c r="CU1597" s="18"/>
      <c r="CY1597" s="18"/>
      <c r="DJ1597" s="18"/>
      <c r="DL1597" s="18"/>
    </row>
    <row r="1598" spans="4:116" x14ac:dyDescent="0.3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C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Q1598" s="18"/>
      <c r="CU1598" s="18"/>
      <c r="CY1598" s="18"/>
      <c r="DJ1598" s="18"/>
      <c r="DL1598" s="18"/>
    </row>
    <row r="1599" spans="4:116" x14ac:dyDescent="0.3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C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Q1599" s="18"/>
      <c r="CU1599" s="18"/>
      <c r="CY1599" s="18"/>
      <c r="DJ1599" s="18"/>
      <c r="DL1599" s="18"/>
    </row>
    <row r="1600" spans="4:116" x14ac:dyDescent="0.3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C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Q1600" s="18"/>
      <c r="CU1600" s="18"/>
      <c r="CY1600" s="18"/>
      <c r="DJ1600" s="18"/>
      <c r="DL1600" s="18"/>
    </row>
    <row r="1601" spans="4:116" x14ac:dyDescent="0.3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C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Q1601" s="18"/>
      <c r="CU1601" s="18"/>
      <c r="CY1601" s="18"/>
      <c r="DJ1601" s="18"/>
      <c r="DL1601" s="18"/>
    </row>
    <row r="1602" spans="4:116" x14ac:dyDescent="0.3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C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Q1602" s="18"/>
      <c r="CU1602" s="18"/>
      <c r="CY1602" s="18"/>
      <c r="DJ1602" s="18"/>
      <c r="DL1602" s="18"/>
    </row>
    <row r="1603" spans="4:116" x14ac:dyDescent="0.3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C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Q1603" s="18"/>
      <c r="CU1603" s="18"/>
      <c r="CY1603" s="18"/>
      <c r="DJ1603" s="18"/>
      <c r="DL1603" s="18"/>
    </row>
    <row r="1604" spans="4:116" x14ac:dyDescent="0.3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C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Q1604" s="18"/>
      <c r="CU1604" s="18"/>
      <c r="CY1604" s="18"/>
      <c r="DJ1604" s="18"/>
      <c r="DL1604" s="18"/>
    </row>
    <row r="1605" spans="4:116" x14ac:dyDescent="0.3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C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Q1605" s="18"/>
      <c r="CU1605" s="18"/>
      <c r="CY1605" s="18"/>
      <c r="DJ1605" s="18"/>
      <c r="DL1605" s="18"/>
    </row>
    <row r="1606" spans="4:116" x14ac:dyDescent="0.3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C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Q1606" s="18"/>
      <c r="CU1606" s="18"/>
      <c r="CY1606" s="18"/>
      <c r="DJ1606" s="18"/>
      <c r="DL1606" s="18"/>
    </row>
    <row r="1607" spans="4:116" x14ac:dyDescent="0.3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C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Q1607" s="18"/>
      <c r="CU1607" s="18"/>
      <c r="CY1607" s="18"/>
      <c r="DJ1607" s="18"/>
      <c r="DL1607" s="18"/>
    </row>
    <row r="1608" spans="4:116" x14ac:dyDescent="0.3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C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Q1608" s="18"/>
      <c r="CU1608" s="18"/>
      <c r="CY1608" s="18"/>
      <c r="DJ1608" s="18"/>
      <c r="DL1608" s="18"/>
    </row>
    <row r="1609" spans="4:116" x14ac:dyDescent="0.3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C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Q1609" s="18"/>
      <c r="CU1609" s="18"/>
      <c r="CY1609" s="18"/>
      <c r="DJ1609" s="18"/>
      <c r="DL1609" s="18"/>
    </row>
    <row r="1610" spans="4:116" x14ac:dyDescent="0.3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C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Q1610" s="18"/>
      <c r="CU1610" s="18"/>
      <c r="CY1610" s="18"/>
      <c r="DJ1610" s="18"/>
      <c r="DL1610" s="18"/>
    </row>
    <row r="1611" spans="4:116" x14ac:dyDescent="0.3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C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Q1611" s="18"/>
      <c r="CU1611" s="18"/>
      <c r="CY1611" s="18"/>
      <c r="DJ1611" s="18"/>
      <c r="DL1611" s="18"/>
    </row>
    <row r="1612" spans="4:116" x14ac:dyDescent="0.3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C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Q1612" s="18"/>
      <c r="CU1612" s="18"/>
      <c r="CY1612" s="18"/>
      <c r="DJ1612" s="18"/>
      <c r="DL1612" s="18"/>
    </row>
    <row r="1613" spans="4:116" x14ac:dyDescent="0.3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C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Q1613" s="18"/>
      <c r="CU1613" s="18"/>
      <c r="CY1613" s="18"/>
      <c r="DJ1613" s="18"/>
      <c r="DL1613" s="18"/>
    </row>
    <row r="1614" spans="4:116" x14ac:dyDescent="0.3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C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Q1614" s="18"/>
      <c r="CU1614" s="18"/>
      <c r="CY1614" s="18"/>
      <c r="DJ1614" s="18"/>
      <c r="DL1614" s="18"/>
    </row>
    <row r="1615" spans="4:116" x14ac:dyDescent="0.3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C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Q1615" s="18"/>
      <c r="CU1615" s="18"/>
      <c r="CY1615" s="18"/>
      <c r="DJ1615" s="18"/>
      <c r="DL1615" s="18"/>
    </row>
    <row r="1616" spans="4:116" x14ac:dyDescent="0.3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C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Q1616" s="18"/>
      <c r="CU1616" s="18"/>
      <c r="CY1616" s="18"/>
      <c r="DJ1616" s="18"/>
      <c r="DL1616" s="18"/>
    </row>
    <row r="1617" spans="4:116" x14ac:dyDescent="0.3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C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Q1617" s="18"/>
      <c r="CU1617" s="18"/>
      <c r="CY1617" s="18"/>
      <c r="DJ1617" s="18"/>
      <c r="DL1617" s="18"/>
    </row>
    <row r="1618" spans="4:116" x14ac:dyDescent="0.3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C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Q1618" s="18"/>
      <c r="CU1618" s="18"/>
      <c r="CY1618" s="18"/>
      <c r="DJ1618" s="18"/>
      <c r="DL1618" s="18"/>
    </row>
    <row r="1619" spans="4:116" x14ac:dyDescent="0.3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C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Q1619" s="18"/>
      <c r="CU1619" s="18"/>
      <c r="CY1619" s="18"/>
      <c r="DJ1619" s="18"/>
      <c r="DL1619" s="18"/>
    </row>
    <row r="1620" spans="4:116" x14ac:dyDescent="0.3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C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Q1620" s="18"/>
      <c r="CU1620" s="18"/>
      <c r="CY1620" s="18"/>
      <c r="DJ1620" s="18"/>
      <c r="DL1620" s="18"/>
    </row>
    <row r="1621" spans="4:116" x14ac:dyDescent="0.3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C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Q1621" s="18"/>
      <c r="CU1621" s="18"/>
      <c r="CY1621" s="18"/>
      <c r="DJ1621" s="18"/>
      <c r="DL1621" s="18"/>
    </row>
    <row r="1622" spans="4:116" x14ac:dyDescent="0.3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C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Q1622" s="18"/>
      <c r="CU1622" s="18"/>
      <c r="CY1622" s="18"/>
      <c r="DJ1622" s="18"/>
      <c r="DL1622" s="18"/>
    </row>
    <row r="1623" spans="4:116" x14ac:dyDescent="0.3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C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Q1623" s="18"/>
      <c r="CU1623" s="18"/>
      <c r="CY1623" s="18"/>
      <c r="DJ1623" s="18"/>
      <c r="DL1623" s="18"/>
    </row>
    <row r="1624" spans="4:116" x14ac:dyDescent="0.3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C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Q1624" s="18"/>
      <c r="CU1624" s="18"/>
      <c r="CY1624" s="18"/>
      <c r="DJ1624" s="18"/>
      <c r="DL1624" s="18"/>
    </row>
    <row r="1625" spans="4:116" x14ac:dyDescent="0.3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C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Q1625" s="18"/>
      <c r="CU1625" s="18"/>
      <c r="CY1625" s="18"/>
      <c r="DJ1625" s="18"/>
      <c r="DL1625" s="18"/>
    </row>
    <row r="1626" spans="4:116" x14ac:dyDescent="0.3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C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Q1626" s="18"/>
      <c r="CU1626" s="18"/>
      <c r="CY1626" s="18"/>
      <c r="DJ1626" s="18"/>
      <c r="DL1626" s="18"/>
    </row>
    <row r="1627" spans="4:116" x14ac:dyDescent="0.3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C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Q1627" s="18"/>
      <c r="CU1627" s="18"/>
      <c r="CY1627" s="18"/>
      <c r="DJ1627" s="18"/>
      <c r="DL1627" s="18"/>
    </row>
    <row r="1628" spans="4:116" x14ac:dyDescent="0.3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C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Q1628" s="18"/>
      <c r="CU1628" s="18"/>
      <c r="CY1628" s="18"/>
      <c r="DJ1628" s="18"/>
      <c r="DL1628" s="18"/>
    </row>
    <row r="1629" spans="4:116" x14ac:dyDescent="0.3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C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Q1629" s="18"/>
      <c r="CU1629" s="18"/>
      <c r="CY1629" s="18"/>
      <c r="DJ1629" s="18"/>
      <c r="DL1629" s="18"/>
    </row>
    <row r="1630" spans="4:116" x14ac:dyDescent="0.3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C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Q1630" s="18"/>
      <c r="CU1630" s="18"/>
      <c r="CY1630" s="18"/>
      <c r="DJ1630" s="18"/>
      <c r="DL1630" s="18"/>
    </row>
    <row r="1631" spans="4:116" x14ac:dyDescent="0.3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C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Q1631" s="18"/>
      <c r="CU1631" s="18"/>
      <c r="CY1631" s="18"/>
      <c r="DJ1631" s="18"/>
      <c r="DL1631" s="18"/>
    </row>
    <row r="1632" spans="4:116" x14ac:dyDescent="0.3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C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Q1632" s="18"/>
      <c r="CU1632" s="18"/>
      <c r="CY1632" s="18"/>
      <c r="DJ1632" s="18"/>
      <c r="DL1632" s="18"/>
    </row>
    <row r="1633" spans="4:116" x14ac:dyDescent="0.3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C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Q1633" s="18"/>
      <c r="CU1633" s="18"/>
      <c r="CY1633" s="18"/>
      <c r="DJ1633" s="18"/>
      <c r="DL1633" s="18"/>
    </row>
    <row r="1634" spans="4:116" x14ac:dyDescent="0.3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C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Q1634" s="18"/>
      <c r="CU1634" s="18"/>
      <c r="CY1634" s="18"/>
      <c r="DJ1634" s="18"/>
      <c r="DL1634" s="18"/>
    </row>
    <row r="1635" spans="4:116" x14ac:dyDescent="0.3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C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Q1635" s="18"/>
      <c r="CU1635" s="18"/>
      <c r="CY1635" s="18"/>
      <c r="DJ1635" s="18"/>
      <c r="DL1635" s="18"/>
    </row>
    <row r="1636" spans="4:116" x14ac:dyDescent="0.3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C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Q1636" s="18"/>
      <c r="CU1636" s="18"/>
      <c r="CY1636" s="18"/>
      <c r="DJ1636" s="18"/>
      <c r="DL1636" s="18"/>
    </row>
    <row r="1637" spans="4:116" x14ac:dyDescent="0.3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C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Q1637" s="18"/>
      <c r="CU1637" s="18"/>
      <c r="CY1637" s="18"/>
      <c r="DJ1637" s="18"/>
      <c r="DL1637" s="18"/>
    </row>
    <row r="1638" spans="4:116" x14ac:dyDescent="0.3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C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Q1638" s="18"/>
      <c r="CU1638" s="18"/>
      <c r="CY1638" s="18"/>
      <c r="DJ1638" s="18"/>
      <c r="DL1638" s="18"/>
    </row>
    <row r="1639" spans="4:116" x14ac:dyDescent="0.3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C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Q1639" s="18"/>
      <c r="CU1639" s="18"/>
      <c r="CY1639" s="18"/>
      <c r="DJ1639" s="18"/>
      <c r="DL1639" s="18"/>
    </row>
    <row r="1640" spans="4:116" x14ac:dyDescent="0.3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C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Q1640" s="18"/>
      <c r="CU1640" s="18"/>
      <c r="CY1640" s="18"/>
      <c r="DJ1640" s="18"/>
      <c r="DL1640" s="18"/>
    </row>
    <row r="1641" spans="4:116" x14ac:dyDescent="0.3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C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Q1641" s="18"/>
      <c r="CU1641" s="18"/>
      <c r="CY1641" s="18"/>
      <c r="DJ1641" s="18"/>
      <c r="DL1641" s="18"/>
    </row>
    <row r="1642" spans="4:116" x14ac:dyDescent="0.3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C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Q1642" s="18"/>
      <c r="CU1642" s="18"/>
      <c r="CY1642" s="18"/>
      <c r="DJ1642" s="18"/>
      <c r="DL1642" s="18"/>
    </row>
    <row r="1643" spans="4:116" x14ac:dyDescent="0.3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C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Q1643" s="18"/>
      <c r="CU1643" s="18"/>
      <c r="CY1643" s="18"/>
      <c r="DJ1643" s="18"/>
      <c r="DL1643" s="18"/>
    </row>
    <row r="1644" spans="4:116" x14ac:dyDescent="0.3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C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Q1644" s="18"/>
      <c r="CU1644" s="18"/>
      <c r="CY1644" s="18"/>
      <c r="DJ1644" s="18"/>
      <c r="DL1644" s="18"/>
    </row>
    <row r="1645" spans="4:116" x14ac:dyDescent="0.3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C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Q1645" s="18"/>
      <c r="CU1645" s="18"/>
      <c r="CY1645" s="18"/>
      <c r="DJ1645" s="18"/>
      <c r="DL1645" s="18"/>
    </row>
    <row r="1646" spans="4:116" x14ac:dyDescent="0.3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C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Q1646" s="18"/>
      <c r="CU1646" s="18"/>
      <c r="CY1646" s="18"/>
      <c r="DJ1646" s="18"/>
      <c r="DL1646" s="18"/>
    </row>
    <row r="1647" spans="4:116" x14ac:dyDescent="0.3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C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Q1647" s="18"/>
      <c r="CU1647" s="18"/>
      <c r="CY1647" s="18"/>
      <c r="DJ1647" s="18"/>
      <c r="DL1647" s="18"/>
    </row>
    <row r="1648" spans="4:116" x14ac:dyDescent="0.3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C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Q1648" s="18"/>
      <c r="CU1648" s="18"/>
      <c r="CY1648" s="18"/>
      <c r="DJ1648" s="18"/>
      <c r="DL1648" s="18"/>
    </row>
    <row r="1649" spans="4:116" x14ac:dyDescent="0.3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C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Q1649" s="18"/>
      <c r="CU1649" s="18"/>
      <c r="CY1649" s="18"/>
      <c r="DJ1649" s="18"/>
      <c r="DL1649" s="18"/>
    </row>
    <row r="1650" spans="4:116" x14ac:dyDescent="0.3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C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Q1650" s="18"/>
      <c r="CU1650" s="18"/>
      <c r="CY1650" s="18"/>
      <c r="DJ1650" s="18"/>
      <c r="DL1650" s="18"/>
    </row>
    <row r="1651" spans="4:116" x14ac:dyDescent="0.3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C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Q1651" s="18"/>
      <c r="CU1651" s="18"/>
      <c r="CY1651" s="18"/>
      <c r="DJ1651" s="18"/>
      <c r="DL1651" s="18"/>
    </row>
    <row r="1652" spans="4:116" x14ac:dyDescent="0.3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C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Q1652" s="18"/>
      <c r="CU1652" s="18"/>
      <c r="CY1652" s="18"/>
      <c r="DJ1652" s="18"/>
      <c r="DL1652" s="18"/>
    </row>
    <row r="1653" spans="4:116" x14ac:dyDescent="0.3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C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Q1653" s="18"/>
      <c r="CU1653" s="18"/>
      <c r="CY1653" s="18"/>
      <c r="DJ1653" s="18"/>
      <c r="DL1653" s="18"/>
    </row>
    <row r="1654" spans="4:116" x14ac:dyDescent="0.3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C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Q1654" s="18"/>
      <c r="CU1654" s="18"/>
      <c r="CY1654" s="18"/>
      <c r="DJ1654" s="18"/>
      <c r="DL1654" s="18"/>
    </row>
    <row r="1655" spans="4:116" x14ac:dyDescent="0.3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C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Q1655" s="18"/>
      <c r="CU1655" s="18"/>
      <c r="CY1655" s="18"/>
      <c r="DJ1655" s="18"/>
      <c r="DL1655" s="18"/>
    </row>
    <row r="1656" spans="4:116" x14ac:dyDescent="0.3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C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Q1656" s="18"/>
      <c r="CU1656" s="18"/>
      <c r="CY1656" s="18"/>
      <c r="DJ1656" s="18"/>
      <c r="DL1656" s="18"/>
    </row>
    <row r="1657" spans="4:116" x14ac:dyDescent="0.3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C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Q1657" s="18"/>
      <c r="CU1657" s="18"/>
      <c r="CY1657" s="18"/>
      <c r="DJ1657" s="18"/>
      <c r="DL1657" s="18"/>
    </row>
    <row r="1658" spans="4:116" x14ac:dyDescent="0.3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C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Q1658" s="18"/>
      <c r="CU1658" s="18"/>
      <c r="CY1658" s="18"/>
      <c r="DJ1658" s="18"/>
      <c r="DL1658" s="18"/>
    </row>
    <row r="1659" spans="4:116" x14ac:dyDescent="0.3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C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Q1659" s="18"/>
      <c r="CU1659" s="18"/>
      <c r="CY1659" s="18"/>
      <c r="DJ1659" s="18"/>
      <c r="DL1659" s="18"/>
    </row>
    <row r="1660" spans="4:116" x14ac:dyDescent="0.3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C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Q1660" s="18"/>
      <c r="CU1660" s="18"/>
      <c r="CY1660" s="18"/>
      <c r="DJ1660" s="18"/>
      <c r="DL1660" s="18"/>
    </row>
    <row r="1661" spans="4:116" x14ac:dyDescent="0.3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C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Q1661" s="18"/>
      <c r="CU1661" s="18"/>
      <c r="CY1661" s="18"/>
      <c r="DJ1661" s="18"/>
      <c r="DL1661" s="18"/>
    </row>
    <row r="1662" spans="4:116" x14ac:dyDescent="0.3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C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Q1662" s="18"/>
      <c r="CU1662" s="18"/>
      <c r="CY1662" s="18"/>
      <c r="DJ1662" s="18"/>
      <c r="DL1662" s="18"/>
    </row>
    <row r="1663" spans="4:116" x14ac:dyDescent="0.3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C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Q1663" s="18"/>
      <c r="CU1663" s="18"/>
      <c r="CY1663" s="18"/>
      <c r="DJ1663" s="18"/>
      <c r="DL1663" s="18"/>
    </row>
    <row r="1664" spans="4:116" x14ac:dyDescent="0.3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C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Q1664" s="18"/>
      <c r="CU1664" s="18"/>
      <c r="CY1664" s="18"/>
      <c r="DJ1664" s="18"/>
      <c r="DL1664" s="18"/>
    </row>
    <row r="1665" spans="4:116" x14ac:dyDescent="0.3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C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Q1665" s="18"/>
      <c r="CU1665" s="18"/>
      <c r="CY1665" s="18"/>
      <c r="DJ1665" s="18"/>
      <c r="DL1665" s="18"/>
    </row>
    <row r="1666" spans="4:116" x14ac:dyDescent="0.3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C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Q1666" s="18"/>
      <c r="CU1666" s="18"/>
      <c r="CY1666" s="18"/>
      <c r="DJ1666" s="18"/>
      <c r="DL1666" s="18"/>
    </row>
    <row r="1667" spans="4:116" x14ac:dyDescent="0.3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C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Q1667" s="18"/>
      <c r="CU1667" s="18"/>
      <c r="CY1667" s="18"/>
      <c r="DJ1667" s="18"/>
      <c r="DL1667" s="18"/>
    </row>
    <row r="1668" spans="4:116" x14ac:dyDescent="0.3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C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Q1668" s="18"/>
      <c r="CU1668" s="18"/>
      <c r="CY1668" s="18"/>
      <c r="DJ1668" s="18"/>
      <c r="DL1668" s="18"/>
    </row>
    <row r="1669" spans="4:116" x14ac:dyDescent="0.3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C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Q1669" s="18"/>
      <c r="CU1669" s="18"/>
      <c r="CY1669" s="18"/>
      <c r="DJ1669" s="18"/>
      <c r="DL1669" s="18"/>
    </row>
    <row r="1670" spans="4:116" x14ac:dyDescent="0.3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C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Q1670" s="18"/>
      <c r="CU1670" s="18"/>
      <c r="CY1670" s="18"/>
      <c r="DJ1670" s="18"/>
      <c r="DL1670" s="18"/>
    </row>
    <row r="1671" spans="4:116" x14ac:dyDescent="0.3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C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Q1671" s="18"/>
      <c r="CU1671" s="18"/>
      <c r="CY1671" s="18"/>
      <c r="DJ1671" s="18"/>
      <c r="DL1671" s="18"/>
    </row>
    <row r="1672" spans="4:116" x14ac:dyDescent="0.3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C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Q1672" s="18"/>
      <c r="CU1672" s="18"/>
      <c r="CY1672" s="18"/>
      <c r="DJ1672" s="18"/>
      <c r="DL1672" s="18"/>
    </row>
    <row r="1673" spans="4:116" x14ac:dyDescent="0.3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C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Q1673" s="18"/>
      <c r="CU1673" s="18"/>
      <c r="CY1673" s="18"/>
      <c r="DJ1673" s="18"/>
      <c r="DL1673" s="18"/>
    </row>
    <row r="1674" spans="4:116" x14ac:dyDescent="0.3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C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Q1674" s="18"/>
      <c r="CU1674" s="18"/>
      <c r="CY1674" s="18"/>
      <c r="DJ1674" s="18"/>
      <c r="DL1674" s="18"/>
    </row>
    <row r="1675" spans="4:116" x14ac:dyDescent="0.3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C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Q1675" s="18"/>
      <c r="CU1675" s="18"/>
      <c r="CY1675" s="18"/>
      <c r="DJ1675" s="18"/>
      <c r="DL1675" s="18"/>
    </row>
    <row r="1676" spans="4:116" x14ac:dyDescent="0.3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C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Q1676" s="18"/>
      <c r="CU1676" s="18"/>
      <c r="CY1676" s="18"/>
      <c r="DJ1676" s="18"/>
      <c r="DL1676" s="18"/>
    </row>
    <row r="1677" spans="4:116" x14ac:dyDescent="0.3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C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Q1677" s="18"/>
      <c r="CU1677" s="18"/>
      <c r="CY1677" s="18"/>
      <c r="DJ1677" s="18"/>
      <c r="DL1677" s="18"/>
    </row>
    <row r="1678" spans="4:116" x14ac:dyDescent="0.3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C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Q1678" s="18"/>
      <c r="CU1678" s="18"/>
      <c r="CY1678" s="18"/>
      <c r="DJ1678" s="18"/>
      <c r="DL1678" s="18"/>
    </row>
    <row r="1679" spans="4:116" x14ac:dyDescent="0.3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C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Q1679" s="18"/>
      <c r="CU1679" s="18"/>
      <c r="CY1679" s="18"/>
      <c r="DJ1679" s="18"/>
      <c r="DL1679" s="18"/>
    </row>
    <row r="1680" spans="4:116" x14ac:dyDescent="0.3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C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Q1680" s="18"/>
      <c r="CU1680" s="18"/>
      <c r="CY1680" s="18"/>
      <c r="DJ1680" s="18"/>
      <c r="DL1680" s="18"/>
    </row>
    <row r="1681" spans="4:116" x14ac:dyDescent="0.3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C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Q1681" s="18"/>
      <c r="CU1681" s="18"/>
      <c r="CY1681" s="18"/>
      <c r="DJ1681" s="18"/>
      <c r="DL1681" s="18"/>
    </row>
    <row r="1682" spans="4:116" x14ac:dyDescent="0.3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C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Q1682" s="18"/>
      <c r="CU1682" s="18"/>
      <c r="CY1682" s="18"/>
      <c r="DJ1682" s="18"/>
      <c r="DL1682" s="18"/>
    </row>
    <row r="1683" spans="4:116" x14ac:dyDescent="0.3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C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Q1683" s="18"/>
      <c r="CU1683" s="18"/>
      <c r="CY1683" s="18"/>
      <c r="DJ1683" s="18"/>
      <c r="DL1683" s="18"/>
    </row>
    <row r="1684" spans="4:116" x14ac:dyDescent="0.3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C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Q1684" s="18"/>
      <c r="CU1684" s="18"/>
      <c r="CY1684" s="18"/>
      <c r="DJ1684" s="18"/>
      <c r="DL1684" s="18"/>
    </row>
    <row r="1685" spans="4:116" x14ac:dyDescent="0.3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C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Q1685" s="18"/>
      <c r="CU1685" s="18"/>
      <c r="CY1685" s="18"/>
      <c r="DJ1685" s="18"/>
      <c r="DL1685" s="18"/>
    </row>
  </sheetData>
  <autoFilter ref="A1:DP1685" xr:uid="{F86BA332-B4D6-4ECB-8AB8-D681D68E9092}"/>
  <conditionalFormatting sqref="A84:B84 A88:B88 A100:B100 A115:B115 A121:B121 CJ121:CJ123 BS122:CI123 A136:B137 D137:Z137 A138:Z142 D121:CI121 A122:BR135 A267:B267 BS124:CJ135 CV1:XFD346 A347:B347 A383:B383 CK121:CU135 D84:CU84 D88:CU88 D100:CU100 D115:CU115 D136:CU136 D267:CU267 A143:CU266 AA137:CU142 A116:CU120 A101:CU114 A89:CU99 A85:CU87 A1:CU83 A268:CU346 D347:XFD347 A348:XFD382 D383:XFD383 A384:XFD1048576">
    <cfRule type="containsBlanks" dxfId="0" priority="17">
      <formula>LEN(TRIM(A1))=0</formula>
    </cfRule>
  </conditionalFormatting>
  <conditionalFormatting sqref="AL19:AL34">
    <cfRule type="containsBlanks" dxfId="23" priority="16">
      <formula>LEN(TRIM(AL19))=0</formula>
    </cfRule>
  </conditionalFormatting>
  <conditionalFormatting sqref="C84">
    <cfRule type="duplicateValues" dxfId="22" priority="14"/>
  </conditionalFormatting>
  <conditionalFormatting sqref="C88">
    <cfRule type="duplicateValues" dxfId="21" priority="12"/>
  </conditionalFormatting>
  <conditionalFormatting sqref="C100">
    <cfRule type="duplicateValues" dxfId="20" priority="11"/>
  </conditionalFormatting>
  <conditionalFormatting sqref="C115">
    <cfRule type="duplicateValues" dxfId="19" priority="10"/>
  </conditionalFormatting>
  <conditionalFormatting sqref="C121">
    <cfRule type="duplicateValues" dxfId="18" priority="9"/>
  </conditionalFormatting>
  <conditionalFormatting sqref="C136">
    <cfRule type="duplicateValues" dxfId="17" priority="5"/>
  </conditionalFormatting>
  <conditionalFormatting sqref="C137">
    <cfRule type="duplicateValues" dxfId="16" priority="4"/>
  </conditionalFormatting>
  <conditionalFormatting sqref="C267">
    <cfRule type="duplicateValues" dxfId="15" priority="3"/>
  </conditionalFormatting>
  <conditionalFormatting sqref="C347">
    <cfRule type="duplicateValues" dxfId="14" priority="2"/>
  </conditionalFormatting>
  <conditionalFormatting sqref="C383">
    <cfRule type="duplicateValues" dxfId="13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dimension ref="A1:C9"/>
  <sheetViews>
    <sheetView workbookViewId="0">
      <selection activeCell="D12" sqref="D12"/>
    </sheetView>
  </sheetViews>
  <sheetFormatPr defaultRowHeight="14.4" x14ac:dyDescent="0.3"/>
  <cols>
    <col min="1" max="1" width="22.77734375" style="51" customWidth="1"/>
    <col min="2" max="2" width="6.88671875" customWidth="1"/>
    <col min="3" max="3" width="8.88671875" style="43"/>
  </cols>
  <sheetData>
    <row r="1" spans="1:3" s="49" customFormat="1" ht="15" thickBot="1" x14ac:dyDescent="0.35">
      <c r="A1" s="64" t="s">
        <v>429</v>
      </c>
      <c r="B1" s="65" t="s">
        <v>431</v>
      </c>
      <c r="C1" s="50" t="s">
        <v>430</v>
      </c>
    </row>
    <row r="2" spans="1:3" x14ac:dyDescent="0.3">
      <c r="A2" s="62" t="s">
        <v>427</v>
      </c>
      <c r="B2" t="s">
        <v>432</v>
      </c>
      <c r="C2" s="43" t="s">
        <v>428</v>
      </c>
    </row>
    <row r="3" spans="1:3" x14ac:dyDescent="0.3">
      <c r="A3" s="27"/>
      <c r="B3" t="s">
        <v>455</v>
      </c>
      <c r="C3" s="43" t="s">
        <v>448</v>
      </c>
    </row>
    <row r="4" spans="1:3" x14ac:dyDescent="0.3">
      <c r="A4" s="63"/>
      <c r="B4" t="s">
        <v>456</v>
      </c>
      <c r="C4" s="43" t="s">
        <v>449</v>
      </c>
    </row>
    <row r="5" spans="1:3" x14ac:dyDescent="0.3">
      <c r="A5" s="20"/>
      <c r="B5" t="s">
        <v>432</v>
      </c>
      <c r="C5" s="43" t="s">
        <v>450</v>
      </c>
    </row>
    <row r="6" spans="1:3" x14ac:dyDescent="0.3">
      <c r="A6" s="22"/>
      <c r="B6" t="s">
        <v>460</v>
      </c>
      <c r="C6" s="43" t="s">
        <v>451</v>
      </c>
    </row>
    <row r="7" spans="1:3" x14ac:dyDescent="0.3">
      <c r="A7" s="24"/>
      <c r="B7" t="s">
        <v>457</v>
      </c>
      <c r="C7" s="43" t="s">
        <v>452</v>
      </c>
    </row>
    <row r="8" spans="1:3" x14ac:dyDescent="0.3">
      <c r="A8" s="26"/>
      <c r="B8" t="s">
        <v>459</v>
      </c>
      <c r="C8" s="43" t="s">
        <v>453</v>
      </c>
    </row>
    <row r="9" spans="1:3" x14ac:dyDescent="0.3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4.4" x14ac:dyDescent="0.3"/>
  <cols>
    <col min="1" max="1" width="4.77734375" customWidth="1"/>
    <col min="2" max="2" width="4" customWidth="1"/>
    <col min="3" max="3" width="15" customWidth="1"/>
    <col min="4" max="4" width="8.6640625" style="34" customWidth="1"/>
    <col min="5" max="6" width="8.6640625" style="7" customWidth="1"/>
    <col min="7" max="8" width="8.6640625" style="7" hidden="1" customWidth="1"/>
    <col min="9" max="9" width="8.6640625" style="34" hidden="1" customWidth="1"/>
    <col min="10" max="13" width="8.6640625" style="9" hidden="1" customWidth="1"/>
    <col min="14" max="14" width="5.77734375" style="48" customWidth="1"/>
    <col min="15" max="26" width="5.77734375" style="47" customWidth="1"/>
    <col min="27" max="33" width="8.6640625" style="9" customWidth="1"/>
    <col min="34" max="34" width="8.6640625" style="8" customWidth="1"/>
    <col min="35" max="35" width="8.6640625" style="9" customWidth="1"/>
    <col min="36" max="36" width="8.6640625" style="9" hidden="1" customWidth="1"/>
    <col min="37" max="38" width="8.6640625" style="7" customWidth="1"/>
    <col min="39" max="46" width="8.6640625" style="9" customWidth="1"/>
    <col min="47" max="47" width="8.6640625" style="23" customWidth="1"/>
    <col min="48" max="48" width="8.6640625" style="7" hidden="1" customWidth="1"/>
    <col min="49" max="52" width="8.6640625" style="39" customWidth="1"/>
    <col min="53" max="53" width="8.6640625" style="57" customWidth="1"/>
    <col min="54" max="55" width="8.6640625" customWidth="1"/>
    <col min="56" max="56" width="8.6640625" style="53" customWidth="1"/>
    <col min="57" max="73" width="8.6640625" customWidth="1"/>
    <col min="74" max="75" width="8.6640625" hidden="1" customWidth="1"/>
    <col min="76" max="76" width="8.6640625" style="25" customWidth="1"/>
    <col min="77" max="83" width="8.6640625" customWidth="1"/>
    <col min="84" max="84" width="8.5546875" customWidth="1"/>
    <col min="85" max="99" width="8.6640625" customWidth="1"/>
    <col min="100" max="102" width="8.6640625" hidden="1" customWidth="1"/>
    <col min="103" max="103" width="8.6640625" style="25" hidden="1" customWidth="1"/>
    <col min="104" max="104" width="8.88671875" style="43"/>
  </cols>
  <sheetData>
    <row r="1" spans="1:103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" customHeight="1" x14ac:dyDescent="0.3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" customHeight="1" x14ac:dyDescent="0.3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" customHeight="1" x14ac:dyDescent="0.3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" customHeight="1" x14ac:dyDescent="0.3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" customHeight="1" x14ac:dyDescent="0.3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" customHeight="1" x14ac:dyDescent="0.3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" customHeight="1" x14ac:dyDescent="0.3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" customHeight="1" x14ac:dyDescent="0.3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" customHeight="1" x14ac:dyDescent="0.3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" customHeight="1" x14ac:dyDescent="0.3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" customHeight="1" x14ac:dyDescent="0.3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" customHeight="1" x14ac:dyDescent="0.3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" customHeight="1" x14ac:dyDescent="0.3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3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3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3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3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3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3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3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3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3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3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3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3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3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3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3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3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3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3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3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3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3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3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3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3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3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3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3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3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3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3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3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3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3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3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3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3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3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3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3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3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3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3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3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3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3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3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3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3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3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3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3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3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3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3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3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3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3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3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3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3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3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3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3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3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3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3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3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3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3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3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3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3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3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3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3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3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3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3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3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3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3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3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3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3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3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3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3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3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3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3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3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3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3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3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3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3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3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3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3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3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3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3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3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3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3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3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3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3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3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3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3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3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3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3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3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3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3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3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3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3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3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3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3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3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3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3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3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3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3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3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3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3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3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3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3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3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3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3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3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3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3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3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3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3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3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3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3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3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3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3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3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3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3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3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3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3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3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3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3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3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3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3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3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3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3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3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3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3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3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3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3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3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3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3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3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3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3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3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3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3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3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3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3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3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3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3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3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3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3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3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3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3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3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3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3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3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3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3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3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3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3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3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3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3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3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3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3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3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3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3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3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3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3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3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3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3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3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3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3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3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3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3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3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3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3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3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3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3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3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3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3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3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3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3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3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3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3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3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3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3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3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3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3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3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3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3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3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3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3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3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3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3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3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3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3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3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3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3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3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3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3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3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3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3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3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3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3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3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3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3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3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3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3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3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3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3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3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3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3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3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3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3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3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3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3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3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3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3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3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3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3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3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3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3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3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3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3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3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3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3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3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3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3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3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3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3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3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3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3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3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3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3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3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3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3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3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3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3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3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3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3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3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3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3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3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3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3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3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3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3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3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3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3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3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3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3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3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3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3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3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3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3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3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3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3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3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3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3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3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3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3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3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3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3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3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3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3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3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3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3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3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3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3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3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3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3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3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3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3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3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3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3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3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3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3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3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3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3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3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3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3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3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3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3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3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3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3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3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3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3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3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3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3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3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3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3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3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3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3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3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3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3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3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3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3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3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3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3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3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3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3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3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3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3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3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3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3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3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3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3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3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3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3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3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3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3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3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3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3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3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3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3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3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3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3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3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3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3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3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3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3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3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3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3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3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3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3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3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3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3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3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3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3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3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3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3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3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3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3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3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3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3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3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3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3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3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3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3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3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3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3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3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3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3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3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3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3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3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3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3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3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3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3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3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3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3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3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3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3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3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3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3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3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3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3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3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3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3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3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3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3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3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3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3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3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3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3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3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3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3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3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3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3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3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3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3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3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3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3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3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3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3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3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3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3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3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3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3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3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3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3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3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3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3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3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3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3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3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3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3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3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3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3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3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3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3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3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3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3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3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3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3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3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3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3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3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3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3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3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3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3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3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3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3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3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3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3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3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3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3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3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3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3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3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3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3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3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3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3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3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3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3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3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3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3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3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3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3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3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3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3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3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3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3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3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3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3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3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3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3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3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3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3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3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3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3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3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3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3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3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3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3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3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3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3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3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3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3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3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3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3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3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3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3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3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3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3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3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3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3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3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3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3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3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3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3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3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3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3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3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3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3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3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3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3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3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3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3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3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3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3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3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3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3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3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3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3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3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3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3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3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3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3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3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3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3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3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3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3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3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3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3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3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3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3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3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3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3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3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3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3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3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3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3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3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3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3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3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3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3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3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3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3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3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3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3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3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3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3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3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3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3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3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3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3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3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3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3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3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3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3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3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3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3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3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3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3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3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3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3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3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3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3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3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3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3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3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3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3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3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3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3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3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3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3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3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3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3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3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3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3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3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3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3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3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3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3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3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3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3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3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3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3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3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3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3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3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3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3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3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3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3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3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3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3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3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3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3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3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3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3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3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3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3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3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3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3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3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3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3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3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3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3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3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3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3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3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3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3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3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3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3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3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3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3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3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3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3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3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3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3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3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3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3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3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3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3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3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3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3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3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3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3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3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3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3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3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3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3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3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3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3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3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3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3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3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3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3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3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3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3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3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3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3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3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3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3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3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3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3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3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3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3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3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3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3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3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3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3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3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3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3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3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3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3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3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3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3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3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3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3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3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3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3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3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3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3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3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3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3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3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3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3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3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3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3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3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3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3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3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3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3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3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3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3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3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3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3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3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3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3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3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3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3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3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3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3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3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3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3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3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3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3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3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3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3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3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3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3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3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3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3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3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3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3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3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3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3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3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3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3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3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3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3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3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3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3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3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3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3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3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3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3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3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3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3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3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3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3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3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3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3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3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3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3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3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3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3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3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3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3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3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3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3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3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3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3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3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3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3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3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3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3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3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3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3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3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3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3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3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3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3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3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3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3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3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3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3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3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3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3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3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3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3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3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3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3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3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3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3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3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3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3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3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3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3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3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3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3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3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3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3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3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3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3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3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3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3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3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3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3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3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3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3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3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3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3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3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3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3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3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3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3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3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3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3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3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3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3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3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3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3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3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3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3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3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3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3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3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3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3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3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3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3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3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3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3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3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3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3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3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3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3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3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3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3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3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3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3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3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3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3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3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3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3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3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3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3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3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3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3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3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3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3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3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3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3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3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3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3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3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3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3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3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3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3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3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3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3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3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3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3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3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3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3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3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3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3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3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3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3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3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3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3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3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3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3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3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3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3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3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3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3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3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3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3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3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3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3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3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3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3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3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3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3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3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3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3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3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3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3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3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3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3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3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3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3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3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3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3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3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3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3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3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3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3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3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3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3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3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3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3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3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3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3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3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3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3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3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3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3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3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3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3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3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3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3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3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3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3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3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3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3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3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3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3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3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3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3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3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3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3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3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3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3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3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3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3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3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3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3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3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3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3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3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3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3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3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3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3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3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3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3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3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3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3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3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3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3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3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3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3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3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3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3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3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3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3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3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3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3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3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3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3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3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3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3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3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3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3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3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3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3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3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3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3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3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3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3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3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3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3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3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3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3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3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3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3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3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3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3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3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3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3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3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3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3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3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3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3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3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3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3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3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3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3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3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3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3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3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3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3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3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3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3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3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3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3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3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3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3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3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3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3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3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3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3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3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3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3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3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3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3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3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3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3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3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3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3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3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3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3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3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3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3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3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3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3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3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3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3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3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3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3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3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3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3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3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3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3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3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3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3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3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3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3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3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3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3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3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3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3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3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3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3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3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3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3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3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3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3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3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3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3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3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3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3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3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3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3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3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3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3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3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3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3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3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3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3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3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3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3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3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3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3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3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3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3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3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3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3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3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3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3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3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3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3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3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3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3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3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3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3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3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3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3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3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3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3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3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3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3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3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3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3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3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3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3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3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3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3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3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3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3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3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3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3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3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3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3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3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3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3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3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3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3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3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3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3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3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3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3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3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3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3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3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3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3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3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3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3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3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3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3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3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3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3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3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3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3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3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3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3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3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3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3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3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3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3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3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3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3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3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3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3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3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3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3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3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3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3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3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3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3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3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3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3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3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3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3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3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3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3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3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3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3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3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3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3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3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3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3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3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3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3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3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3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3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3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3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3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3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3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3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3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3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3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3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3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3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3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3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3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3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3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3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3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3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3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3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3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3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3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3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3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3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3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3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3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3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3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3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3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3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3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3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3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3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3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3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3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3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3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3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3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3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3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3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3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3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3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3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3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3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3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3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3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3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3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3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3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3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3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3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3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3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3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3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3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3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3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3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3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3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3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3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3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3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3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3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3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3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3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3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3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3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3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3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3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3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3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3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3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3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3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3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3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3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3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3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3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3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3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3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3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3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3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3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3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3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3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3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3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3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3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3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3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3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3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3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3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3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3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3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3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3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3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3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3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3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3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3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3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3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3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3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3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3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3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3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3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3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3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3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3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3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3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3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3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3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3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3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3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3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3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3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3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3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3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3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3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3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3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3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3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3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3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3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3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3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3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3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3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3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3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3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3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3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3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3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3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2" priority="32">
      <formula>LEN(TRIM(A1))=0</formula>
    </cfRule>
  </conditionalFormatting>
  <conditionalFormatting sqref="AK24:AK39">
    <cfRule type="containsBlanks" dxfId="11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15"/>
  <sheetViews>
    <sheetView topLeftCell="A37" workbookViewId="0">
      <selection activeCell="D15" sqref="D15"/>
    </sheetView>
  </sheetViews>
  <sheetFormatPr defaultRowHeight="14.4" x14ac:dyDescent="0.3"/>
  <cols>
    <col min="1" max="1" width="6.109375" bestFit="1" customWidth="1"/>
    <col min="2" max="2" width="8.33203125" bestFit="1" customWidth="1"/>
    <col min="3" max="3" width="61.44140625" bestFit="1" customWidth="1"/>
    <col min="4" max="4" width="2.6640625" customWidth="1"/>
    <col min="5" max="5" width="9.109375" style="34" customWidth="1"/>
    <col min="6" max="6" width="5.6640625" style="7" customWidth="1"/>
    <col min="7" max="7" width="5.6640625" style="9" customWidth="1"/>
    <col min="8" max="8" width="7.33203125" style="7" bestFit="1" customWidth="1"/>
    <col min="9" max="10" width="5.6640625" style="7" customWidth="1"/>
    <col min="11" max="11" width="9.109375" style="34" customWidth="1"/>
    <col min="12" max="33" width="5.6640625" style="9" customWidth="1"/>
    <col min="34" max="45" width="8.6640625" style="7" customWidth="1"/>
    <col min="46" max="57" width="9.44140625" customWidth="1"/>
    <col min="60" max="64" width="9.44140625" customWidth="1"/>
    <col min="101" max="101" width="8.88671875" style="25"/>
  </cols>
  <sheetData>
    <row r="1" spans="1:101" x14ac:dyDescent="0.3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3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3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3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3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3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3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3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3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3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3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3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3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3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3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3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3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3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3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3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3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3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3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3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3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3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3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3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3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3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3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3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3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3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3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3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3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3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3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3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3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3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3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3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3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3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3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3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3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3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3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3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3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3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3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3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3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3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3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3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3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3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3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3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3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3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3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3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3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3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3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3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3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3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3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3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3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3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3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3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3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3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3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3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3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3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3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3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3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3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3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3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3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3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3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3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3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3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3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3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3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3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3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3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3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3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3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3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3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3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3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3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3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3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3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0" priority="1">
      <formula>LEN(TRIM(A1))=0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77D6-3501-4028-BF75-02F57C5018BD}">
  <dimension ref="A1"/>
  <sheetViews>
    <sheetView topLeftCell="A4" workbookViewId="0">
      <selection activeCell="A11" sqref="A11"/>
    </sheetView>
  </sheetViews>
  <sheetFormatPr defaultRowHeight="14.4" x14ac:dyDescent="0.3"/>
  <cols>
    <col min="5" max="5" width="14.33203125" customWidth="1"/>
    <col min="11" max="11" width="9.77734375" customWidth="1"/>
    <col min="19" max="19" width="13.109375" customWidth="1"/>
  </cols>
  <sheetData/>
  <dataConsolidate/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dimension ref="A3:V271"/>
  <sheetViews>
    <sheetView topLeftCell="A247" workbookViewId="0">
      <selection activeCell="Q266" sqref="Q266:S271"/>
    </sheetView>
  </sheetViews>
  <sheetFormatPr defaultRowHeight="14.4" x14ac:dyDescent="0.3"/>
  <cols>
    <col min="1" max="1" width="17.33203125" bestFit="1" customWidth="1"/>
    <col min="9" max="9" width="9.5546875" bestFit="1" customWidth="1"/>
  </cols>
  <sheetData>
    <row r="3" spans="1:18" x14ac:dyDescent="0.3">
      <c r="A3" s="93" t="s">
        <v>466</v>
      </c>
    </row>
    <row r="5" spans="1:18" x14ac:dyDescent="0.3">
      <c r="B5" t="s">
        <v>509</v>
      </c>
      <c r="D5" t="s">
        <v>512</v>
      </c>
      <c r="K5" t="s">
        <v>510</v>
      </c>
      <c r="P5" t="s">
        <v>511</v>
      </c>
    </row>
    <row r="7" spans="1:18" x14ac:dyDescent="0.3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3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3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3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3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3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3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3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3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3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3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3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3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3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3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3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3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3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3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3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3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3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3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3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3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3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3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3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3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3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3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3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3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3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3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3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3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3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3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3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3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3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3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3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3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3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3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3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3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3">
      <c r="A59" s="94" t="s">
        <v>513</v>
      </c>
    </row>
    <row r="62" spans="1:18" x14ac:dyDescent="0.3">
      <c r="B62" t="s">
        <v>509</v>
      </c>
      <c r="D62" t="s">
        <v>522</v>
      </c>
      <c r="H62" t="s">
        <v>510</v>
      </c>
      <c r="N62" t="s">
        <v>511</v>
      </c>
    </row>
    <row r="64" spans="1:18" x14ac:dyDescent="0.3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3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3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3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3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3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3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3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3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3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3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3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3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3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3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3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3">
      <c r="B82" t="s">
        <v>526</v>
      </c>
    </row>
    <row r="84" spans="1:9" x14ac:dyDescent="0.3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3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3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3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3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3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3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3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3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3">
      <c r="C93" s="90"/>
      <c r="I93" s="9"/>
    </row>
    <row r="94" spans="1:9" x14ac:dyDescent="0.3">
      <c r="C94" s="90"/>
      <c r="I94" s="9"/>
    </row>
    <row r="95" spans="1:9" x14ac:dyDescent="0.3">
      <c r="I95" s="9"/>
    </row>
    <row r="96" spans="1:9" x14ac:dyDescent="0.3">
      <c r="A96" s="94" t="s">
        <v>539</v>
      </c>
    </row>
    <row r="98" spans="2:17" x14ac:dyDescent="0.3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3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3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3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3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3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3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3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3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3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3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3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3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3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3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3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3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3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3">
      <c r="D118" s="95" t="s">
        <v>544</v>
      </c>
      <c r="F118" t="s">
        <v>545</v>
      </c>
    </row>
    <row r="120" spans="2:18" x14ac:dyDescent="0.3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3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3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3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3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3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3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3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3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3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3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3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3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3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3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3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3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3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3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3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3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3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3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3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3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3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3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3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3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3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3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3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3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3">
      <c r="B155" s="95" t="s">
        <v>549</v>
      </c>
    </row>
    <row r="157" spans="2:18" x14ac:dyDescent="0.3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3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3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3">
      <c r="B160" t="s">
        <v>514</v>
      </c>
      <c r="C160">
        <v>10</v>
      </c>
      <c r="D160" t="s">
        <v>554</v>
      </c>
      <c r="E160">
        <v>0.1125</v>
      </c>
    </row>
    <row r="161" spans="2:10" x14ac:dyDescent="0.3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3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3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3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3">
      <c r="B165" t="s">
        <v>514</v>
      </c>
      <c r="C165">
        <v>10</v>
      </c>
      <c r="D165" t="s">
        <v>555</v>
      </c>
      <c r="E165">
        <v>0.23</v>
      </c>
    </row>
    <row r="166" spans="2:10" x14ac:dyDescent="0.3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3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3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3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3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3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3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3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3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3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3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3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3">
      <c r="A181" s="94" t="s">
        <v>560</v>
      </c>
      <c r="C181" t="s">
        <v>564</v>
      </c>
    </row>
    <row r="183" spans="1:15" x14ac:dyDescent="0.3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496</v>
      </c>
      <c r="O183" t="s">
        <v>494</v>
      </c>
    </row>
    <row r="184" spans="1:15" x14ac:dyDescent="0.3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85" si="46">I184</f>
        <v>17.172413793103448</v>
      </c>
      <c r="O184" s="92">
        <f t="shared" ref="O184:O195" si="47">M184/N184</f>
        <v>0.75170227223767516</v>
      </c>
    </row>
    <row r="185" spans="1:15" x14ac:dyDescent="0.3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9.481481481481481</v>
      </c>
      <c r="O185" s="92">
        <f t="shared" si="47"/>
        <v>1.0256931841630224</v>
      </c>
    </row>
    <row r="186" spans="1:15" x14ac:dyDescent="0.3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ref="N186:N188" si="51">I186</f>
        <v>4.096774193548387</v>
      </c>
      <c r="O186" s="92">
        <f t="shared" si="47"/>
        <v>2.352841452047751</v>
      </c>
    </row>
    <row r="187" spans="1:15" x14ac:dyDescent="0.3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51"/>
        <v>17.137931034482758</v>
      </c>
      <c r="O187" s="92">
        <f t="shared" si="47"/>
        <v>0.7512954946833712</v>
      </c>
    </row>
    <row r="188" spans="1:15" x14ac:dyDescent="0.3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2">D188/E188</f>
        <v>9.0740740740740744</v>
      </c>
      <c r="M188" s="92">
        <f t="shared" si="50"/>
        <v>9.2540437734962193</v>
      </c>
      <c r="N188" s="92">
        <f t="shared" si="51"/>
        <v>9.0740740740740744</v>
      </c>
      <c r="O188" s="92">
        <f t="shared" si="47"/>
        <v>1.0198333954465222</v>
      </c>
    </row>
    <row r="189" spans="1:15" x14ac:dyDescent="0.3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2"/>
        <v>4.2857142857142856</v>
      </c>
      <c r="M189" s="92">
        <f t="shared" ref="M189:M195" si="53">H189</f>
        <v>10.33214835777491</v>
      </c>
      <c r="N189" s="92">
        <f t="shared" ref="N189:N195" si="54">I189</f>
        <v>4.2857142857142856</v>
      </c>
      <c r="O189" s="92">
        <f t="shared" si="47"/>
        <v>2.4108346168141459</v>
      </c>
    </row>
    <row r="190" spans="1:15" x14ac:dyDescent="0.3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3"/>
        <v>12.03189975348813</v>
      </c>
      <c r="N190" s="92">
        <f t="shared" si="54"/>
        <v>16.821428571428569</v>
      </c>
      <c r="O190" s="92">
        <f t="shared" si="47"/>
        <v>0.71527217218188466</v>
      </c>
    </row>
    <row r="191" spans="1:15" x14ac:dyDescent="0.3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5">D191/E191</f>
        <v>7.7142857142857144</v>
      </c>
      <c r="M191" s="92">
        <f t="shared" si="53"/>
        <v>8.0367459666890557</v>
      </c>
      <c r="N191" s="92">
        <f t="shared" si="54"/>
        <v>7.7142857142857144</v>
      </c>
      <c r="O191" s="92">
        <f t="shared" si="47"/>
        <v>1.041800403089322</v>
      </c>
    </row>
    <row r="192" spans="1:15" x14ac:dyDescent="0.3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5"/>
        <v>3.8412698412698409</v>
      </c>
      <c r="M192" s="92">
        <f t="shared" si="53"/>
        <v>9.1264730938731624</v>
      </c>
      <c r="N192" s="92">
        <f t="shared" si="54"/>
        <v>3.8412698412698409</v>
      </c>
      <c r="O192" s="92">
        <f t="shared" si="47"/>
        <v>2.3759000203058234</v>
      </c>
    </row>
    <row r="193" spans="2:15" x14ac:dyDescent="0.3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3"/>
        <v>10.439231112372674</v>
      </c>
      <c r="N193" s="92">
        <f t="shared" si="54"/>
        <v>14</v>
      </c>
      <c r="O193" s="92">
        <f t="shared" si="47"/>
        <v>0.74565936516947673</v>
      </c>
    </row>
    <row r="194" spans="2:15" x14ac:dyDescent="0.3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6">D194/E194</f>
        <v>7.206896551724137</v>
      </c>
      <c r="M194" s="92">
        <f t="shared" si="53"/>
        <v>7.7481666176751602</v>
      </c>
      <c r="N194" s="92">
        <f t="shared" si="54"/>
        <v>7.206896551724137</v>
      </c>
      <c r="O194" s="92">
        <f t="shared" si="47"/>
        <v>1.0751044589118646</v>
      </c>
    </row>
    <row r="195" spans="2:15" x14ac:dyDescent="0.3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6"/>
        <v>3.65625</v>
      </c>
      <c r="M195" s="92">
        <f t="shared" si="53"/>
        <v>8.7881497402592608</v>
      </c>
      <c r="N195" s="92">
        <f t="shared" si="54"/>
        <v>3.65625</v>
      </c>
      <c r="O195" s="92">
        <f t="shared" si="47"/>
        <v>2.4035965101563792</v>
      </c>
    </row>
    <row r="198" spans="2:15" x14ac:dyDescent="0.3">
      <c r="C198" t="s">
        <v>565</v>
      </c>
    </row>
    <row r="200" spans="2:15" x14ac:dyDescent="0.3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496</v>
      </c>
      <c r="O200" t="s">
        <v>494</v>
      </c>
    </row>
    <row r="201" spans="2:15" x14ac:dyDescent="0.3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7">G201*100</f>
        <v>10.439231112372674</v>
      </c>
      <c r="I201">
        <f>D201/E201</f>
        <v>14</v>
      </c>
      <c r="M201" s="92">
        <f t="shared" ref="M201:M212" si="58">H201</f>
        <v>10.439231112372674</v>
      </c>
      <c r="N201" s="92">
        <f t="shared" ref="N201:N212" si="59">I201</f>
        <v>14</v>
      </c>
      <c r="O201" s="92">
        <f t="shared" ref="O201:O212" si="60">M201/N201</f>
        <v>0.74565936516947673</v>
      </c>
    </row>
    <row r="202" spans="2:15" x14ac:dyDescent="0.3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61">(EXP(D202)-1)/C202</f>
        <v>7.7481666176751604E-2</v>
      </c>
      <c r="H202">
        <f t="shared" si="57"/>
        <v>7.7481666176751602</v>
      </c>
      <c r="I202">
        <f t="shared" ref="I202:I203" si="62">D202/E202</f>
        <v>7.206896551724137</v>
      </c>
      <c r="M202" s="92">
        <f t="shared" si="58"/>
        <v>7.7481666176751602</v>
      </c>
      <c r="N202" s="92">
        <f t="shared" si="59"/>
        <v>7.206896551724137</v>
      </c>
      <c r="O202" s="92">
        <f t="shared" si="60"/>
        <v>1.0751044589118646</v>
      </c>
    </row>
    <row r="203" spans="2:15" x14ac:dyDescent="0.3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61"/>
        <v>8.7881497402592615E-2</v>
      </c>
      <c r="H203">
        <f t="shared" si="57"/>
        <v>8.7881497402592608</v>
      </c>
      <c r="I203">
        <f t="shared" si="62"/>
        <v>3.65625</v>
      </c>
      <c r="M203" s="92">
        <f t="shared" si="58"/>
        <v>8.7881497402592608</v>
      </c>
      <c r="N203" s="92">
        <f t="shared" si="59"/>
        <v>3.65625</v>
      </c>
      <c r="O203" s="92">
        <f t="shared" si="60"/>
        <v>2.4035965101563792</v>
      </c>
    </row>
    <row r="204" spans="2:15" x14ac:dyDescent="0.3">
      <c r="B204" t="s">
        <v>562</v>
      </c>
      <c r="C204">
        <v>5</v>
      </c>
      <c r="D204">
        <v>0.379</v>
      </c>
      <c r="E204">
        <v>0.17699999999999999</v>
      </c>
      <c r="G204" s="89">
        <f t="shared" si="61"/>
        <v>9.2164607148686351E-2</v>
      </c>
      <c r="H204">
        <f t="shared" si="57"/>
        <v>9.2164607148686351</v>
      </c>
      <c r="I204">
        <f>D204/E204</f>
        <v>2.1412429378531073</v>
      </c>
      <c r="M204" s="92">
        <f t="shared" si="58"/>
        <v>9.2164607148686351</v>
      </c>
      <c r="N204" s="92">
        <f t="shared" si="59"/>
        <v>2.1412429378531073</v>
      </c>
      <c r="O204" s="92">
        <f t="shared" si="60"/>
        <v>4.3042573787117373</v>
      </c>
    </row>
    <row r="205" spans="2:15" x14ac:dyDescent="0.3">
      <c r="B205" t="s">
        <v>561</v>
      </c>
      <c r="C205">
        <v>3</v>
      </c>
      <c r="D205">
        <v>0.28799999999999998</v>
      </c>
      <c r="E205">
        <v>0.121</v>
      </c>
      <c r="G205" s="89">
        <f t="shared" si="61"/>
        <v>0.11125243470779485</v>
      </c>
      <c r="H205">
        <f t="shared" si="57"/>
        <v>11.125243470779484</v>
      </c>
      <c r="I205">
        <f t="shared" ref="I205:I206" si="63">D205/E205</f>
        <v>2.3801652892561984</v>
      </c>
      <c r="M205" s="92">
        <f t="shared" si="58"/>
        <v>11.125243470779484</v>
      </c>
      <c r="N205" s="92">
        <f t="shared" si="59"/>
        <v>2.3801652892561984</v>
      </c>
      <c r="O205" s="92">
        <f t="shared" si="60"/>
        <v>4.6741474304316579</v>
      </c>
    </row>
    <row r="206" spans="2:15" x14ac:dyDescent="0.3">
      <c r="B206" t="s">
        <v>514</v>
      </c>
      <c r="C206">
        <v>3</v>
      </c>
      <c r="D206">
        <v>0.192</v>
      </c>
      <c r="E206">
        <v>8.6999999999999994E-2</v>
      </c>
      <c r="G206" s="89">
        <f t="shared" si="61"/>
        <v>7.0556838988300161E-2</v>
      </c>
      <c r="H206">
        <f t="shared" si="57"/>
        <v>7.0556838988300159</v>
      </c>
      <c r="I206">
        <f t="shared" si="63"/>
        <v>2.2068965517241383</v>
      </c>
      <c r="M206" s="92">
        <f t="shared" si="58"/>
        <v>7.0556838988300159</v>
      </c>
      <c r="N206" s="92">
        <f t="shared" si="59"/>
        <v>2.2068965517241383</v>
      </c>
      <c r="O206" s="92">
        <f t="shared" si="60"/>
        <v>3.1971067666573503</v>
      </c>
    </row>
    <row r="207" spans="2:15" x14ac:dyDescent="0.3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61"/>
        <v>8.7239788392070361E-2</v>
      </c>
      <c r="H207">
        <f t="shared" si="57"/>
        <v>8.7239788392070352</v>
      </c>
      <c r="I207">
        <f>D207/E207</f>
        <v>2.1676646706586826</v>
      </c>
      <c r="M207" s="92">
        <f t="shared" si="58"/>
        <v>8.7239788392070352</v>
      </c>
      <c r="N207" s="92">
        <f t="shared" si="59"/>
        <v>2.1676646706586826</v>
      </c>
      <c r="O207" s="92">
        <f t="shared" si="60"/>
        <v>4.0245979727833561</v>
      </c>
    </row>
    <row r="208" spans="2:15" x14ac:dyDescent="0.3">
      <c r="B208" t="s">
        <v>561</v>
      </c>
      <c r="C208">
        <v>3</v>
      </c>
      <c r="D208">
        <v>0.30099999999999999</v>
      </c>
      <c r="E208">
        <v>0.124</v>
      </c>
      <c r="G208" s="89">
        <f t="shared" si="61"/>
        <v>0.11706978051267185</v>
      </c>
      <c r="H208">
        <f t="shared" si="57"/>
        <v>11.706978051267185</v>
      </c>
      <c r="I208">
        <f t="shared" ref="I208:I209" si="64">D208/E208</f>
        <v>2.4274193548387095</v>
      </c>
      <c r="M208" s="92">
        <f t="shared" si="58"/>
        <v>11.706978051267185</v>
      </c>
      <c r="N208" s="92">
        <f t="shared" si="59"/>
        <v>2.4274193548387095</v>
      </c>
      <c r="O208" s="92">
        <f t="shared" si="60"/>
        <v>4.8228082337446212</v>
      </c>
    </row>
    <row r="209" spans="1:22" x14ac:dyDescent="0.3">
      <c r="B209" t="s">
        <v>514</v>
      </c>
      <c r="C209">
        <v>3</v>
      </c>
      <c r="D209">
        <v>0.19</v>
      </c>
      <c r="E209">
        <v>8.8999999999999996E-2</v>
      </c>
      <c r="G209" s="89">
        <f t="shared" si="61"/>
        <v>6.9749865885750495E-2</v>
      </c>
      <c r="H209">
        <f t="shared" si="57"/>
        <v>6.9749865885750495</v>
      </c>
      <c r="I209">
        <f t="shared" si="64"/>
        <v>2.1348314606741576</v>
      </c>
      <c r="M209" s="92">
        <f t="shared" si="58"/>
        <v>6.9749865885750495</v>
      </c>
      <c r="N209" s="92">
        <f t="shared" si="59"/>
        <v>2.1348314606741576</v>
      </c>
      <c r="O209" s="92">
        <f t="shared" si="60"/>
        <v>3.2672305599114702</v>
      </c>
    </row>
    <row r="210" spans="1:22" x14ac:dyDescent="0.3">
      <c r="B210" t="s">
        <v>562</v>
      </c>
      <c r="C210">
        <v>5</v>
      </c>
      <c r="D210">
        <v>0.373</v>
      </c>
      <c r="E210">
        <v>0.17699999999999999</v>
      </c>
      <c r="G210" s="89">
        <f t="shared" si="61"/>
        <v>9.0416867966555042E-2</v>
      </c>
      <c r="H210">
        <f t="shared" si="57"/>
        <v>9.0416867966555046</v>
      </c>
      <c r="I210">
        <f>D210/E210</f>
        <v>2.1073446327683616</v>
      </c>
      <c r="M210" s="92">
        <f t="shared" si="58"/>
        <v>9.0416867966555046</v>
      </c>
      <c r="N210" s="92">
        <f t="shared" si="59"/>
        <v>2.1073446327683616</v>
      </c>
      <c r="O210" s="92">
        <f t="shared" si="60"/>
        <v>4.2905591501555609</v>
      </c>
    </row>
    <row r="211" spans="1:22" x14ac:dyDescent="0.3">
      <c r="B211" t="s">
        <v>561</v>
      </c>
      <c r="C211">
        <v>3</v>
      </c>
      <c r="D211">
        <v>0.28699999999999998</v>
      </c>
      <c r="E211">
        <v>0.122</v>
      </c>
      <c r="G211" s="89">
        <f t="shared" si="61"/>
        <v>0.11080807115855862</v>
      </c>
      <c r="H211">
        <f t="shared" si="57"/>
        <v>11.080807115855862</v>
      </c>
      <c r="I211">
        <f t="shared" ref="I211:I212" si="65">D211/E211</f>
        <v>2.3524590163934427</v>
      </c>
      <c r="M211" s="92">
        <f t="shared" si="58"/>
        <v>11.080807115855862</v>
      </c>
      <c r="N211" s="92">
        <f t="shared" si="59"/>
        <v>2.3524590163934427</v>
      </c>
      <c r="O211" s="92">
        <f t="shared" si="60"/>
        <v>4.7103082513394252</v>
      </c>
    </row>
    <row r="212" spans="1:22" x14ac:dyDescent="0.3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61"/>
        <v>7.2581346901969448E-2</v>
      </c>
      <c r="H212">
        <f t="shared" si="57"/>
        <v>7.258134690196945</v>
      </c>
      <c r="I212">
        <f t="shared" si="65"/>
        <v>2.2386363636363638</v>
      </c>
      <c r="M212" s="92">
        <f t="shared" si="58"/>
        <v>7.258134690196945</v>
      </c>
      <c r="N212" s="92">
        <f t="shared" si="59"/>
        <v>2.2386363636363638</v>
      </c>
      <c r="O212" s="92">
        <f t="shared" si="60"/>
        <v>3.2422124504433052</v>
      </c>
    </row>
    <row r="216" spans="1:22" x14ac:dyDescent="0.3">
      <c r="A216" s="94" t="s">
        <v>566</v>
      </c>
    </row>
    <row r="217" spans="1:22" x14ac:dyDescent="0.3">
      <c r="C217" t="s">
        <v>542</v>
      </c>
    </row>
    <row r="219" spans="1:22" x14ac:dyDescent="0.3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3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3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6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3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7">(1+F222-F221)^(1/C222)-1</f>
        <v>1.3299863552695745E-2</v>
      </c>
      <c r="J222">
        <f t="shared" ref="J222:J224" si="68">I222*100</f>
        <v>1.3299863552695745</v>
      </c>
      <c r="K222">
        <f t="shared" ref="K222:K224" si="69">F222/G222</f>
        <v>0.25194174757281557</v>
      </c>
      <c r="O222" s="92">
        <f t="shared" ref="O222:O224" si="70">J222</f>
        <v>1.3299863552695745</v>
      </c>
      <c r="P222" s="92">
        <f t="shared" ref="P222:P224" si="71">IF(K222&gt;0,J222/K222,-J222/K222)</f>
        <v>5.2789439149428192</v>
      </c>
      <c r="Q222" s="92">
        <f t="shared" ref="Q222:Q224" si="72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3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7"/>
        <v>3.1276806632076326E-2</v>
      </c>
      <c r="J223">
        <f t="shared" si="68"/>
        <v>3.1276806632076326</v>
      </c>
      <c r="K223">
        <f t="shared" si="69"/>
        <v>0.85116279069767442</v>
      </c>
      <c r="O223" s="92">
        <f t="shared" si="70"/>
        <v>3.1276806632076326</v>
      </c>
      <c r="P223" s="92">
        <f t="shared" si="71"/>
        <v>3.6745975004898415</v>
      </c>
      <c r="Q223" s="92">
        <f t="shared" si="72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3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7"/>
        <v>4.5673010915691981E-2</v>
      </c>
      <c r="J224">
        <f t="shared" si="68"/>
        <v>4.5673010915691981</v>
      </c>
      <c r="K224">
        <f t="shared" si="69"/>
        <v>1.4110749185667752</v>
      </c>
      <c r="O224" s="92">
        <f t="shared" si="70"/>
        <v>4.5673010915691981</v>
      </c>
      <c r="P224" s="92">
        <f t="shared" si="71"/>
        <v>3.2367530819754013</v>
      </c>
      <c r="Q224" s="92">
        <f t="shared" si="72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3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3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3">(1+F226-F225)^(1/C226)-1</f>
        <v>1.1607883405032826E-2</v>
      </c>
      <c r="J226">
        <f t="shared" ref="J226:J239" si="74">I226*100</f>
        <v>1.1607883405032826</v>
      </c>
      <c r="K226">
        <f t="shared" ref="K226:K229" si="75">F226/G226</f>
        <v>-0.37886872998932758</v>
      </c>
      <c r="O226" s="92">
        <f t="shared" ref="O226:O229" si="76">J226</f>
        <v>1.1607883405032826</v>
      </c>
      <c r="P226" s="92">
        <f t="shared" ref="P226:P229" si="77">IF(K226&gt;0,J226/K226,-J226/K226)</f>
        <v>3.0638272536664113</v>
      </c>
      <c r="Q226" s="92">
        <f t="shared" ref="Q226:Q229" si="78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3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3"/>
        <v>2.8998047811499505E-2</v>
      </c>
      <c r="J227">
        <f t="shared" si="74"/>
        <v>2.8998047811499505</v>
      </c>
      <c r="K227">
        <f t="shared" si="75"/>
        <v>0.61919999999999997</v>
      </c>
      <c r="O227" s="92">
        <f t="shared" si="76"/>
        <v>2.8998047811499505</v>
      </c>
      <c r="P227" s="92">
        <f t="shared" si="77"/>
        <v>4.6831472563791197</v>
      </c>
      <c r="Q227" s="92">
        <f t="shared" si="78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3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3"/>
        <v>9.0215836453789056E-2</v>
      </c>
      <c r="J228">
        <f t="shared" si="74"/>
        <v>9.0215836453789056</v>
      </c>
      <c r="K228">
        <f t="shared" si="75"/>
        <v>2.8053050397877985</v>
      </c>
      <c r="O228" s="92">
        <f t="shared" si="76"/>
        <v>9.0215836453789056</v>
      </c>
      <c r="P228" s="92">
        <f t="shared" si="77"/>
        <v>3.2159011292623365</v>
      </c>
      <c r="Q228" s="92">
        <f t="shared" si="78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3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3"/>
        <v>0.10995281041623239</v>
      </c>
      <c r="J229">
        <f t="shared" si="74"/>
        <v>10.99528104162324</v>
      </c>
      <c r="K229">
        <f t="shared" si="75"/>
        <v>5.36472148541114</v>
      </c>
      <c r="O229" s="92">
        <f t="shared" si="76"/>
        <v>10.99528104162324</v>
      </c>
      <c r="P229" s="92">
        <f t="shared" si="77"/>
        <v>2.0495530050392889</v>
      </c>
      <c r="Q229" s="92">
        <f t="shared" si="78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3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3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9">(1+F231-F230)^(1/C231)-1</f>
        <v>1.3938506841181253E-2</v>
      </c>
      <c r="J231">
        <f t="shared" ref="J231" si="80">I231*100</f>
        <v>1.3938506841181253</v>
      </c>
      <c r="K231">
        <f t="shared" ref="K231:K234" si="81">F231/G231</f>
        <v>-0.26663405088062625</v>
      </c>
      <c r="O231" s="92">
        <f t="shared" ref="O231:O234" si="82">J231</f>
        <v>1.3938506841181253</v>
      </c>
      <c r="P231" s="92">
        <f t="shared" ref="P231:P234" si="83">IF(K231&gt;0,J231/K231,-J231/K231)</f>
        <v>5.2275794464907301</v>
      </c>
      <c r="Q231" s="92">
        <f t="shared" ref="Q231:Q234" si="84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3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9"/>
        <v>1.3969608772428366E-2</v>
      </c>
      <c r="J232">
        <f t="shared" si="74"/>
        <v>1.3969608772428366</v>
      </c>
      <c r="K232">
        <f t="shared" si="81"/>
        <v>0.1566440349175558</v>
      </c>
      <c r="O232" s="92">
        <f t="shared" si="82"/>
        <v>1.3969608772428366</v>
      </c>
      <c r="P232" s="92">
        <f t="shared" si="83"/>
        <v>8.9180598417174259</v>
      </c>
      <c r="Q232" s="92">
        <f t="shared" si="84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3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9"/>
        <v>3.1982685342211381E-2</v>
      </c>
      <c r="J233">
        <f t="shared" si="74"/>
        <v>3.1982685342211381</v>
      </c>
      <c r="K233">
        <f t="shared" si="81"/>
        <v>0.77369888475836435</v>
      </c>
      <c r="O233" s="92">
        <f t="shared" si="82"/>
        <v>3.1982685342211381</v>
      </c>
      <c r="P233" s="92">
        <f t="shared" si="83"/>
        <v>4.1337380694557888</v>
      </c>
      <c r="Q233" s="92">
        <f t="shared" si="84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3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9"/>
        <v>4.3893788765642316E-2</v>
      </c>
      <c r="J234">
        <f t="shared" si="74"/>
        <v>4.3893788765642316</v>
      </c>
      <c r="K234">
        <f t="shared" si="81"/>
        <v>1.3202210663198961</v>
      </c>
      <c r="O234" s="92">
        <f t="shared" si="82"/>
        <v>4.3893788765642316</v>
      </c>
      <c r="P234" s="92">
        <f t="shared" si="83"/>
        <v>3.3247302202195459</v>
      </c>
      <c r="Q234" s="92">
        <f t="shared" si="84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3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3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5">(1+F236-F235)^(1/C236)-1</f>
        <v>1.2455640711427574E-2</v>
      </c>
      <c r="J236">
        <f t="shared" ref="J236" si="86">I236*100</f>
        <v>1.2455640711427574</v>
      </c>
      <c r="K236">
        <f t="shared" ref="K236:K239" si="87">F236/G236</f>
        <v>-0.35737179487179488</v>
      </c>
      <c r="O236" s="92">
        <f t="shared" ref="O236:O239" si="88">J236</f>
        <v>1.2455640711427574</v>
      </c>
      <c r="P236" s="92">
        <f t="shared" ref="P236:P239" si="89">IF(K236&gt;0,J236/K236,-J236/K236)</f>
        <v>3.485345203556415</v>
      </c>
      <c r="Q236" s="92">
        <f t="shared" ref="Q236:Q239" si="90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3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5"/>
        <v>3.1368104442244027E-2</v>
      </c>
      <c r="J237">
        <f t="shared" si="74"/>
        <v>3.1368104442244027</v>
      </c>
      <c r="K237">
        <f t="shared" si="87"/>
        <v>0.72945570971184626</v>
      </c>
      <c r="O237" s="92">
        <f t="shared" si="88"/>
        <v>3.1368104442244027</v>
      </c>
      <c r="P237" s="92">
        <f t="shared" si="89"/>
        <v>4.3002068562374038</v>
      </c>
      <c r="Q237" s="92">
        <f t="shared" si="90"/>
        <v>0.72945570971184626</v>
      </c>
    </row>
    <row r="238" spans="2:22" x14ac:dyDescent="0.3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5"/>
        <v>9.0389433100003913E-2</v>
      </c>
      <c r="J238">
        <f t="shared" si="74"/>
        <v>9.0389433100003913</v>
      </c>
      <c r="K238">
        <f t="shared" si="87"/>
        <v>2.9193633952254641</v>
      </c>
      <c r="O238" s="92">
        <f t="shared" si="88"/>
        <v>9.0389433100003913</v>
      </c>
      <c r="P238" s="92">
        <f t="shared" si="89"/>
        <v>3.0962035506724948</v>
      </c>
      <c r="Q238" s="92">
        <f t="shared" si="90"/>
        <v>2.9193633952254641</v>
      </c>
    </row>
    <row r="239" spans="2:22" x14ac:dyDescent="0.3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5"/>
        <v>0.10992645544450763</v>
      </c>
      <c r="J239">
        <f t="shared" si="74"/>
        <v>10.992645544450763</v>
      </c>
      <c r="K239">
        <f t="shared" si="87"/>
        <v>5.4564737074679623</v>
      </c>
      <c r="O239" s="92">
        <f t="shared" si="88"/>
        <v>10.992645544450763</v>
      </c>
      <c r="P239" s="92">
        <f t="shared" si="89"/>
        <v>2.0146061602763266</v>
      </c>
      <c r="Q239" s="92">
        <f t="shared" si="90"/>
        <v>5.4564737074679623</v>
      </c>
    </row>
    <row r="242" spans="1:11" x14ac:dyDescent="0.3">
      <c r="A242" s="94" t="s">
        <v>584</v>
      </c>
    </row>
    <row r="243" spans="1:11" x14ac:dyDescent="0.3">
      <c r="C243" t="s">
        <v>585</v>
      </c>
    </row>
    <row r="245" spans="1:11" x14ac:dyDescent="0.3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3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3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91">H247*J247</f>
        <v>4.1677999999999997</v>
      </c>
    </row>
    <row r="248" spans="1:11" x14ac:dyDescent="0.3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91"/>
        <v>2.2605</v>
      </c>
    </row>
    <row r="249" spans="1:11" x14ac:dyDescent="0.3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91"/>
        <v>0.59200000000000008</v>
      </c>
    </row>
    <row r="250" spans="1:11" x14ac:dyDescent="0.3">
      <c r="H250" s="102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3">
      <c r="A253" s="94" t="s">
        <v>595</v>
      </c>
    </row>
    <row r="255" spans="1:11" x14ac:dyDescent="0.3">
      <c r="C255" t="s">
        <v>596</v>
      </c>
      <c r="I255">
        <f>(EXP(G259)-EXP(G258))/E259</f>
        <v>3.1307249104684277E-2</v>
      </c>
    </row>
    <row r="257" spans="2:19" x14ac:dyDescent="0.3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496</v>
      </c>
      <c r="S257" t="s">
        <v>494</v>
      </c>
    </row>
    <row r="258" spans="2:19" x14ac:dyDescent="0.3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6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3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>(1+G259-G258)^(1/E259)-1</f>
        <v>2.7769996967160537E-2</v>
      </c>
      <c r="K259">
        <f t="shared" ref="K258:K260" si="92">J259*100</f>
        <v>2.7769996967160537</v>
      </c>
      <c r="L259">
        <v>2.7</v>
      </c>
      <c r="M259">
        <f>G259/H259</f>
        <v>6.8000000000000007</v>
      </c>
      <c r="Q259" s="92">
        <f>K259</f>
        <v>2.7769996967160537</v>
      </c>
      <c r="R259" s="92">
        <f>M259</f>
        <v>6.8000000000000007</v>
      </c>
      <c r="S259" s="92">
        <f t="shared" ref="S258:S260" si="93">Q259/R259</f>
        <v>0.40838230834059608</v>
      </c>
    </row>
    <row r="260" spans="2:19" x14ac:dyDescent="0.3">
      <c r="B260" t="s">
        <v>598</v>
      </c>
      <c r="C260">
        <v>8</v>
      </c>
      <c r="D260">
        <v>7.9</v>
      </c>
      <c r="E260">
        <f t="shared" ref="E260:E264" si="94">D260-D259</f>
        <v>2.9000000000000004</v>
      </c>
      <c r="F260" t="s">
        <v>491</v>
      </c>
      <c r="G260">
        <v>0.27100000000000002</v>
      </c>
      <c r="H260">
        <v>0.02</v>
      </c>
      <c r="J260">
        <f>(1+G260-G259)^(1/E260)-1</f>
        <v>4.4633839671773368E-2</v>
      </c>
      <c r="K260">
        <f t="shared" ref="K260:K271" si="95">J260*100</f>
        <v>4.4633839671773368</v>
      </c>
      <c r="L260">
        <v>4.5</v>
      </c>
      <c r="M260">
        <f>G260/H260</f>
        <v>13.55</v>
      </c>
      <c r="Q260" s="92">
        <f>K260</f>
        <v>4.4633839671773368</v>
      </c>
      <c r="R260" s="92">
        <f>M260</f>
        <v>13.55</v>
      </c>
      <c r="S260" s="92">
        <f t="shared" ref="S260:S271" si="96">Q260/R260</f>
        <v>0.32940103078799532</v>
      </c>
    </row>
    <row r="261" spans="2:19" x14ac:dyDescent="0.3">
      <c r="B261" t="s">
        <v>599</v>
      </c>
      <c r="C261">
        <v>10</v>
      </c>
      <c r="D261">
        <v>9.8000000000000007</v>
      </c>
      <c r="E261">
        <f t="shared" si="94"/>
        <v>1.9000000000000004</v>
      </c>
      <c r="F261" t="s">
        <v>491</v>
      </c>
      <c r="G261">
        <v>0.53400000000000003</v>
      </c>
      <c r="H261">
        <v>0.02</v>
      </c>
      <c r="J261">
        <f>(1+G261-G260)^(1/E261)-1</f>
        <v>0.13075934214887064</v>
      </c>
      <c r="K261">
        <f t="shared" si="95"/>
        <v>13.075934214887063</v>
      </c>
      <c r="L261">
        <v>13.2</v>
      </c>
      <c r="M261">
        <f>G261/H261</f>
        <v>26.7</v>
      </c>
      <c r="Q261" s="92">
        <f>K261</f>
        <v>13.075934214887063</v>
      </c>
      <c r="R261" s="92">
        <f>M261</f>
        <v>26.7</v>
      </c>
      <c r="S261" s="92">
        <f t="shared" si="96"/>
        <v>0.48973536385344807</v>
      </c>
    </row>
    <row r="262" spans="2:19" x14ac:dyDescent="0.3">
      <c r="B262" t="s">
        <v>600</v>
      </c>
      <c r="C262">
        <v>12</v>
      </c>
      <c r="D262">
        <v>11.7</v>
      </c>
      <c r="E262">
        <f t="shared" si="94"/>
        <v>1.8999999999999986</v>
      </c>
      <c r="F262" t="s">
        <v>491</v>
      </c>
      <c r="G262">
        <v>0.76200000000000001</v>
      </c>
      <c r="H262">
        <v>3.0000000000000001E-3</v>
      </c>
      <c r="J262">
        <f>(1+G262-G261)^(1/E262)-1</f>
        <v>0.11415729668510144</v>
      </c>
      <c r="K262">
        <f t="shared" si="95"/>
        <v>11.415729668510144</v>
      </c>
      <c r="L262">
        <v>11.4</v>
      </c>
      <c r="M262">
        <f>G262/H262</f>
        <v>254</v>
      </c>
      <c r="Q262" s="92">
        <f>K262</f>
        <v>11.415729668510144</v>
      </c>
      <c r="R262" s="92">
        <f>M262</f>
        <v>254</v>
      </c>
      <c r="S262" s="92">
        <f t="shared" si="96"/>
        <v>4.4943817592559623E-2</v>
      </c>
    </row>
    <row r="263" spans="2:19" x14ac:dyDescent="0.3">
      <c r="B263" t="s">
        <v>601</v>
      </c>
      <c r="C263">
        <v>14</v>
      </c>
      <c r="D263">
        <v>13.55</v>
      </c>
      <c r="E263">
        <f t="shared" si="94"/>
        <v>1.8500000000000014</v>
      </c>
      <c r="F263" t="s">
        <v>491</v>
      </c>
      <c r="G263">
        <v>1.07</v>
      </c>
      <c r="H263">
        <v>3.0000000000000001E-3</v>
      </c>
      <c r="J263">
        <f>(1+G263-G262)^(1/E263)-1</f>
        <v>0.15619533555641452</v>
      </c>
      <c r="K263">
        <f t="shared" si="95"/>
        <v>15.619533555641452</v>
      </c>
      <c r="L263">
        <v>15.4</v>
      </c>
      <c r="M263">
        <f>G263/H263</f>
        <v>356.66666666666669</v>
      </c>
      <c r="Q263" s="92">
        <f>K263</f>
        <v>15.619533555641452</v>
      </c>
      <c r="R263" s="92">
        <f>M263</f>
        <v>356.66666666666669</v>
      </c>
      <c r="S263" s="92">
        <f t="shared" si="96"/>
        <v>4.379308473544332E-2</v>
      </c>
    </row>
    <row r="264" spans="2:19" x14ac:dyDescent="0.3">
      <c r="B264" t="s">
        <v>602</v>
      </c>
      <c r="C264">
        <v>16</v>
      </c>
      <c r="D264">
        <v>15.42</v>
      </c>
      <c r="E264">
        <f t="shared" si="94"/>
        <v>1.8699999999999992</v>
      </c>
      <c r="F264" t="s">
        <v>491</v>
      </c>
      <c r="G264">
        <v>1.371</v>
      </c>
      <c r="H264">
        <v>3.0000000000000001E-3</v>
      </c>
      <c r="J264">
        <f>(1+G264-G263)^(1/E264)-1</f>
        <v>0.1510941685265752</v>
      </c>
      <c r="K264">
        <f t="shared" si="95"/>
        <v>15.109416852657521</v>
      </c>
      <c r="L264">
        <v>15.1</v>
      </c>
      <c r="M264">
        <f>G264/H264</f>
        <v>457</v>
      </c>
      <c r="Q264" s="92">
        <f>K264</f>
        <v>15.109416852657521</v>
      </c>
      <c r="R264" s="92">
        <f>M264</f>
        <v>457</v>
      </c>
      <c r="S264" s="92">
        <f t="shared" si="96"/>
        <v>3.3062181296843587E-2</v>
      </c>
    </row>
    <row r="265" spans="2:19" x14ac:dyDescent="0.3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6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3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>(1+G266-G265)^(1/E266)-1</f>
        <v>1.8547806908248976E-3</v>
      </c>
      <c r="K266">
        <f t="shared" ref="K266:K271" si="97">J266*100</f>
        <v>0.18547806908248976</v>
      </c>
      <c r="L266">
        <v>6.8</v>
      </c>
      <c r="M266">
        <f>G266/H266</f>
        <v>2.6307692307692307</v>
      </c>
      <c r="Q266" s="92">
        <f>K266</f>
        <v>0.18547806908248976</v>
      </c>
      <c r="R266" s="92">
        <f>M266</f>
        <v>2.6307692307692307</v>
      </c>
      <c r="S266" s="92">
        <f t="shared" si="96"/>
        <v>7.050335959275926E-2</v>
      </c>
    </row>
    <row r="267" spans="2:19" x14ac:dyDescent="0.3">
      <c r="B267" t="s">
        <v>598</v>
      </c>
      <c r="C267">
        <v>8</v>
      </c>
      <c r="D267">
        <v>7.9</v>
      </c>
      <c r="E267">
        <f t="shared" ref="E267:E271" si="98">D267-D266</f>
        <v>2.9000000000000004</v>
      </c>
      <c r="F267" t="s">
        <v>493</v>
      </c>
      <c r="G267">
        <v>0.95799999999999996</v>
      </c>
      <c r="H267">
        <v>0.14000000000000001</v>
      </c>
      <c r="J267">
        <f>(1+G267-G266)^(1/E267)-1</f>
        <v>0.17998457404788315</v>
      </c>
      <c r="K267">
        <f t="shared" si="97"/>
        <v>17.998457404788315</v>
      </c>
      <c r="L267">
        <v>20.5</v>
      </c>
      <c r="M267">
        <f>G267/H267</f>
        <v>6.8428571428571416</v>
      </c>
      <c r="Q267" s="92">
        <f>K267</f>
        <v>17.998457404788315</v>
      </c>
      <c r="R267" s="92">
        <f>M267</f>
        <v>6.8428571428571416</v>
      </c>
      <c r="S267" s="92">
        <f t="shared" si="96"/>
        <v>2.6302547355640549</v>
      </c>
    </row>
    <row r="268" spans="2:19" x14ac:dyDescent="0.3">
      <c r="B268" t="s">
        <v>599</v>
      </c>
      <c r="C268">
        <v>10</v>
      </c>
      <c r="D268">
        <v>9.8000000000000007</v>
      </c>
      <c r="E268">
        <f t="shared" si="98"/>
        <v>1.9000000000000004</v>
      </c>
      <c r="F268" t="s">
        <v>493</v>
      </c>
      <c r="G268">
        <v>1.5049999999999999</v>
      </c>
      <c r="H268">
        <v>0.12</v>
      </c>
      <c r="J268">
        <f>(1+G268-G267)^(1/E268)-1</f>
        <v>0.25814803615404158</v>
      </c>
      <c r="K268">
        <f t="shared" si="97"/>
        <v>25.814803615404159</v>
      </c>
      <c r="L268">
        <v>27.4</v>
      </c>
      <c r="M268">
        <f>G268/H268</f>
        <v>12.541666666666666</v>
      </c>
      <c r="Q268" s="92">
        <f>K268</f>
        <v>25.814803615404159</v>
      </c>
      <c r="R268" s="92">
        <f>M268</f>
        <v>12.541666666666666</v>
      </c>
      <c r="S268" s="92">
        <f t="shared" si="96"/>
        <v>2.0583232118594679</v>
      </c>
    </row>
    <row r="269" spans="2:19" x14ac:dyDescent="0.3">
      <c r="B269" t="s">
        <v>600</v>
      </c>
      <c r="C269">
        <v>12</v>
      </c>
      <c r="D269">
        <v>11.7</v>
      </c>
      <c r="E269">
        <f t="shared" si="98"/>
        <v>1.8999999999999986</v>
      </c>
      <c r="F269" t="s">
        <v>493</v>
      </c>
      <c r="G269">
        <v>1.843</v>
      </c>
      <c r="H269">
        <v>0.12</v>
      </c>
      <c r="J269">
        <f>(1+G269-G268)^(1/E269)-1</f>
        <v>0.16561693659668308</v>
      </c>
      <c r="K269">
        <f t="shared" si="97"/>
        <v>16.561693659668308</v>
      </c>
      <c r="L269">
        <v>16.899999999999999</v>
      </c>
      <c r="M269">
        <f>G269/H269</f>
        <v>15.358333333333334</v>
      </c>
      <c r="Q269" s="92">
        <f>K269</f>
        <v>16.561693659668308</v>
      </c>
      <c r="R269" s="92">
        <f>M269</f>
        <v>15.358333333333334</v>
      </c>
      <c r="S269" s="92">
        <f t="shared" si="96"/>
        <v>1.0783522730115012</v>
      </c>
    </row>
    <row r="270" spans="2:19" x14ac:dyDescent="0.3">
      <c r="B270" t="s">
        <v>601</v>
      </c>
      <c r="C270">
        <v>14</v>
      </c>
      <c r="D270">
        <v>13.55</v>
      </c>
      <c r="E270">
        <f t="shared" si="98"/>
        <v>1.8500000000000014</v>
      </c>
      <c r="F270" t="s">
        <v>493</v>
      </c>
      <c r="G270">
        <v>2.294</v>
      </c>
      <c r="H270">
        <v>0.11</v>
      </c>
      <c r="J270">
        <f>(1+G270-G269)^(1/E270)-1</f>
        <v>0.22289111751969437</v>
      </c>
      <c r="K270">
        <f t="shared" si="97"/>
        <v>22.289111751969436</v>
      </c>
      <c r="L270">
        <v>22.6</v>
      </c>
      <c r="M270">
        <f>G270/H270</f>
        <v>20.854545454545455</v>
      </c>
      <c r="Q270" s="92">
        <f>K270</f>
        <v>22.289111751969436</v>
      </c>
      <c r="R270" s="92">
        <f>M270</f>
        <v>20.854545454545455</v>
      </c>
      <c r="S270" s="92">
        <f t="shared" si="96"/>
        <v>1.0687891424222484</v>
      </c>
    </row>
    <row r="271" spans="2:19" x14ac:dyDescent="0.3">
      <c r="B271" t="s">
        <v>602</v>
      </c>
      <c r="C271">
        <v>16</v>
      </c>
      <c r="D271">
        <v>15.42</v>
      </c>
      <c r="E271">
        <f t="shared" si="98"/>
        <v>1.8699999999999992</v>
      </c>
      <c r="F271" t="s">
        <v>493</v>
      </c>
      <c r="G271">
        <v>2.9089999999999998</v>
      </c>
      <c r="H271">
        <v>0.11</v>
      </c>
      <c r="J271">
        <f>(1+G271-G270)^(1/E271)-1</f>
        <v>0.2921775956362056</v>
      </c>
      <c r="K271">
        <f t="shared" si="97"/>
        <v>29.217759563620561</v>
      </c>
      <c r="L271">
        <v>30.7</v>
      </c>
      <c r="M271">
        <f>G271/H271</f>
        <v>26.445454545454545</v>
      </c>
      <c r="Q271" s="92">
        <f>K271</f>
        <v>29.217759563620561</v>
      </c>
      <c r="R271" s="92">
        <f>M271</f>
        <v>26.445454545454545</v>
      </c>
      <c r="S271" s="92">
        <f t="shared" si="96"/>
        <v>1.1048310594700108</v>
      </c>
    </row>
  </sheetData>
  <conditionalFormatting sqref="A3">
    <cfRule type="containsBlanks" dxfId="9" priority="13">
      <formula>LEN(TRIM(A3))=0</formula>
    </cfRule>
  </conditionalFormatting>
  <conditionalFormatting sqref="F64">
    <cfRule type="containsBlanks" dxfId="8" priority="12">
      <formula>LEN(TRIM(F64))=0</formula>
    </cfRule>
  </conditionalFormatting>
  <conditionalFormatting sqref="F89:F92">
    <cfRule type="containsBlanks" dxfId="7" priority="9">
      <formula>LEN(TRIM(F89))=0</formula>
    </cfRule>
  </conditionalFormatting>
  <conditionalFormatting sqref="G100">
    <cfRule type="containsBlanks" dxfId="6" priority="8">
      <formula>LEN(TRIM(G100))=0</formula>
    </cfRule>
  </conditionalFormatting>
  <conditionalFormatting sqref="H120">
    <cfRule type="containsBlanks" dxfId="5" priority="7">
      <formula>LEN(TRIM(H120))=0</formula>
    </cfRule>
  </conditionalFormatting>
  <conditionalFormatting sqref="E183">
    <cfRule type="containsBlanks" dxfId="4" priority="5">
      <formula>LEN(TRIM(E183))=0</formula>
    </cfRule>
  </conditionalFormatting>
  <conditionalFormatting sqref="E200">
    <cfRule type="containsBlanks" dxfId="3" priority="4">
      <formula>LEN(TRIM(E200))=0</formula>
    </cfRule>
  </conditionalFormatting>
  <conditionalFormatting sqref="G219">
    <cfRule type="containsBlanks" dxfId="2" priority="2">
      <formula>LEN(TRIM(G219))=0</formula>
    </cfRule>
  </conditionalFormatting>
  <conditionalFormatting sqref="H257">
    <cfRule type="containsBlanks" dxfId="1" priority="1">
      <formula>LEN(TRIM(H257))=0</formula>
    </cfRule>
  </conditionalFormatting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legend</vt:lpstr>
      <vt:lpstr>PP_main</vt:lpstr>
      <vt:lpstr>PP_uncollectible</vt:lpstr>
      <vt:lpstr>help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2023-02-21T20:26:42Z</dcterms:modified>
</cp:coreProperties>
</file>