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7EE8FEE0-F7FB-4AC1-9982-4069BD0A9618}" xr6:coauthVersionLast="47" xr6:coauthVersionMax="47" xr10:uidLastSave="{00000000-0000-0000-0000-000000000000}"/>
  <bookViews>
    <workbookView xWindow="-23148" yWindow="-108" windowWidth="23256" windowHeight="12576" activeTab="3"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6" i="18" l="1"/>
  <c r="K116" i="18" a="1"/>
  <c r="K116" i="18" s="1"/>
  <c r="W1753" i="10"/>
  <c r="W1754" i="10"/>
  <c r="W1755" i="10"/>
  <c r="W1756" i="10"/>
  <c r="W1757" i="10"/>
  <c r="W1758" i="10"/>
  <c r="W1759" i="10"/>
  <c r="W1760" i="10"/>
  <c r="W1761" i="10"/>
  <c r="W1762" i="10"/>
  <c r="W1763" i="10"/>
  <c r="W1752" i="10"/>
  <c r="AR1753" i="10"/>
  <c r="AR1754" i="10"/>
  <c r="AR1755" i="10"/>
  <c r="AR1756" i="10"/>
  <c r="AR1757" i="10"/>
  <c r="AR1758" i="10"/>
  <c r="AR1759" i="10"/>
  <c r="AR1760" i="10"/>
  <c r="AR1761" i="10"/>
  <c r="AR1762" i="10"/>
  <c r="AR1763" i="10"/>
  <c r="AR1752" i="10"/>
  <c r="G1752" i="10"/>
  <c r="H1752" i="10"/>
  <c r="G1753" i="10"/>
  <c r="H1753" i="10"/>
  <c r="G1754" i="10"/>
  <c r="H1754" i="10"/>
  <c r="G1755" i="10"/>
  <c r="H1755" i="10"/>
  <c r="G1756" i="10"/>
  <c r="H1756" i="10"/>
  <c r="G1757" i="10"/>
  <c r="H1757" i="10"/>
  <c r="G1758" i="10"/>
  <c r="H1758" i="10"/>
  <c r="G1759" i="10"/>
  <c r="H1759" i="10"/>
  <c r="G1760" i="10"/>
  <c r="H1760" i="10"/>
  <c r="G1761" i="10"/>
  <c r="H1761" i="10"/>
  <c r="G1762" i="10"/>
  <c r="H1762" i="10"/>
  <c r="G1763" i="10"/>
  <c r="H1763" i="10"/>
  <c r="U1753" i="10"/>
  <c r="U1754" i="10"/>
  <c r="U1755" i="10"/>
  <c r="U1756" i="10"/>
  <c r="U1757" i="10"/>
  <c r="U1758" i="10"/>
  <c r="U1759" i="10"/>
  <c r="U1760" i="10"/>
  <c r="U1761" i="10"/>
  <c r="U1762" i="10"/>
  <c r="U1763" i="10"/>
  <c r="U1752" i="10"/>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AM1741" i="10"/>
  <c r="AL1741" i="10" s="1"/>
  <c r="AL1742" i="10"/>
  <c r="AM1742" i="10"/>
  <c r="AK1742" i="10" s="1"/>
  <c r="AM1743" i="10"/>
  <c r="AK1743" i="10" s="1"/>
  <c r="AM1744" i="10"/>
  <c r="AK1744" i="10" s="1"/>
  <c r="AK1745" i="10"/>
  <c r="AM1745" i="10"/>
  <c r="AL1745" i="10" s="1"/>
  <c r="AM1746" i="10"/>
  <c r="AK1746" i="10" s="1"/>
  <c r="AM1747" i="10"/>
  <c r="AK1747" i="10" s="1"/>
  <c r="AM1748" i="10"/>
  <c r="AL1748" i="10" s="1"/>
  <c r="AM1749" i="10"/>
  <c r="AL1749" i="10" s="1"/>
  <c r="AL1750" i="10"/>
  <c r="AM1750" i="10"/>
  <c r="AK1750" i="10" s="1"/>
  <c r="AM1751" i="10"/>
  <c r="AK1751" i="10" s="1"/>
  <c r="AM1740" i="10"/>
  <c r="AK1740" i="10"/>
  <c r="AL1740" i="10"/>
  <c r="U1741" i="10"/>
  <c r="U1742" i="10"/>
  <c r="U1743" i="10"/>
  <c r="U1744" i="10"/>
  <c r="U1745" i="10"/>
  <c r="U1746" i="10"/>
  <c r="U1747" i="10"/>
  <c r="U1748" i="10"/>
  <c r="U1749" i="10"/>
  <c r="U1750" i="10"/>
  <c r="U1751" i="10"/>
  <c r="U1740" i="10"/>
  <c r="F1751" i="10"/>
  <c r="G1751" i="10"/>
  <c r="H1751" i="10"/>
  <c r="F1750" i="10"/>
  <c r="G1750" i="10"/>
  <c r="H1750" i="10"/>
  <c r="F1749" i="10"/>
  <c r="G1749" i="10"/>
  <c r="H1749" i="10"/>
  <c r="F1748" i="10"/>
  <c r="G1748" i="10"/>
  <c r="H1748" i="10"/>
  <c r="F1747" i="10"/>
  <c r="G1747" i="10"/>
  <c r="H1747" i="10"/>
  <c r="F1746" i="10"/>
  <c r="G1746" i="10"/>
  <c r="H1746" i="10"/>
  <c r="F1745" i="10"/>
  <c r="G1745" i="10"/>
  <c r="H1745" i="10"/>
  <c r="F1744" i="10"/>
  <c r="G1744" i="10"/>
  <c r="H1744" i="10"/>
  <c r="F1743" i="10"/>
  <c r="G1743" i="10"/>
  <c r="H1743" i="10"/>
  <c r="F1742" i="10"/>
  <c r="G1742" i="10"/>
  <c r="H1742" i="10"/>
  <c r="F1741" i="10"/>
  <c r="G1741" i="10"/>
  <c r="H1741" i="10"/>
  <c r="F1740" i="10"/>
  <c r="G1740" i="10"/>
  <c r="H1740" i="10"/>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M1724" i="10"/>
  <c r="AK1724" i="10" s="1"/>
  <c r="AM1725" i="10"/>
  <c r="AK1725" i="10" s="1"/>
  <c r="AM1726" i="10"/>
  <c r="AK1726" i="10" s="1"/>
  <c r="AM1727" i="10"/>
  <c r="AL1727" i="10" s="1"/>
  <c r="AM1728" i="10"/>
  <c r="AK1728" i="10" s="1"/>
  <c r="AM1729" i="10"/>
  <c r="AL1729" i="10" s="1"/>
  <c r="AM1730" i="10"/>
  <c r="AK1730" i="10" s="1"/>
  <c r="AK1731" i="10"/>
  <c r="AL1731" i="10"/>
  <c r="AM1731" i="10"/>
  <c r="AM1732" i="10"/>
  <c r="AK1732" i="10" s="1"/>
  <c r="AM1733" i="10"/>
  <c r="AK1733" i="10" s="1"/>
  <c r="AM1734" i="10"/>
  <c r="AL1734" i="10" s="1"/>
  <c r="AK1735" i="10"/>
  <c r="AM1735" i="10"/>
  <c r="AL1735" i="10" s="1"/>
  <c r="AM1736" i="10"/>
  <c r="AK1736" i="10" s="1"/>
  <c r="AM1737" i="10"/>
  <c r="AL1737" i="10" s="1"/>
  <c r="AK1738" i="10"/>
  <c r="AM1738" i="10"/>
  <c r="AL1738" i="10" s="1"/>
  <c r="AM1739" i="10"/>
  <c r="AK1739" i="10" s="1"/>
  <c r="X1725" i="10"/>
  <c r="X1726" i="10"/>
  <c r="X1727" i="10"/>
  <c r="X1728" i="10"/>
  <c r="X1729" i="10"/>
  <c r="X1730" i="10"/>
  <c r="X1731" i="10"/>
  <c r="X1732" i="10"/>
  <c r="X1733" i="10"/>
  <c r="X1734" i="10"/>
  <c r="X1735" i="10"/>
  <c r="X1736" i="10"/>
  <c r="X1737" i="10"/>
  <c r="X1738" i="10"/>
  <c r="X1739" i="10"/>
  <c r="X1724" i="10"/>
  <c r="AR1733" i="10"/>
  <c r="AR1734" i="10"/>
  <c r="AR1735" i="10"/>
  <c r="AR1736" i="10"/>
  <c r="AR1737" i="10"/>
  <c r="AR1738" i="10"/>
  <c r="AR1739" i="10"/>
  <c r="AR1732" i="10"/>
  <c r="U1730" i="10"/>
  <c r="U1731" i="10"/>
  <c r="U1732" i="10"/>
  <c r="U1733" i="10"/>
  <c r="U1734" i="10"/>
  <c r="U1735" i="10"/>
  <c r="U1736" i="10"/>
  <c r="U1737" i="10"/>
  <c r="U1738" i="10"/>
  <c r="U1739" i="10"/>
  <c r="U1729" i="10"/>
  <c r="U1728" i="10"/>
  <c r="U1727" i="10"/>
  <c r="U1726" i="10"/>
  <c r="U1725" i="10"/>
  <c r="U1724" i="10"/>
  <c r="G1726" i="10"/>
  <c r="H1726" i="10"/>
  <c r="G1727" i="10"/>
  <c r="H1727" i="10"/>
  <c r="G1728" i="10"/>
  <c r="H1728" i="10"/>
  <c r="G1729" i="10"/>
  <c r="H1729" i="10"/>
  <c r="G1730" i="10"/>
  <c r="H1730" i="10"/>
  <c r="G1731" i="10"/>
  <c r="H1731" i="10"/>
  <c r="G1732" i="10"/>
  <c r="H1732" i="10"/>
  <c r="G1733" i="10"/>
  <c r="H1733" i="10"/>
  <c r="G1734" i="10"/>
  <c r="H1734" i="10"/>
  <c r="G1735" i="10"/>
  <c r="H1735" i="10"/>
  <c r="G1736" i="10"/>
  <c r="H1736" i="10"/>
  <c r="G1737" i="10"/>
  <c r="H1737" i="10"/>
  <c r="G1738" i="10"/>
  <c r="H1738" i="10"/>
  <c r="G1739" i="10"/>
  <c r="H1739" i="10"/>
  <c r="F1726" i="10"/>
  <c r="F1727" i="10"/>
  <c r="F1728" i="10"/>
  <c r="F1729" i="10"/>
  <c r="F1730" i="10"/>
  <c r="F1731" i="10"/>
  <c r="F1732" i="10"/>
  <c r="F1733" i="10"/>
  <c r="F1734" i="10"/>
  <c r="F1735" i="10"/>
  <c r="F1736" i="10"/>
  <c r="F1737" i="10"/>
  <c r="F1738" i="10"/>
  <c r="F1739" i="10"/>
  <c r="F1725" i="10"/>
  <c r="G1725" i="10"/>
  <c r="H1725" i="10"/>
  <c r="F1724" i="10"/>
  <c r="G1724" i="10"/>
  <c r="H1724" i="10"/>
  <c r="X1701" i="10"/>
  <c r="X1702" i="10"/>
  <c r="X1703" i="10"/>
  <c r="X1704" i="10"/>
  <c r="X1705" i="10"/>
  <c r="X1706" i="10"/>
  <c r="X1707" i="10"/>
  <c r="X1708" i="10"/>
  <c r="X1709" i="10"/>
  <c r="X1710" i="10"/>
  <c r="X1711" i="10"/>
  <c r="X1712" i="10"/>
  <c r="X1713" i="10"/>
  <c r="X1714" i="10"/>
  <c r="X1715" i="10"/>
  <c r="X1716" i="10"/>
  <c r="X1717" i="10"/>
  <c r="X1718" i="10"/>
  <c r="X1719" i="10"/>
  <c r="X1720" i="10"/>
  <c r="X1721" i="10"/>
  <c r="X1722" i="10"/>
  <c r="X1723" i="10"/>
  <c r="AM1701" i="10"/>
  <c r="AK1701" i="10" s="1"/>
  <c r="AM1702" i="10"/>
  <c r="AK1702" i="10" s="1"/>
  <c r="AK1703" i="10"/>
  <c r="AM1703" i="10"/>
  <c r="AL1703" i="10" s="1"/>
  <c r="AM1704" i="10"/>
  <c r="AL1704" i="10" s="1"/>
  <c r="AM1705" i="10"/>
  <c r="AK1705" i="10" s="1"/>
  <c r="AM1706" i="10"/>
  <c r="AL1706" i="10" s="1"/>
  <c r="AK1707" i="10"/>
  <c r="AM1707" i="10"/>
  <c r="AL1707" i="10" s="1"/>
  <c r="AM1708" i="10"/>
  <c r="AL1708" i="10" s="1"/>
  <c r="AM1709" i="10"/>
  <c r="AK1709" i="10" s="1"/>
  <c r="AM1710" i="10"/>
  <c r="AK1710" i="10" s="1"/>
  <c r="AM1711" i="10"/>
  <c r="AK1711" i="10" s="1"/>
  <c r="AK1712" i="10"/>
  <c r="AM1712" i="10"/>
  <c r="AL1712" i="10" s="1"/>
  <c r="AM1713" i="10"/>
  <c r="AK1713" i="10" s="1"/>
  <c r="AK1714" i="10"/>
  <c r="AM1714" i="10"/>
  <c r="AL1714" i="10" s="1"/>
  <c r="AM1715" i="10"/>
  <c r="AL1715" i="10" s="1"/>
  <c r="AM1716" i="10"/>
  <c r="AL1716" i="10" s="1"/>
  <c r="AM1717" i="10"/>
  <c r="AK1717" i="10" s="1"/>
  <c r="AM1718" i="10"/>
  <c r="AK1718" i="10" s="1"/>
  <c r="AM1719" i="10"/>
  <c r="AK1719" i="10" s="1"/>
  <c r="AM1720" i="10"/>
  <c r="AK1720" i="10" s="1"/>
  <c r="AM1721" i="10"/>
  <c r="AK1721" i="10" s="1"/>
  <c r="AM1722" i="10"/>
  <c r="AL1722" i="10" s="1"/>
  <c r="AM1723" i="10"/>
  <c r="AL1723" i="10" s="1"/>
  <c r="AM1700" i="10"/>
  <c r="AL1700" i="10" s="1"/>
  <c r="AK1700" i="10"/>
  <c r="X1700" i="10"/>
  <c r="U1723" i="10"/>
  <c r="U1722" i="10"/>
  <c r="U1721" i="10"/>
  <c r="U1720" i="10"/>
  <c r="U1719" i="10"/>
  <c r="U1718" i="10"/>
  <c r="U1717" i="10"/>
  <c r="U1716" i="10"/>
  <c r="U1715" i="10"/>
  <c r="U1714" i="10"/>
  <c r="U1713" i="10"/>
  <c r="U1712" i="10"/>
  <c r="U1711" i="10"/>
  <c r="U1710" i="10"/>
  <c r="U1709" i="10"/>
  <c r="U1708" i="10"/>
  <c r="U1707" i="10"/>
  <c r="U1706" i="10"/>
  <c r="U1705" i="10"/>
  <c r="U1704" i="10"/>
  <c r="U1703" i="10"/>
  <c r="U1702" i="10"/>
  <c r="U1701" i="10"/>
  <c r="U1700" i="10"/>
  <c r="F1723" i="10"/>
  <c r="G1723" i="10"/>
  <c r="H1723" i="10"/>
  <c r="F1722" i="10"/>
  <c r="G1722" i="10"/>
  <c r="H1722" i="10"/>
  <c r="F1721" i="10"/>
  <c r="G1721" i="10"/>
  <c r="H1721" i="10"/>
  <c r="F1720" i="10"/>
  <c r="G1720" i="10"/>
  <c r="H1720" i="10"/>
  <c r="F1719" i="10"/>
  <c r="G1719" i="10"/>
  <c r="H1719" i="10"/>
  <c r="F1718" i="10"/>
  <c r="G1718" i="10"/>
  <c r="H1718" i="10"/>
  <c r="F1717" i="10"/>
  <c r="G1717" i="10"/>
  <c r="H1717" i="10"/>
  <c r="F1716" i="10"/>
  <c r="G1716" i="10"/>
  <c r="H1716" i="10"/>
  <c r="F1715" i="10"/>
  <c r="G1715" i="10"/>
  <c r="H1715" i="10"/>
  <c r="F1714" i="10"/>
  <c r="G1714" i="10"/>
  <c r="H1714" i="10"/>
  <c r="F1713" i="10"/>
  <c r="G1713" i="10"/>
  <c r="H1713" i="10"/>
  <c r="F1712" i="10"/>
  <c r="G1712" i="10"/>
  <c r="H1712" i="10"/>
  <c r="F1711" i="10"/>
  <c r="G1711" i="10"/>
  <c r="H1711" i="10"/>
  <c r="F1710" i="10"/>
  <c r="G1710" i="10"/>
  <c r="H1710" i="10"/>
  <c r="F1709" i="10"/>
  <c r="G1709" i="10"/>
  <c r="H1709" i="10"/>
  <c r="F1708" i="10"/>
  <c r="G1708" i="10"/>
  <c r="H1708" i="10"/>
  <c r="F1707" i="10"/>
  <c r="G1707" i="10"/>
  <c r="H1707" i="10"/>
  <c r="F1706" i="10"/>
  <c r="G1706" i="10"/>
  <c r="H1706" i="10"/>
  <c r="F1705" i="10"/>
  <c r="G1705" i="10"/>
  <c r="H1705" i="10"/>
  <c r="F1704" i="10"/>
  <c r="G1704" i="10"/>
  <c r="H1704" i="10"/>
  <c r="F1703" i="10"/>
  <c r="G1703" i="10"/>
  <c r="H1703" i="10"/>
  <c r="F1702" i="10"/>
  <c r="G1702" i="10"/>
  <c r="H1702" i="10"/>
  <c r="F1701" i="10"/>
  <c r="G1701" i="10"/>
  <c r="H1701" i="10"/>
  <c r="F1700" i="10"/>
  <c r="G1700" i="10"/>
  <c r="H1700" i="10"/>
  <c r="F1697" i="10"/>
  <c r="F1698" i="10"/>
  <c r="F1699" i="10"/>
  <c r="G1696" i="10"/>
  <c r="H1696" i="10"/>
  <c r="G1697" i="10"/>
  <c r="H1697" i="10"/>
  <c r="G1698" i="10"/>
  <c r="H1698" i="10"/>
  <c r="G1699" i="10"/>
  <c r="H1699" i="10"/>
  <c r="F1696" i="10"/>
  <c r="BL1697" i="10"/>
  <c r="BL1698" i="10"/>
  <c r="BL1699" i="10"/>
  <c r="BL1696" i="10"/>
  <c r="U1699" i="10"/>
  <c r="U1698" i="10"/>
  <c r="U1697" i="10"/>
  <c r="U1696" i="10"/>
  <c r="AK1694" i="10"/>
  <c r="AL1694" i="10"/>
  <c r="AM1694" i="10"/>
  <c r="AK1695" i="10"/>
  <c r="AL1695" i="10"/>
  <c r="AM1695" i="10"/>
  <c r="AM1693" i="10"/>
  <c r="AL1693" i="10"/>
  <c r="AK1693" i="10"/>
  <c r="H1693" i="10"/>
  <c r="G1694" i="10"/>
  <c r="U1695" i="10"/>
  <c r="U1694" i="10"/>
  <c r="U1693" i="10"/>
  <c r="E1694" i="10"/>
  <c r="H1694" i="10" s="1"/>
  <c r="E1695" i="10"/>
  <c r="G1695" i="10" s="1"/>
  <c r="E1693" i="10"/>
  <c r="G1693" i="10" s="1"/>
  <c r="F1692" i="10"/>
  <c r="U1692" i="10"/>
  <c r="U1691" i="10"/>
  <c r="G1692" i="10"/>
  <c r="H1692" i="10"/>
  <c r="F1691" i="10"/>
  <c r="G1691" i="10"/>
  <c r="H1691" i="10"/>
  <c r="BL1685" i="10"/>
  <c r="BL1686" i="10"/>
  <c r="BL1687" i="10"/>
  <c r="BL1688" i="10"/>
  <c r="BL1689" i="10"/>
  <c r="BL1690" i="10"/>
  <c r="AK1685" i="10"/>
  <c r="AK1686" i="10"/>
  <c r="AK1687" i="10"/>
  <c r="AK1688" i="10"/>
  <c r="AK1689" i="10"/>
  <c r="AK1690" i="10"/>
  <c r="AK1684" i="10"/>
  <c r="AO1685" i="10"/>
  <c r="AO1684" i="10"/>
  <c r="AO1687" i="10"/>
  <c r="AO1688" i="10"/>
  <c r="AO1689" i="10"/>
  <c r="AO1690" i="10"/>
  <c r="AO1686" i="10"/>
  <c r="BL1684" i="10"/>
  <c r="U1690" i="10"/>
  <c r="U1689" i="10"/>
  <c r="U1688" i="10"/>
  <c r="U1687" i="10"/>
  <c r="U1686" i="10"/>
  <c r="U1685" i="10"/>
  <c r="U1684" i="10"/>
  <c r="F1690" i="10"/>
  <c r="G1690" i="10"/>
  <c r="H1690" i="10"/>
  <c r="F1689" i="10"/>
  <c r="G1689" i="10"/>
  <c r="H1689" i="10"/>
  <c r="F1688" i="10"/>
  <c r="G1688" i="10"/>
  <c r="H1688" i="10"/>
  <c r="F1687" i="10"/>
  <c r="G1687" i="10"/>
  <c r="H1687" i="10"/>
  <c r="F1686" i="10"/>
  <c r="G1686" i="10"/>
  <c r="H1686" i="10"/>
  <c r="F1685" i="10"/>
  <c r="G1685" i="10"/>
  <c r="H1685" i="10"/>
  <c r="F1684" i="10"/>
  <c r="G1684" i="10"/>
  <c r="H1684" i="10"/>
  <c r="AK1669" i="10"/>
  <c r="AL1669" i="10"/>
  <c r="AM1669" i="10"/>
  <c r="AK1670" i="10"/>
  <c r="AL1670" i="10"/>
  <c r="AM1670" i="10"/>
  <c r="AK1671" i="10"/>
  <c r="AL1671" i="10"/>
  <c r="AM1671" i="10"/>
  <c r="AK1672" i="10"/>
  <c r="AL1672" i="10"/>
  <c r="AM1672" i="10"/>
  <c r="AK1673" i="10"/>
  <c r="AL1673" i="10"/>
  <c r="AM1673" i="10"/>
  <c r="AK1674" i="10"/>
  <c r="AL1674" i="10"/>
  <c r="AM1674" i="10"/>
  <c r="AK1675" i="10"/>
  <c r="AL1675" i="10"/>
  <c r="AM1675" i="10"/>
  <c r="AK1676" i="10"/>
  <c r="AL1676" i="10"/>
  <c r="AM1676" i="10"/>
  <c r="AK1677" i="10"/>
  <c r="AL1677" i="10"/>
  <c r="AM1677" i="10"/>
  <c r="AK1678" i="10"/>
  <c r="AL1678" i="10"/>
  <c r="AM1678" i="10"/>
  <c r="AK1679" i="10"/>
  <c r="AL1679" i="10"/>
  <c r="AM1679" i="10"/>
  <c r="AK1680" i="10"/>
  <c r="AL1680" i="10"/>
  <c r="AM1680" i="10"/>
  <c r="AK1681" i="10"/>
  <c r="AL1681" i="10"/>
  <c r="AM1681" i="10"/>
  <c r="AK1682" i="10"/>
  <c r="AL1682" i="10"/>
  <c r="AM1682" i="10"/>
  <c r="AK1683" i="10"/>
  <c r="AL1683" i="10"/>
  <c r="AM1683" i="10"/>
  <c r="AM1668" i="10"/>
  <c r="AL1668" i="10"/>
  <c r="AK1668" i="10"/>
  <c r="BL1669" i="10"/>
  <c r="BL1670" i="10"/>
  <c r="BL1671" i="10"/>
  <c r="BL1672" i="10"/>
  <c r="BL1673" i="10"/>
  <c r="BL1674" i="10"/>
  <c r="BL1675" i="10"/>
  <c r="BL1676" i="10"/>
  <c r="BL1677" i="10"/>
  <c r="BL1678" i="10"/>
  <c r="BL1679" i="10"/>
  <c r="BL1680" i="10"/>
  <c r="BL1681" i="10"/>
  <c r="BL1682" i="10"/>
  <c r="BL1683" i="10"/>
  <c r="BL1668" i="10"/>
  <c r="U1673" i="10"/>
  <c r="U1674" i="10"/>
  <c r="U1675" i="10"/>
  <c r="U1676" i="10"/>
  <c r="U1677" i="10"/>
  <c r="U1678" i="10"/>
  <c r="U1679" i="10"/>
  <c r="U1680" i="10"/>
  <c r="U1681" i="10"/>
  <c r="U1682" i="10"/>
  <c r="U1683" i="10"/>
  <c r="U1672" i="10"/>
  <c r="U1671" i="10"/>
  <c r="U1670" i="10"/>
  <c r="U1669" i="10"/>
  <c r="U1668" i="10"/>
  <c r="G1670" i="10"/>
  <c r="H1670" i="10"/>
  <c r="G1671" i="10"/>
  <c r="H1671" i="10"/>
  <c r="G1672" i="10"/>
  <c r="H1672" i="10"/>
  <c r="G1673" i="10"/>
  <c r="H1673" i="10"/>
  <c r="G1674" i="10"/>
  <c r="H1674" i="10"/>
  <c r="G1675" i="10"/>
  <c r="H1675" i="10"/>
  <c r="G1676" i="10"/>
  <c r="H1676" i="10"/>
  <c r="G1677" i="10"/>
  <c r="H1677" i="10"/>
  <c r="G1678" i="10"/>
  <c r="H1678" i="10"/>
  <c r="G1679" i="10"/>
  <c r="H1679" i="10"/>
  <c r="G1680" i="10"/>
  <c r="H1680" i="10"/>
  <c r="G1681" i="10"/>
  <c r="H1681" i="10"/>
  <c r="G1682" i="10"/>
  <c r="H1682" i="10"/>
  <c r="G1683" i="10"/>
  <c r="H1683" i="10"/>
  <c r="F1669" i="10"/>
  <c r="F1670" i="10"/>
  <c r="F1671" i="10"/>
  <c r="F1672" i="10"/>
  <c r="F1673" i="10"/>
  <c r="F1674" i="10"/>
  <c r="F1675" i="10"/>
  <c r="F1676" i="10"/>
  <c r="F1677" i="10"/>
  <c r="F1678" i="10"/>
  <c r="F1679" i="10"/>
  <c r="F1680" i="10"/>
  <c r="F1681" i="10"/>
  <c r="F1682" i="10"/>
  <c r="F1683" i="10"/>
  <c r="F1668" i="10"/>
  <c r="G1669" i="10"/>
  <c r="H1669" i="10"/>
  <c r="G1668" i="10"/>
  <c r="H1668" i="10"/>
  <c r="G1658" i="10"/>
  <c r="H1658" i="10"/>
  <c r="G1659" i="10"/>
  <c r="H1659" i="10"/>
  <c r="G1660" i="10"/>
  <c r="H1660" i="10"/>
  <c r="G1661" i="10"/>
  <c r="H1661" i="10"/>
  <c r="G1662" i="10"/>
  <c r="H1662" i="10"/>
  <c r="G1663" i="10"/>
  <c r="H1663" i="10"/>
  <c r="G1664" i="10"/>
  <c r="H1664" i="10"/>
  <c r="G1665" i="10"/>
  <c r="H1665" i="10"/>
  <c r="G1666" i="10"/>
  <c r="H1666" i="10"/>
  <c r="G1667" i="10"/>
  <c r="H1667" i="10"/>
  <c r="BL1659" i="10"/>
  <c r="BL1660" i="10"/>
  <c r="BL1661" i="10"/>
  <c r="BL1662" i="10"/>
  <c r="BL1663" i="10"/>
  <c r="BL1664" i="10"/>
  <c r="BL1665" i="10"/>
  <c r="BL1666" i="10"/>
  <c r="BL1667" i="10"/>
  <c r="BL1658" i="10"/>
  <c r="U1667" i="10"/>
  <c r="U1666" i="10"/>
  <c r="U1665" i="10"/>
  <c r="U1664" i="10"/>
  <c r="U1663" i="10"/>
  <c r="U1662" i="10"/>
  <c r="U1661" i="10"/>
  <c r="U1660" i="10"/>
  <c r="U1659" i="10"/>
  <c r="U1658" i="10"/>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647" i="10"/>
  <c r="AL1647" i="10"/>
  <c r="AM1647" i="10"/>
  <c r="AK1648" i="10"/>
  <c r="AL1648" i="10"/>
  <c r="AM1648" i="10"/>
  <c r="AK1649" i="10"/>
  <c r="AL1649" i="10"/>
  <c r="AM1649" i="10"/>
  <c r="AK1650" i="10"/>
  <c r="AL1650" i="10"/>
  <c r="AM1650" i="10"/>
  <c r="AK1651" i="10"/>
  <c r="AL1651" i="10"/>
  <c r="AM1651" i="10"/>
  <c r="AK1652" i="10"/>
  <c r="AL1652" i="10"/>
  <c r="AM1652" i="10"/>
  <c r="AK1653" i="10"/>
  <c r="AL1653" i="10"/>
  <c r="AM1653" i="10"/>
  <c r="AK1654" i="10"/>
  <c r="AL1654" i="10"/>
  <c r="AM1654" i="10"/>
  <c r="AK1655" i="10"/>
  <c r="AL1655" i="10"/>
  <c r="AM1655" i="10"/>
  <c r="AK1656" i="10"/>
  <c r="AL1656" i="10"/>
  <c r="AM1656" i="10"/>
  <c r="AK1657" i="10"/>
  <c r="AL1657" i="10"/>
  <c r="AM1657" i="10"/>
  <c r="AM1646" i="10"/>
  <c r="AL1646" i="10"/>
  <c r="AK1646" i="10"/>
  <c r="U1657" i="10"/>
  <c r="U1656" i="10"/>
  <c r="U1655" i="10"/>
  <c r="U1654" i="10"/>
  <c r="U1653" i="10"/>
  <c r="U1652" i="10"/>
  <c r="U1651" i="10"/>
  <c r="U1650" i="10"/>
  <c r="U1649" i="10"/>
  <c r="U1648" i="10"/>
  <c r="U1647" i="10"/>
  <c r="U1646" i="10"/>
  <c r="X1647" i="10"/>
  <c r="X1648" i="10"/>
  <c r="X1649" i="10"/>
  <c r="X1650" i="10"/>
  <c r="X1651" i="10"/>
  <c r="X1652" i="10"/>
  <c r="X1653" i="10"/>
  <c r="X1654" i="10"/>
  <c r="X1655" i="10"/>
  <c r="X1656" i="10"/>
  <c r="X1657" i="10"/>
  <c r="X1646" i="10"/>
  <c r="F1657" i="10"/>
  <c r="G1657" i="10"/>
  <c r="H1657" i="10"/>
  <c r="F1656" i="10"/>
  <c r="G1656" i="10"/>
  <c r="H1656" i="10"/>
  <c r="F1655" i="10"/>
  <c r="G1655" i="10"/>
  <c r="H1655" i="10"/>
  <c r="F1654" i="10"/>
  <c r="G1654" i="10"/>
  <c r="H1654" i="10"/>
  <c r="F1653" i="10"/>
  <c r="G1653" i="10"/>
  <c r="H1653" i="10"/>
  <c r="F1652" i="10"/>
  <c r="G1652" i="10"/>
  <c r="H1652" i="10"/>
  <c r="F1651" i="10"/>
  <c r="G1651" i="10"/>
  <c r="H1651" i="10"/>
  <c r="F1650" i="10"/>
  <c r="G1650" i="10"/>
  <c r="H1650" i="10"/>
  <c r="F1649" i="10"/>
  <c r="G1649" i="10"/>
  <c r="H1649" i="10"/>
  <c r="F1648" i="10"/>
  <c r="G1648" i="10"/>
  <c r="H1648" i="10"/>
  <c r="F1647" i="10"/>
  <c r="G1647" i="10"/>
  <c r="H1647" i="10"/>
  <c r="F1646" i="10"/>
  <c r="G1646" i="10"/>
  <c r="H1646" i="10"/>
  <c r="X1630" i="10"/>
  <c r="X1631" i="10"/>
  <c r="X1632" i="10"/>
  <c r="X1633" i="10"/>
  <c r="X1634" i="10"/>
  <c r="X1635" i="10"/>
  <c r="X1636" i="10"/>
  <c r="X1637" i="10"/>
  <c r="X1638" i="10"/>
  <c r="X1639" i="10"/>
  <c r="X1640" i="10"/>
  <c r="X1641" i="10"/>
  <c r="X1642" i="10"/>
  <c r="X1643" i="10"/>
  <c r="X1644" i="10"/>
  <c r="X1645" i="10"/>
  <c r="X1629" i="10"/>
  <c r="U1645" i="10"/>
  <c r="U1644" i="10"/>
  <c r="F1645" i="10"/>
  <c r="G1645" i="10"/>
  <c r="H1645" i="10"/>
  <c r="F1644" i="10"/>
  <c r="G1644" i="10"/>
  <c r="H1644" i="10"/>
  <c r="U1642" i="10"/>
  <c r="U1643" i="10"/>
  <c r="U1641" i="10"/>
  <c r="F1643" i="10"/>
  <c r="G1643" i="10"/>
  <c r="H1643" i="10"/>
  <c r="F1642" i="10"/>
  <c r="G1642" i="10"/>
  <c r="H1642" i="10"/>
  <c r="F1641" i="10"/>
  <c r="G1641" i="10"/>
  <c r="H1641" i="10"/>
  <c r="U1636" i="10"/>
  <c r="U1637" i="10"/>
  <c r="U1638" i="10"/>
  <c r="U1639" i="10"/>
  <c r="U1640" i="10"/>
  <c r="U1635" i="10"/>
  <c r="U1630" i="10"/>
  <c r="U1631" i="10"/>
  <c r="U1632" i="10"/>
  <c r="U1633" i="10"/>
  <c r="U1634" i="10"/>
  <c r="U1629" i="10"/>
  <c r="F1630" i="10"/>
  <c r="F1631" i="10"/>
  <c r="F1632" i="10"/>
  <c r="F1633" i="10"/>
  <c r="F1634" i="10"/>
  <c r="F1635" i="10"/>
  <c r="F1636" i="10"/>
  <c r="F1637" i="10"/>
  <c r="F1638" i="10"/>
  <c r="F1639" i="10"/>
  <c r="F1640" i="10"/>
  <c r="F1629"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BL1622" i="10"/>
  <c r="BL1623" i="10"/>
  <c r="BL1624" i="10"/>
  <c r="BL1625" i="10"/>
  <c r="BL1626" i="10"/>
  <c r="BL1627" i="10"/>
  <c r="BL1628" i="10"/>
  <c r="BL1621" i="10"/>
  <c r="AN1622" i="10"/>
  <c r="AN1623" i="10"/>
  <c r="AN1624" i="10"/>
  <c r="AN1625" i="10"/>
  <c r="AN1626" i="10"/>
  <c r="AN1627" i="10"/>
  <c r="AN1628" i="10"/>
  <c r="AN1621" i="10"/>
  <c r="U1628" i="10"/>
  <c r="I1628" i="10" s="1"/>
  <c r="J1628" i="10" s="1"/>
  <c r="K1628" i="10" s="1"/>
  <c r="U1627" i="10"/>
  <c r="I1627" i="10" s="1"/>
  <c r="J1627" i="10" s="1"/>
  <c r="K1627" i="10" s="1"/>
  <c r="U1626" i="10"/>
  <c r="I1626" i="10" s="1"/>
  <c r="J1626" i="10" s="1"/>
  <c r="K1626" i="10" s="1"/>
  <c r="U1625" i="10"/>
  <c r="I1625" i="10" s="1"/>
  <c r="J1625" i="10" s="1"/>
  <c r="K1625" i="10" s="1"/>
  <c r="E1628" i="10"/>
  <c r="G1628" i="10" s="1"/>
  <c r="E1627" i="10"/>
  <c r="H1627" i="10" s="1"/>
  <c r="E1626" i="10"/>
  <c r="H1626" i="10" s="1"/>
  <c r="E1625" i="10"/>
  <c r="G1625" i="10" s="1"/>
  <c r="E1622" i="10"/>
  <c r="G1622" i="10" s="1"/>
  <c r="E1623" i="10"/>
  <c r="G1623" i="10" s="1"/>
  <c r="E1624" i="10"/>
  <c r="G1624" i="10" s="1"/>
  <c r="U1624" i="10"/>
  <c r="I1624" i="10" s="1"/>
  <c r="J1624" i="10" s="1"/>
  <c r="K1624" i="10" s="1"/>
  <c r="U1623" i="10"/>
  <c r="I1623" i="10" s="1"/>
  <c r="J1623" i="10" s="1"/>
  <c r="K1623" i="10" s="1"/>
  <c r="U1622" i="10"/>
  <c r="I1622" i="10" s="1"/>
  <c r="J1622" i="10" s="1"/>
  <c r="K1622" i="10" s="1"/>
  <c r="U1621" i="10"/>
  <c r="I1621" i="10"/>
  <c r="J1621" i="10" s="1"/>
  <c r="K1621" i="10" s="1"/>
  <c r="E1621" i="10"/>
  <c r="H1621" i="10" s="1"/>
  <c r="AL1720" i="10" l="1"/>
  <c r="G1627" i="10"/>
  <c r="AK1715" i="10"/>
  <c r="AL1711" i="10"/>
  <c r="AK1706" i="10"/>
  <c r="AK1727" i="10"/>
  <c r="AK1748" i="10"/>
  <c r="AL1701" i="10"/>
  <c r="AK1723" i="10"/>
  <c r="AL1719" i="10"/>
  <c r="H1695" i="10"/>
  <c r="AK1704" i="10"/>
  <c r="AL1739" i="10"/>
  <c r="AL1746" i="10"/>
  <c r="AK1722" i="10"/>
  <c r="AL1724" i="10"/>
  <c r="AK1741" i="10"/>
  <c r="G1621" i="10"/>
  <c r="AK1734" i="10"/>
  <c r="AK1749" i="10"/>
  <c r="P1079" i="12"/>
  <c r="P1080" i="12"/>
  <c r="P1081" i="12"/>
  <c r="P1078" i="12"/>
  <c r="P1075" i="12"/>
  <c r="P1077" i="12"/>
  <c r="P1071" i="12"/>
  <c r="P1072" i="12"/>
  <c r="AL1751" i="10"/>
  <c r="AL1743" i="10"/>
  <c r="AL1747" i="10"/>
  <c r="AL1744" i="10"/>
  <c r="AK1737" i="10"/>
  <c r="AK1729" i="10"/>
  <c r="AL1726" i="10"/>
  <c r="AL1736" i="10"/>
  <c r="AL1728" i="10"/>
  <c r="AL1733" i="10"/>
  <c r="AL1725" i="10"/>
  <c r="AL1730" i="10"/>
  <c r="AL1732" i="10"/>
  <c r="AL1721" i="10"/>
  <c r="AK1716" i="10"/>
  <c r="AL1713" i="10"/>
  <c r="AK1708" i="10"/>
  <c r="AL1705" i="10"/>
  <c r="AL1718" i="10"/>
  <c r="AL1710" i="10"/>
  <c r="AL1702" i="10"/>
  <c r="AL1717" i="10"/>
  <c r="AL1709" i="10"/>
  <c r="P1061" i="12"/>
  <c r="P1062" i="12"/>
  <c r="Q1062" i="12" s="1"/>
  <c r="P1065" i="12"/>
  <c r="Q1065" i="12" s="1"/>
  <c r="P1059" i="12"/>
  <c r="Q1059" i="12" s="1"/>
  <c r="P1057" i="12"/>
  <c r="Q1057" i="12" s="1"/>
  <c r="P1064" i="12"/>
  <c r="Q1064" i="12" s="1"/>
  <c r="P1063" i="12"/>
  <c r="Q1063" i="12" s="1"/>
  <c r="P1058" i="12"/>
  <c r="Q1058" i="12" s="1"/>
  <c r="P1056" i="12"/>
  <c r="Q1056" i="12" s="1"/>
  <c r="Q1060" i="12"/>
  <c r="Q1061" i="12"/>
  <c r="H1625" i="10"/>
  <c r="H1624" i="10"/>
  <c r="H1623" i="10"/>
  <c r="H1622" i="10"/>
  <c r="H1628" i="10"/>
  <c r="G1626" i="10"/>
  <c r="V1763" i="10" l="1"/>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I1578" i="10" s="1"/>
  <c r="J1578" i="10" s="1"/>
  <c r="K1578" i="10" s="1"/>
  <c r="V1577" i="10"/>
  <c r="U1577" i="10"/>
  <c r="H1577" i="10"/>
  <c r="G1577" i="10"/>
  <c r="F1577" i="10"/>
  <c r="BL1576" i="10"/>
  <c r="AK1576" i="10"/>
  <c r="V1576" i="10"/>
  <c r="U1576" i="10"/>
  <c r="H1576" i="10"/>
  <c r="G1576" i="10"/>
  <c r="F1576" i="10"/>
  <c r="I1576" i="10" s="1"/>
  <c r="J1576" i="10" s="1"/>
  <c r="K1576" i="10" s="1"/>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I1572" i="10" s="1"/>
  <c r="J1572" i="10" s="1"/>
  <c r="K1572" i="10" s="1"/>
  <c r="X1571" i="10"/>
  <c r="V1571" i="10"/>
  <c r="U1571" i="10"/>
  <c r="H1571" i="10"/>
  <c r="G1571" i="10"/>
  <c r="F1571" i="10"/>
  <c r="I1571" i="10" s="1"/>
  <c r="J1571" i="10" s="1"/>
  <c r="K1571" i="10" s="1"/>
  <c r="X1570" i="10"/>
  <c r="V1570" i="10"/>
  <c r="U1570" i="10"/>
  <c r="H1570" i="10"/>
  <c r="G1570" i="10"/>
  <c r="F1570" i="10"/>
  <c r="I1570" i="10" s="1"/>
  <c r="J1570" i="10" s="1"/>
  <c r="K1570" i="10" s="1"/>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I1567" i="10" s="1"/>
  <c r="J1567" i="10" s="1"/>
  <c r="K1567" i="10" s="1"/>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I1564" i="10" s="1"/>
  <c r="J1564" i="10" s="1"/>
  <c r="K1564" i="10" s="1"/>
  <c r="X1563" i="10"/>
  <c r="V1563" i="10"/>
  <c r="U1563" i="10"/>
  <c r="H1563" i="10"/>
  <c r="G1563" i="10"/>
  <c r="F1563" i="10"/>
  <c r="I1563" i="10" s="1"/>
  <c r="J1563" i="10" s="1"/>
  <c r="K1563" i="10" s="1"/>
  <c r="X1562" i="10"/>
  <c r="V1562" i="10"/>
  <c r="U1562" i="10"/>
  <c r="H1562" i="10"/>
  <c r="G1562" i="10"/>
  <c r="F1562" i="10"/>
  <c r="I1562" i="10" s="1"/>
  <c r="J1562" i="10" s="1"/>
  <c r="K1562" i="10" s="1"/>
  <c r="X1561" i="10"/>
  <c r="V1561" i="10"/>
  <c r="U1561" i="10"/>
  <c r="H1561" i="10"/>
  <c r="G1561" i="10"/>
  <c r="F1561" i="10"/>
  <c r="V1560" i="10"/>
  <c r="U1560" i="10"/>
  <c r="H1560" i="10"/>
  <c r="G1560" i="10"/>
  <c r="F1560" i="10"/>
  <c r="V1559" i="10"/>
  <c r="U1559" i="10"/>
  <c r="H1559" i="10"/>
  <c r="G1559" i="10"/>
  <c r="F1559" i="10"/>
  <c r="I1559" i="10" s="1"/>
  <c r="J1559" i="10" s="1"/>
  <c r="K1559" i="10" s="1"/>
  <c r="V1558" i="10"/>
  <c r="U1558" i="10"/>
  <c r="H1558" i="10"/>
  <c r="G1558" i="10"/>
  <c r="F1558" i="10"/>
  <c r="V1557" i="10"/>
  <c r="U1557" i="10"/>
  <c r="H1557" i="10"/>
  <c r="G1557" i="10"/>
  <c r="F1557" i="10"/>
  <c r="I1557" i="10" s="1"/>
  <c r="J1557" i="10" s="1"/>
  <c r="K1557" i="10" s="1"/>
  <c r="V1556" i="10"/>
  <c r="U1556" i="10"/>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I1517" i="10" s="1"/>
  <c r="J1517" i="10" s="1"/>
  <c r="K1517" i="10" s="1"/>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s="1"/>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s="1"/>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I1459" i="10" s="1"/>
  <c r="J1459" i="10" s="1"/>
  <c r="K1459" i="10" s="1"/>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s="1"/>
  <c r="J1441" i="10" s="1"/>
  <c r="K1441" i="10" s="1"/>
  <c r="H1441" i="10"/>
  <c r="G1441" i="10"/>
  <c r="AR1440" i="10"/>
  <c r="AN1440" i="10"/>
  <c r="X1440" i="10"/>
  <c r="V1440" i="10"/>
  <c r="U1440" i="10"/>
  <c r="I1440" i="10" s="1"/>
  <c r="J1440" i="10" s="1"/>
  <c r="K1440" i="10" s="1"/>
  <c r="H1440" i="10"/>
  <c r="G1440" i="10"/>
  <c r="AR1439" i="10"/>
  <c r="AN1439" i="10"/>
  <c r="X1439" i="10"/>
  <c r="V1439" i="10"/>
  <c r="U1439" i="10"/>
  <c r="I1439" i="10" s="1"/>
  <c r="J1439" i="10" s="1"/>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K1414" i="10"/>
  <c r="V1414" i="10"/>
  <c r="U1414" i="10"/>
  <c r="I1414" i="10" s="1"/>
  <c r="J1414" i="10" s="1"/>
  <c r="K1414" i="10" s="1"/>
  <c r="H1414" i="10"/>
  <c r="G1414" i="10"/>
  <c r="AR1413" i="10"/>
  <c r="AL1413" i="10"/>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AM1410" i="10" s="1"/>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M1403" i="10" s="1"/>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W1399" i="10" s="1"/>
  <c r="BL1399" i="10" s="1"/>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V1391" i="10"/>
  <c r="U1391" i="10"/>
  <c r="I1391" i="10" s="1"/>
  <c r="J1391" i="10" s="1"/>
  <c r="K1391" i="10" s="1"/>
  <c r="H1391" i="10"/>
  <c r="G1391" i="10"/>
  <c r="AW1390" i="10"/>
  <c r="AR1390" i="10"/>
  <c r="AO1390" i="10"/>
  <c r="AM1390" i="10"/>
  <c r="W1390" i="10" s="1"/>
  <c r="BL1390" i="10" s="1"/>
  <c r="V1390" i="10"/>
  <c r="U1390" i="10"/>
  <c r="I1390" i="10" s="1"/>
  <c r="J1390" i="10" s="1"/>
  <c r="K1390" i="10" s="1"/>
  <c r="H1390" i="10"/>
  <c r="G1390" i="10"/>
  <c r="AW1389" i="10"/>
  <c r="AR1389" i="10"/>
  <c r="AO1389" i="10"/>
  <c r="AM1389" i="10"/>
  <c r="W1389" i="10" s="1"/>
  <c r="BL1389" i="10" s="1"/>
  <c r="V1389" i="10"/>
  <c r="U1389" i="10"/>
  <c r="I1389" i="10" s="1"/>
  <c r="J1389" i="10" s="1"/>
  <c r="K1389" i="10" s="1"/>
  <c r="H1389" i="10"/>
  <c r="G1389" i="10"/>
  <c r="AW1388" i="10"/>
  <c r="AR1388" i="10"/>
  <c r="AO1388" i="10"/>
  <c r="AM1388" i="10"/>
  <c r="W1388" i="10" s="1"/>
  <c r="BL138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M1376" i="10"/>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M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I1364" i="10" s="1"/>
  <c r="J1364" i="10" s="1"/>
  <c r="K1364" i="10" s="1"/>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W1333" i="10" s="1"/>
  <c r="X1333" i="10" s="1"/>
  <c r="V1333" i="10"/>
  <c r="U1333" i="10"/>
  <c r="H1333" i="10"/>
  <c r="G1333" i="10"/>
  <c r="F1333" i="10"/>
  <c r="AN1332" i="10"/>
  <c r="AM1332" i="10"/>
  <c r="W1332" i="10"/>
  <c r="X1332" i="10" s="1"/>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G1327" i="10" s="1"/>
  <c r="BL1326" i="10"/>
  <c r="AR1326" i="10"/>
  <c r="AM1326" i="10"/>
  <c r="V1326" i="10"/>
  <c r="U1326" i="10"/>
  <c r="I1326" i="10" s="1"/>
  <c r="J1326" i="10" s="1"/>
  <c r="K1326" i="10" s="1"/>
  <c r="E1326" i="10"/>
  <c r="G1326" i="10" s="1"/>
  <c r="BL1325" i="10"/>
  <c r="AR1325" i="10"/>
  <c r="AM1325" i="10"/>
  <c r="V1325" i="10"/>
  <c r="U1325" i="10"/>
  <c r="I1325" i="10" s="1"/>
  <c r="J1325" i="10" s="1"/>
  <c r="K1325" i="10" s="1"/>
  <c r="E1325" i="10"/>
  <c r="H1325" i="10" s="1"/>
  <c r="BL1324" i="10"/>
  <c r="AR1324" i="10"/>
  <c r="AM1324" i="10"/>
  <c r="V1324" i="10"/>
  <c r="U1324" i="10"/>
  <c r="I1324" i="10" s="1"/>
  <c r="J1324" i="10" s="1"/>
  <c r="K1324" i="10" s="1"/>
  <c r="H1324" i="10"/>
  <c r="E1324" i="10"/>
  <c r="G1324" i="10" s="1"/>
  <c r="BL1323" i="10"/>
  <c r="AR1323" i="10"/>
  <c r="AM1323" i="10"/>
  <c r="V1323" i="10"/>
  <c r="U1323" i="10"/>
  <c r="I1323" i="10" s="1"/>
  <c r="J1323" i="10" s="1"/>
  <c r="K1323" i="10" s="1"/>
  <c r="E1323" i="10"/>
  <c r="H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BL1320" i="10"/>
  <c r="AR1320" i="10"/>
  <c r="AM1320" i="10"/>
  <c r="V1320" i="10"/>
  <c r="U1320" i="10"/>
  <c r="I1320" i="10" s="1"/>
  <c r="J1320" i="10" s="1"/>
  <c r="K1320" i="10" s="1"/>
  <c r="E1320" i="10"/>
  <c r="G1320" i="10" s="1"/>
  <c r="BL1319" i="10"/>
  <c r="AR1319" i="10"/>
  <c r="AM1319" i="10"/>
  <c r="V1319" i="10"/>
  <c r="U1319" i="10"/>
  <c r="I1319" i="10" s="1"/>
  <c r="J1319" i="10" s="1"/>
  <c r="K1319" i="10" s="1"/>
  <c r="E1319" i="10"/>
  <c r="G1319" i="10" s="1"/>
  <c r="BL1318" i="10"/>
  <c r="AR1318" i="10"/>
  <c r="AM1318" i="10"/>
  <c r="V1318" i="10"/>
  <c r="U1318" i="10"/>
  <c r="I1318" i="10" s="1"/>
  <c r="J1318" i="10" s="1"/>
  <c r="K1318" i="10" s="1"/>
  <c r="E1318" i="10"/>
  <c r="G1318" i="10" s="1"/>
  <c r="BL1317" i="10"/>
  <c r="AR1317" i="10"/>
  <c r="AM1317" i="10"/>
  <c r="V1317" i="10"/>
  <c r="U1317" i="10"/>
  <c r="I1317" i="10" s="1"/>
  <c r="J1317" i="10" s="1"/>
  <c r="K1317" i="10" s="1"/>
  <c r="E1317" i="10"/>
  <c r="H1317" i="10" s="1"/>
  <c r="BL1316" i="10"/>
  <c r="AR1316" i="10"/>
  <c r="AM1316" i="10"/>
  <c r="V1316" i="10"/>
  <c r="U1316" i="10"/>
  <c r="I1316" i="10" s="1"/>
  <c r="J1316" i="10" s="1"/>
  <c r="K1316" i="10" s="1"/>
  <c r="E1316" i="10"/>
  <c r="G1316" i="10" s="1"/>
  <c r="BL1315" i="10"/>
  <c r="AR1315" i="10"/>
  <c r="AM1315" i="10"/>
  <c r="V1315" i="10"/>
  <c r="U1315" i="10"/>
  <c r="I1315" i="10" s="1"/>
  <c r="J1315" i="10" s="1"/>
  <c r="K1315" i="10" s="1"/>
  <c r="E1315" i="10"/>
  <c r="H1315" i="10" s="1"/>
  <c r="BL1314" i="10"/>
  <c r="AR1314" i="10"/>
  <c r="AM1314" i="10"/>
  <c r="V1314" i="10"/>
  <c r="U1314" i="10"/>
  <c r="I1314" i="10" s="1"/>
  <c r="J1314" i="10" s="1"/>
  <c r="K1314" i="10" s="1"/>
  <c r="E1314" i="10"/>
  <c r="BL1313" i="10"/>
  <c r="AR1313" i="10"/>
  <c r="AM1313" i="10"/>
  <c r="V1313" i="10"/>
  <c r="U1313" i="10"/>
  <c r="I1313" i="10" s="1"/>
  <c r="J1313" i="10" s="1"/>
  <c r="K1313" i="10" s="1"/>
  <c r="E1313" i="10"/>
  <c r="G1313" i="10" s="1"/>
  <c r="BL1312" i="10"/>
  <c r="AR1312" i="10"/>
  <c r="AM1312" i="10"/>
  <c r="V1312" i="10"/>
  <c r="U1312" i="10"/>
  <c r="I1312" i="10" s="1"/>
  <c r="J1312" i="10" s="1"/>
  <c r="K1312" i="10" s="1"/>
  <c r="E1312" i="10"/>
  <c r="G1312" i="10" s="1"/>
  <c r="BL1311" i="10"/>
  <c r="AR1311" i="10"/>
  <c r="AM1311" i="10"/>
  <c r="V1311" i="10"/>
  <c r="U1311" i="10"/>
  <c r="I1311" i="10" s="1"/>
  <c r="J1311" i="10" s="1"/>
  <c r="K1311" i="10" s="1"/>
  <c r="E1311" i="10"/>
  <c r="H1311" i="10" s="1"/>
  <c r="BL1310" i="10"/>
  <c r="AR1310" i="10"/>
  <c r="AM1310" i="10"/>
  <c r="V1310" i="10"/>
  <c r="U1310" i="10"/>
  <c r="I1310" i="10" s="1"/>
  <c r="J1310" i="10" s="1"/>
  <c r="K1310" i="10" s="1"/>
  <c r="E1310" i="10"/>
  <c r="H1310" i="10" s="1"/>
  <c r="BL1309" i="10"/>
  <c r="AR1309" i="10"/>
  <c r="AM1309" i="10"/>
  <c r="V1309" i="10"/>
  <c r="U1309" i="10"/>
  <c r="I1309" i="10" s="1"/>
  <c r="J1309" i="10" s="1"/>
  <c r="K1309" i="10" s="1"/>
  <c r="E1309" i="10"/>
  <c r="H1309" i="10" s="1"/>
  <c r="BL1308" i="10"/>
  <c r="AR1308" i="10"/>
  <c r="AM1308" i="10"/>
  <c r="V1308" i="10"/>
  <c r="U1308" i="10"/>
  <c r="I1308" i="10" s="1"/>
  <c r="J1308" i="10" s="1"/>
  <c r="K1308" i="10" s="1"/>
  <c r="E1308" i="10"/>
  <c r="H1308" i="10" s="1"/>
  <c r="BL1307" i="10"/>
  <c r="AR1307" i="10"/>
  <c r="AM1307" i="10"/>
  <c r="V1307" i="10"/>
  <c r="U1307" i="10"/>
  <c r="I1307" i="10" s="1"/>
  <c r="J1307" i="10" s="1"/>
  <c r="K1307" i="10" s="1"/>
  <c r="G1307" i="10"/>
  <c r="E1307" i="10"/>
  <c r="H1307" i="10" s="1"/>
  <c r="BL1306" i="10"/>
  <c r="AR1306" i="10"/>
  <c r="AM1306" i="10"/>
  <c r="V1306" i="10"/>
  <c r="U1306" i="10"/>
  <c r="I1306" i="10" s="1"/>
  <c r="J1306" i="10" s="1"/>
  <c r="K1306" i="10" s="1"/>
  <c r="E1306" i="10"/>
  <c r="G1306" i="10" s="1"/>
  <c r="BL1305" i="10"/>
  <c r="AR1305" i="10"/>
  <c r="AM1305" i="10"/>
  <c r="V1305" i="10"/>
  <c r="U1305" i="10"/>
  <c r="I1305" i="10" s="1"/>
  <c r="J1305" i="10" s="1"/>
  <c r="K1305" i="10" s="1"/>
  <c r="E1305" i="10"/>
  <c r="BL1304" i="10"/>
  <c r="AR1304" i="10"/>
  <c r="AM1304" i="10"/>
  <c r="V1304" i="10"/>
  <c r="U1304" i="10"/>
  <c r="I1304" i="10" s="1"/>
  <c r="J1304" i="10" s="1"/>
  <c r="K1304" i="10" s="1"/>
  <c r="E1304" i="10"/>
  <c r="G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I1299" i="10" s="1"/>
  <c r="J1299" i="10" s="1"/>
  <c r="K1299" i="10" s="1"/>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I1291" i="10" s="1"/>
  <c r="J1291" i="10" s="1"/>
  <c r="K1291" i="10" s="1"/>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I1274" i="10" s="1"/>
  <c r="J1274" i="10" s="1"/>
  <c r="K1274" i="10" s="1"/>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I1270" i="10" s="1"/>
  <c r="J1270" i="10" s="1"/>
  <c r="K1270" i="10" s="1"/>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s="1"/>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s="1"/>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s="1"/>
  <c r="J1198" i="10" s="1"/>
  <c r="K1198" i="10" s="1"/>
  <c r="H1198" i="10"/>
  <c r="G1198" i="10"/>
  <c r="W1197" i="10"/>
  <c r="V1197" i="10"/>
  <c r="U1197" i="10"/>
  <c r="I1197" i="10" s="1"/>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H1179" i="10" s="1"/>
  <c r="AS1178" i="10"/>
  <c r="X1178" i="10"/>
  <c r="V1178" i="10"/>
  <c r="U1178" i="10"/>
  <c r="I1178" i="10" s="1"/>
  <c r="J1178" i="10" s="1"/>
  <c r="K1178" i="10" s="1"/>
  <c r="E1178" i="10"/>
  <c r="AS1177" i="10"/>
  <c r="X1177" i="10"/>
  <c r="V1177" i="10"/>
  <c r="U1177" i="10"/>
  <c r="I1177" i="10" s="1"/>
  <c r="J1177" i="10" s="1"/>
  <c r="K1177" i="10" s="1"/>
  <c r="E1177" i="10"/>
  <c r="H1177" i="10" s="1"/>
  <c r="AS1176" i="10"/>
  <c r="X1176" i="10"/>
  <c r="V1176" i="10"/>
  <c r="U1176" i="10"/>
  <c r="I1176" i="10" s="1"/>
  <c r="J1176" i="10" s="1"/>
  <c r="K1176" i="10" s="1"/>
  <c r="E1176" i="10"/>
  <c r="AS1175" i="10"/>
  <c r="X1175" i="10"/>
  <c r="V1175" i="10"/>
  <c r="U1175" i="10"/>
  <c r="I1175" i="10" s="1"/>
  <c r="J1175" i="10" s="1"/>
  <c r="K1175" i="10" s="1"/>
  <c r="E1175" i="10"/>
  <c r="H1175" i="10" s="1"/>
  <c r="AS1174" i="10"/>
  <c r="X1174" i="10"/>
  <c r="V1174" i="10"/>
  <c r="U1174" i="10"/>
  <c r="I1174" i="10"/>
  <c r="J1174" i="10" s="1"/>
  <c r="K1174" i="10" s="1"/>
  <c r="E1174" i="10"/>
  <c r="H1174" i="10" s="1"/>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AM1156" i="10"/>
  <c r="X1156" i="10"/>
  <c r="V1156" i="10"/>
  <c r="U1156" i="10"/>
  <c r="H1156" i="10"/>
  <c r="G1156" i="10"/>
  <c r="F1156" i="10"/>
  <c r="I1156" i="10" s="1"/>
  <c r="J1156" i="10" s="1"/>
  <c r="K1156" i="10" s="1"/>
  <c r="AM1155" i="10"/>
  <c r="AL1155" i="10" s="1"/>
  <c r="X1155" i="10"/>
  <c r="V1155" i="10"/>
  <c r="U1155" i="10"/>
  <c r="H1155" i="10"/>
  <c r="G1155" i="10"/>
  <c r="F1155" i="10"/>
  <c r="AM1154" i="10"/>
  <c r="AL1154" i="10" s="1"/>
  <c r="X1154" i="10"/>
  <c r="V1154" i="10"/>
  <c r="U1154" i="10"/>
  <c r="H1154" i="10"/>
  <c r="G1154" i="10"/>
  <c r="F1154" i="10"/>
  <c r="AM1153" i="10"/>
  <c r="AL1153" i="10" s="1"/>
  <c r="X1153" i="10"/>
  <c r="V1153" i="10"/>
  <c r="U1153" i="10"/>
  <c r="H1153" i="10"/>
  <c r="G1153" i="10"/>
  <c r="F1153" i="10"/>
  <c r="AM1152" i="10"/>
  <c r="X1152" i="10"/>
  <c r="V1152" i="10"/>
  <c r="U1152" i="10"/>
  <c r="H1152" i="10"/>
  <c r="G1152" i="10"/>
  <c r="F1152" i="10"/>
  <c r="AM1151" i="10"/>
  <c r="AL1151" i="10" s="1"/>
  <c r="X1151" i="10"/>
  <c r="V1151" i="10"/>
  <c r="U1151" i="10"/>
  <c r="H1151" i="10"/>
  <c r="G1151" i="10"/>
  <c r="F1151" i="10"/>
  <c r="AM1150" i="10"/>
  <c r="AL1150" i="10" s="1"/>
  <c r="X1150" i="10"/>
  <c r="V1150" i="10"/>
  <c r="U1150" i="10"/>
  <c r="H1150" i="10"/>
  <c r="G1150" i="10"/>
  <c r="F1150" i="10"/>
  <c r="AM1149" i="10"/>
  <c r="AL1149" i="10" s="1"/>
  <c r="X1149" i="10"/>
  <c r="V1149" i="10"/>
  <c r="U1149" i="10"/>
  <c r="H1149" i="10"/>
  <c r="G1149" i="10"/>
  <c r="F1149" i="10"/>
  <c r="AM1148" i="10"/>
  <c r="AL1148" i="10" s="1"/>
  <c r="X1148" i="10"/>
  <c r="V1148" i="10"/>
  <c r="U1148" i="10"/>
  <c r="H1148" i="10"/>
  <c r="G1148" i="10"/>
  <c r="F1148" i="10"/>
  <c r="AM1147" i="10"/>
  <c r="X1147" i="10"/>
  <c r="V1147" i="10"/>
  <c r="U1147" i="10"/>
  <c r="I1147" i="10" s="1"/>
  <c r="J1147" i="10" s="1"/>
  <c r="K1147" i="10" s="1"/>
  <c r="H1147" i="10"/>
  <c r="G1147" i="10"/>
  <c r="F1147" i="10"/>
  <c r="AM1146" i="10"/>
  <c r="X1146" i="10"/>
  <c r="V1146" i="10"/>
  <c r="U1146" i="10"/>
  <c r="H1146" i="10"/>
  <c r="G1146" i="10"/>
  <c r="F1146" i="10"/>
  <c r="AM1145" i="10"/>
  <c r="X1145" i="10"/>
  <c r="V1145" i="10"/>
  <c r="U1145" i="10"/>
  <c r="H1145" i="10"/>
  <c r="G1145" i="10"/>
  <c r="F1145" i="10"/>
  <c r="AM1144" i="10"/>
  <c r="AL1144" i="10" s="1"/>
  <c r="X1144" i="10"/>
  <c r="V1144" i="10"/>
  <c r="U1144" i="10"/>
  <c r="H1144" i="10"/>
  <c r="G1144" i="10"/>
  <c r="F1144" i="10"/>
  <c r="AM1143" i="10"/>
  <c r="X1143" i="10"/>
  <c r="V1143" i="10"/>
  <c r="U1143" i="10"/>
  <c r="H1143" i="10"/>
  <c r="G1143" i="10"/>
  <c r="F1143" i="10"/>
  <c r="AM1142" i="10"/>
  <c r="AL1142" i="10" s="1"/>
  <c r="X1142" i="10"/>
  <c r="V1142" i="10"/>
  <c r="U1142" i="10"/>
  <c r="H1142" i="10"/>
  <c r="G1142" i="10"/>
  <c r="F1142" i="10"/>
  <c r="AM1141" i="10"/>
  <c r="X1141" i="10"/>
  <c r="V1141" i="10"/>
  <c r="U1141" i="10"/>
  <c r="H1141" i="10"/>
  <c r="G1141" i="10"/>
  <c r="F1141" i="10"/>
  <c r="AM1140" i="10"/>
  <c r="AL1140" i="10" s="1"/>
  <c r="X1140" i="10"/>
  <c r="V1140" i="10"/>
  <c r="U1140" i="10"/>
  <c r="H1140" i="10"/>
  <c r="G1140" i="10"/>
  <c r="F1140" i="10"/>
  <c r="AM1139" i="10"/>
  <c r="X1139" i="10"/>
  <c r="V1139" i="10"/>
  <c r="U1139" i="10"/>
  <c r="H1139" i="10"/>
  <c r="G1139" i="10"/>
  <c r="F1139" i="10"/>
  <c r="AM1138" i="10"/>
  <c r="AL1138" i="10" s="1"/>
  <c r="X1138" i="10"/>
  <c r="V1138" i="10"/>
  <c r="U1138" i="10"/>
  <c r="H1138" i="10"/>
  <c r="G1138" i="10"/>
  <c r="F1138" i="10"/>
  <c r="AM1137" i="10"/>
  <c r="X1137" i="10"/>
  <c r="V1137" i="10"/>
  <c r="U1137" i="10"/>
  <c r="H1137" i="10"/>
  <c r="G1137" i="10"/>
  <c r="F1137" i="10"/>
  <c r="AM1136" i="10"/>
  <c r="AL1136" i="10" s="1"/>
  <c r="X1136" i="10"/>
  <c r="V1136" i="10"/>
  <c r="U1136" i="10"/>
  <c r="H1136" i="10"/>
  <c r="G1136" i="10"/>
  <c r="F1136" i="10"/>
  <c r="I1136" i="10" s="1"/>
  <c r="J1136" i="10" s="1"/>
  <c r="K1136" i="10" s="1"/>
  <c r="AM1135" i="10"/>
  <c r="X1135" i="10"/>
  <c r="V1135" i="10"/>
  <c r="U1135" i="10"/>
  <c r="H1135" i="10"/>
  <c r="G1135" i="10"/>
  <c r="F1135" i="10"/>
  <c r="I1135" i="10" s="1"/>
  <c r="J1135" i="10" s="1"/>
  <c r="K1135" i="10" s="1"/>
  <c r="AM1134" i="10"/>
  <c r="X1134" i="10"/>
  <c r="V1134" i="10"/>
  <c r="U1134" i="10"/>
  <c r="H1134" i="10"/>
  <c r="G1134" i="10"/>
  <c r="F1134" i="10"/>
  <c r="AM1133" i="10"/>
  <c r="X1133" i="10"/>
  <c r="V1133" i="10"/>
  <c r="U1133" i="10"/>
  <c r="H1133" i="10"/>
  <c r="G1133" i="10"/>
  <c r="F1133" i="10"/>
  <c r="AM1132" i="10"/>
  <c r="AL1132" i="10" s="1"/>
  <c r="X1132" i="10"/>
  <c r="V1132" i="10"/>
  <c r="U1132" i="10"/>
  <c r="H1132" i="10"/>
  <c r="G1132" i="10"/>
  <c r="F1132" i="10"/>
  <c r="AM1131" i="10"/>
  <c r="X1131" i="10"/>
  <c r="V1131" i="10"/>
  <c r="U1131" i="10"/>
  <c r="H1131" i="10"/>
  <c r="G1131" i="10"/>
  <c r="F1131" i="10"/>
  <c r="AM1130" i="10"/>
  <c r="AL1130" i="10" s="1"/>
  <c r="X1130" i="10"/>
  <c r="V1130" i="10"/>
  <c r="U1130" i="10"/>
  <c r="H1130" i="10"/>
  <c r="G1130" i="10"/>
  <c r="F1130" i="10"/>
  <c r="AP1129" i="10"/>
  <c r="X1129" i="10"/>
  <c r="V1129" i="10"/>
  <c r="U1129" i="10"/>
  <c r="I1129" i="10" s="1"/>
  <c r="J1129" i="10" s="1"/>
  <c r="K1129" i="10" s="1"/>
  <c r="H1129" i="10"/>
  <c r="G1129" i="10"/>
  <c r="F1129" i="10"/>
  <c r="AP1128" i="10"/>
  <c r="X1128" i="10"/>
  <c r="V1128" i="10"/>
  <c r="U1128" i="10"/>
  <c r="I1128" i="10" s="1"/>
  <c r="J1128" i="10" s="1"/>
  <c r="K1128" i="10" s="1"/>
  <c r="H1128" i="10"/>
  <c r="G1128" i="10"/>
  <c r="F1128" i="10"/>
  <c r="AP1127" i="10"/>
  <c r="X1127" i="10"/>
  <c r="V1127" i="10"/>
  <c r="U1127" i="10"/>
  <c r="I1127" i="10" s="1"/>
  <c r="J1127" i="10" s="1"/>
  <c r="K1127" i="10" s="1"/>
  <c r="H1127" i="10"/>
  <c r="G1127" i="10"/>
  <c r="F1127" i="10"/>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I1115" i="10" s="1"/>
  <c r="J1115" i="10" s="1"/>
  <c r="K1115" i="10" s="1"/>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J1102" i="10" s="1"/>
  <c r="K1102" i="10" s="1"/>
  <c r="E1102" i="10"/>
  <c r="H1102" i="10" s="1"/>
  <c r="AR1101" i="10"/>
  <c r="AM1101" i="10"/>
  <c r="V1101" i="10"/>
  <c r="U1101" i="10"/>
  <c r="I1101" i="10" s="1"/>
  <c r="J1101" i="10" s="1"/>
  <c r="K1101" i="10" s="1"/>
  <c r="E1101" i="10"/>
  <c r="G1101" i="10" s="1"/>
  <c r="AR1100" i="10"/>
  <c r="AM1100" i="10"/>
  <c r="V1100" i="10"/>
  <c r="U1100" i="10"/>
  <c r="I1100" i="10" s="1"/>
  <c r="J1100" i="10" s="1"/>
  <c r="K1100" i="10" s="1"/>
  <c r="E1100" i="10"/>
  <c r="G1100" i="10" s="1"/>
  <c r="AR1099" i="10"/>
  <c r="AM1099" i="10"/>
  <c r="V1099" i="10"/>
  <c r="U1099" i="10"/>
  <c r="I1099" i="10" s="1"/>
  <c r="J1099" i="10"/>
  <c r="K1099" i="10" s="1"/>
  <c r="E1099" i="10"/>
  <c r="G1099" i="10" s="1"/>
  <c r="AM1098" i="10"/>
  <c r="V1098" i="10"/>
  <c r="U1098" i="10"/>
  <c r="I1098" i="10" s="1"/>
  <c r="J1098" i="10" s="1"/>
  <c r="K1098" i="10" s="1"/>
  <c r="E1098" i="10"/>
  <c r="AM1097" i="10"/>
  <c r="V1097" i="10"/>
  <c r="U1097" i="10"/>
  <c r="I1097" i="10"/>
  <c r="J1097" i="10" s="1"/>
  <c r="K1097" i="10" s="1"/>
  <c r="E1097" i="10"/>
  <c r="G1097" i="10" s="1"/>
  <c r="AM1096" i="10"/>
  <c r="V1096" i="10"/>
  <c r="U1096" i="10"/>
  <c r="I1096" i="10" s="1"/>
  <c r="J1096" i="10" s="1"/>
  <c r="K1096" i="10" s="1"/>
  <c r="E1096" i="10"/>
  <c r="G1096" i="10" s="1"/>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s="1"/>
  <c r="K1092" i="10" s="1"/>
  <c r="E1092" i="10"/>
  <c r="H1092" i="10" s="1"/>
  <c r="AR1091" i="10"/>
  <c r="AM1091" i="10"/>
  <c r="V1091" i="10"/>
  <c r="U1091" i="10"/>
  <c r="I1091" i="10" s="1"/>
  <c r="J1091" i="10" s="1"/>
  <c r="K1091" i="10" s="1"/>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G1080" i="10" s="1"/>
  <c r="V1079" i="10"/>
  <c r="U1079" i="10"/>
  <c r="I1079" i="10" s="1"/>
  <c r="J1079" i="10" s="1"/>
  <c r="K1079" i="10" s="1"/>
  <c r="E1079" i="10"/>
  <c r="G1079" i="10" s="1"/>
  <c r="V1078" i="10"/>
  <c r="U1078" i="10"/>
  <c r="I1078" i="10" s="1"/>
  <c r="J1078" i="10" s="1"/>
  <c r="K1078" i="10" s="1"/>
  <c r="E1078" i="10"/>
  <c r="G1078" i="10" s="1"/>
  <c r="V1077" i="10"/>
  <c r="U1077" i="10"/>
  <c r="I1077" i="10" s="1"/>
  <c r="J1077" i="10" s="1"/>
  <c r="K1077" i="10" s="1"/>
  <c r="H1077" i="10"/>
  <c r="E1077" i="10"/>
  <c r="G1077" i="10" s="1"/>
  <c r="V1076" i="10"/>
  <c r="U1076" i="10"/>
  <c r="I1076" i="10" s="1"/>
  <c r="J1076" i="10" s="1"/>
  <c r="K1076" i="10" s="1"/>
  <c r="E1076" i="10"/>
  <c r="G1076" i="10" s="1"/>
  <c r="V1075" i="10"/>
  <c r="U1075" i="10"/>
  <c r="I1075" i="10" s="1"/>
  <c r="J1075" i="10" s="1"/>
  <c r="K1075" i="10" s="1"/>
  <c r="E1075" i="10"/>
  <c r="G1075" i="10" s="1"/>
  <c r="V1074" i="10"/>
  <c r="U1074" i="10"/>
  <c r="I1074" i="10"/>
  <c r="J1074" i="10" s="1"/>
  <c r="K1074" i="10" s="1"/>
  <c r="E1074" i="10"/>
  <c r="V1073" i="10"/>
  <c r="U1073" i="10"/>
  <c r="I1073" i="10" s="1"/>
  <c r="J1073" i="10" s="1"/>
  <c r="K1073" i="10" s="1"/>
  <c r="E1073" i="10"/>
  <c r="G1073" i="10" s="1"/>
  <c r="V1072" i="10"/>
  <c r="U1072" i="10"/>
  <c r="I1072" i="10" s="1"/>
  <c r="J1072" i="10" s="1"/>
  <c r="K1072" i="10" s="1"/>
  <c r="E1072" i="10"/>
  <c r="V1071" i="10"/>
  <c r="U1071" i="10"/>
  <c r="I1071" i="10" s="1"/>
  <c r="J1071" i="10" s="1"/>
  <c r="K1071" i="10" s="1"/>
  <c r="E1071" i="10"/>
  <c r="G1071" i="10" s="1"/>
  <c r="V1070" i="10"/>
  <c r="U1070" i="10"/>
  <c r="I1070" i="10" s="1"/>
  <c r="J1070" i="10" s="1"/>
  <c r="K1070" i="10" s="1"/>
  <c r="E1070" i="10"/>
  <c r="G1070" i="10" s="1"/>
  <c r="V1069" i="10"/>
  <c r="U1069" i="10"/>
  <c r="I1069" i="10" s="1"/>
  <c r="J1069" i="10" s="1"/>
  <c r="K1069" i="10" s="1"/>
  <c r="E1069" i="10"/>
  <c r="G1069" i="10" s="1"/>
  <c r="V1068" i="10"/>
  <c r="U1068" i="10"/>
  <c r="I1068" i="10" s="1"/>
  <c r="J1068" i="10" s="1"/>
  <c r="K1068" i="10" s="1"/>
  <c r="E1068" i="10"/>
  <c r="G1068" i="10" s="1"/>
  <c r="V1067" i="10"/>
  <c r="U1067" i="10"/>
  <c r="I1067" i="10" s="1"/>
  <c r="J1067" i="10" s="1"/>
  <c r="K1067" i="10" s="1"/>
  <c r="E1067" i="10"/>
  <c r="G1067" i="10" s="1"/>
  <c r="V1066" i="10"/>
  <c r="U1066" i="10"/>
  <c r="I1066" i="10" s="1"/>
  <c r="J1066" i="10" s="1"/>
  <c r="K1066" i="10" s="1"/>
  <c r="E1066" i="10"/>
  <c r="G1066" i="10" s="1"/>
  <c r="V1065" i="10"/>
  <c r="U1065" i="10"/>
  <c r="I1065" i="10" s="1"/>
  <c r="J1065" i="10" s="1"/>
  <c r="K1065" i="10" s="1"/>
  <c r="E1065" i="10"/>
  <c r="G1065" i="10" s="1"/>
  <c r="V1064" i="10"/>
  <c r="U1064" i="10"/>
  <c r="I1064" i="10" s="1"/>
  <c r="J1064" i="10" s="1"/>
  <c r="K1064" i="10" s="1"/>
  <c r="E1064" i="10"/>
  <c r="G1064" i="10" s="1"/>
  <c r="V1063" i="10"/>
  <c r="U1063" i="10"/>
  <c r="I1063" i="10" s="1"/>
  <c r="J1063" i="10" s="1"/>
  <c r="K1063" i="10" s="1"/>
  <c r="E1063" i="10"/>
  <c r="G1063" i="10" s="1"/>
  <c r="V1062" i="10"/>
  <c r="U1062" i="10"/>
  <c r="I1062" i="10" s="1"/>
  <c r="J1062" i="10" s="1"/>
  <c r="K1062" i="10" s="1"/>
  <c r="E1062" i="10"/>
  <c r="G1062" i="10" s="1"/>
  <c r="V1061" i="10"/>
  <c r="U1061" i="10"/>
  <c r="I1061" i="10" s="1"/>
  <c r="J1061" i="10" s="1"/>
  <c r="K1061" i="10" s="1"/>
  <c r="E1061" i="10"/>
  <c r="G1061" i="10" s="1"/>
  <c r="V1060" i="10"/>
  <c r="U1060" i="10"/>
  <c r="I1060" i="10" s="1"/>
  <c r="J1060" i="10" s="1"/>
  <c r="K1060" i="10" s="1"/>
  <c r="E1060" i="10"/>
  <c r="G1060" i="10" s="1"/>
  <c r="V1059" i="10"/>
  <c r="U1059" i="10"/>
  <c r="I1059" i="10" s="1"/>
  <c r="J1059" i="10" s="1"/>
  <c r="K1059" i="10" s="1"/>
  <c r="E1059" i="10"/>
  <c r="G1059" i="10" s="1"/>
  <c r="V1058" i="10"/>
  <c r="U1058" i="10"/>
  <c r="I1058" i="10" s="1"/>
  <c r="J1058" i="10" s="1"/>
  <c r="K1058" i="10" s="1"/>
  <c r="E1058" i="10"/>
  <c r="G1058" i="10" s="1"/>
  <c r="V1057" i="10"/>
  <c r="U1057" i="10"/>
  <c r="I1057" i="10" s="1"/>
  <c r="J1057" i="10" s="1"/>
  <c r="K1057" i="10" s="1"/>
  <c r="E1057" i="10"/>
  <c r="G1057" i="10" s="1"/>
  <c r="V1056" i="10"/>
  <c r="U1056" i="10"/>
  <c r="I1056" i="10" s="1"/>
  <c r="J1056" i="10" s="1"/>
  <c r="K1056" i="10" s="1"/>
  <c r="E1056" i="10"/>
  <c r="G1056" i="10" s="1"/>
  <c r="V1055" i="10"/>
  <c r="U1055" i="10"/>
  <c r="I1055" i="10" s="1"/>
  <c r="J1055" i="10" s="1"/>
  <c r="K1055" i="10" s="1"/>
  <c r="E1055" i="10"/>
  <c r="G1055" i="10" s="1"/>
  <c r="V1054" i="10"/>
  <c r="U1054" i="10"/>
  <c r="I1054" i="10" s="1"/>
  <c r="J1054" i="10" s="1"/>
  <c r="K1054" i="10" s="1"/>
  <c r="E1054" i="10"/>
  <c r="G1054" i="10" s="1"/>
  <c r="V1053" i="10"/>
  <c r="U1053" i="10"/>
  <c r="I1053" i="10" s="1"/>
  <c r="J1053" i="10" s="1"/>
  <c r="K1053" i="10" s="1"/>
  <c r="E1053" i="10"/>
  <c r="G1053" i="10" s="1"/>
  <c r="V1052" i="10"/>
  <c r="U1052" i="10"/>
  <c r="I1052" i="10" s="1"/>
  <c r="J1052" i="10" s="1"/>
  <c r="K1052" i="10" s="1"/>
  <c r="E1052" i="10"/>
  <c r="G1052" i="10" s="1"/>
  <c r="V1051" i="10"/>
  <c r="U1051" i="10"/>
  <c r="I1051" i="10" s="1"/>
  <c r="J1051" i="10" s="1"/>
  <c r="K1051" i="10" s="1"/>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E1044" i="10"/>
  <c r="G1044" i="10" s="1"/>
  <c r="BL1043" i="10"/>
  <c r="V1043" i="10"/>
  <c r="U1043" i="10"/>
  <c r="I1043" i="10" s="1"/>
  <c r="J1043" i="10" s="1"/>
  <c r="K1043" i="10" s="1"/>
  <c r="E1043" i="10"/>
  <c r="BL1042" i="10"/>
  <c r="V1042" i="10"/>
  <c r="U1042" i="10"/>
  <c r="I1042" i="10" s="1"/>
  <c r="J1042" i="10" s="1"/>
  <c r="K1042" i="10" s="1"/>
  <c r="E1042" i="10"/>
  <c r="G1042" i="10" s="1"/>
  <c r="BL1041" i="10"/>
  <c r="V1041" i="10"/>
  <c r="U1041" i="10"/>
  <c r="I1041" i="10" s="1"/>
  <c r="J1041" i="10" s="1"/>
  <c r="K1041" i="10" s="1"/>
  <c r="E1041" i="10"/>
  <c r="H1041" i="10" s="1"/>
  <c r="BL1040" i="10"/>
  <c r="V1040" i="10"/>
  <c r="U1040" i="10"/>
  <c r="I1040" i="10" s="1"/>
  <c r="J1040" i="10" s="1"/>
  <c r="K1040" i="10" s="1"/>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E1037" i="10"/>
  <c r="BL1036" i="10"/>
  <c r="V1036" i="10"/>
  <c r="U1036" i="10"/>
  <c r="I1036" i="10" s="1"/>
  <c r="J1036" i="10" s="1"/>
  <c r="K1036" i="10" s="1"/>
  <c r="E1036" i="10"/>
  <c r="H1036" i="10" s="1"/>
  <c r="BL1035" i="10"/>
  <c r="V1035" i="10"/>
  <c r="U1035" i="10"/>
  <c r="I1035" i="10" s="1"/>
  <c r="J1035" i="10" s="1"/>
  <c r="K1035" i="10" s="1"/>
  <c r="E1035" i="10"/>
  <c r="H1035" i="10" s="1"/>
  <c r="BL1034" i="10"/>
  <c r="V1034" i="10"/>
  <c r="U1034" i="10"/>
  <c r="I1034" i="10" s="1"/>
  <c r="J1034" i="10" s="1"/>
  <c r="K1034" i="10" s="1"/>
  <c r="E1034" i="10"/>
  <c r="G1034" i="10" s="1"/>
  <c r="BL1033" i="10"/>
  <c r="V1033" i="10"/>
  <c r="U1033" i="10"/>
  <c r="I1033" i="10" s="1"/>
  <c r="J1033" i="10" s="1"/>
  <c r="K1033" i="10" s="1"/>
  <c r="E1033" i="10"/>
  <c r="H1033" i="10" s="1"/>
  <c r="BL1032" i="10"/>
  <c r="V1032" i="10"/>
  <c r="U1032" i="10"/>
  <c r="I1032" i="10" s="1"/>
  <c r="J1032" i="10" s="1"/>
  <c r="K1032" i="10" s="1"/>
  <c r="E1032" i="10"/>
  <c r="BL1031" i="10"/>
  <c r="V1031" i="10"/>
  <c r="U1031" i="10"/>
  <c r="I1031" i="10" s="1"/>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s="1"/>
  <c r="J1028" i="10" s="1"/>
  <c r="K1028" i="10" s="1"/>
  <c r="E1028" i="10"/>
  <c r="G1028" i="10" s="1"/>
  <c r="BL1027" i="10"/>
  <c r="V1027" i="10"/>
  <c r="U1027" i="10"/>
  <c r="I1027" i="10" s="1"/>
  <c r="J1027" i="10" s="1"/>
  <c r="K1027" i="10" s="1"/>
  <c r="H1027" i="10"/>
  <c r="E1027" i="10"/>
  <c r="G1027" i="10" s="1"/>
  <c r="BL1026" i="10"/>
  <c r="V1026" i="10"/>
  <c r="U1026" i="10"/>
  <c r="I1026" i="10" s="1"/>
  <c r="J1026" i="10" s="1"/>
  <c r="K1026" i="10" s="1"/>
  <c r="E1026" i="10"/>
  <c r="H1026" i="10" s="1"/>
  <c r="BL1025" i="10"/>
  <c r="V1025" i="10"/>
  <c r="U1025" i="10"/>
  <c r="I1025" i="10" s="1"/>
  <c r="J1025" i="10" s="1"/>
  <c r="K1025" i="10" s="1"/>
  <c r="E1025" i="10"/>
  <c r="H1025" i="10" s="1"/>
  <c r="BL1024" i="10"/>
  <c r="V1024" i="10"/>
  <c r="U1024" i="10"/>
  <c r="I1024" i="10" s="1"/>
  <c r="J1024" i="10" s="1"/>
  <c r="K1024" i="10" s="1"/>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s="1"/>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G1018" i="10" s="1"/>
  <c r="BL1017" i="10"/>
  <c r="AR1017" i="10"/>
  <c r="V1017" i="10"/>
  <c r="U1017" i="10"/>
  <c r="I1017" i="10" s="1"/>
  <c r="J1017" i="10" s="1"/>
  <c r="K1017" i="10" s="1"/>
  <c r="E1017" i="10"/>
  <c r="G1017" i="10" s="1"/>
  <c r="BL1016" i="10"/>
  <c r="AR1016" i="10"/>
  <c r="V1016" i="10"/>
  <c r="U1016" i="10"/>
  <c r="I1016" i="10" s="1"/>
  <c r="J1016" i="10" s="1"/>
  <c r="K1016" i="10" s="1"/>
  <c r="E1016" i="10"/>
  <c r="G1016" i="10" s="1"/>
  <c r="BL1015" i="10"/>
  <c r="AR1015" i="10"/>
  <c r="V1015" i="10"/>
  <c r="U1015" i="10"/>
  <c r="I1015" i="10" s="1"/>
  <c r="J1015" i="10" s="1"/>
  <c r="K1015" i="10" s="1"/>
  <c r="E1015" i="10"/>
  <c r="H1015" i="10" s="1"/>
  <c r="BL1014" i="10"/>
  <c r="AR1014" i="10"/>
  <c r="V1014" i="10"/>
  <c r="U1014" i="10"/>
  <c r="I1014" i="10" s="1"/>
  <c r="J1014" i="10" s="1"/>
  <c r="K1014" i="10" s="1"/>
  <c r="E1014" i="10"/>
  <c r="H1014" i="10" s="1"/>
  <c r="BL1013" i="10"/>
  <c r="AR1013" i="10"/>
  <c r="V1013" i="10"/>
  <c r="U1013" i="10"/>
  <c r="I1013" i="10" s="1"/>
  <c r="J1013" i="10" s="1"/>
  <c r="K1013" i="10" s="1"/>
  <c r="E1013" i="10"/>
  <c r="H1013" i="10" s="1"/>
  <c r="BL1012" i="10"/>
  <c r="AR1012" i="10"/>
  <c r="V1012" i="10"/>
  <c r="U1012" i="10"/>
  <c r="I1012" i="10" s="1"/>
  <c r="J1012" i="10" s="1"/>
  <c r="K1012" i="10" s="1"/>
  <c r="G1012" i="10"/>
  <c r="E1012" i="10"/>
  <c r="H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I961" i="10" s="1"/>
  <c r="J961" i="10" s="1"/>
  <c r="K961" i="10" s="1"/>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I957" i="10" s="1"/>
  <c r="J957" i="10" s="1"/>
  <c r="K957" i="10" s="1"/>
  <c r="AR956" i="10"/>
  <c r="AO956" i="10"/>
  <c r="X956" i="10"/>
  <c r="V956" i="10"/>
  <c r="U956" i="10"/>
  <c r="H956" i="10"/>
  <c r="G956" i="10"/>
  <c r="F956" i="10"/>
  <c r="I956" i="10" s="1"/>
  <c r="J956" i="10" s="1"/>
  <c r="K956" i="10" s="1"/>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I952" i="10" s="1"/>
  <c r="J952" i="10" s="1"/>
  <c r="K952" i="10" s="1"/>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I945" i="10" s="1"/>
  <c r="J945" i="10" s="1"/>
  <c r="K945" i="10" s="1"/>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I940" i="10" s="1"/>
  <c r="J940" i="10" s="1"/>
  <c r="K940" i="10" s="1"/>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E936" i="10"/>
  <c r="H936" i="10" s="1"/>
  <c r="BL935" i="10"/>
  <c r="AS935" i="10"/>
  <c r="AR935" i="10"/>
  <c r="AM935" i="10"/>
  <c r="V935" i="10"/>
  <c r="U935" i="10"/>
  <c r="I935" i="10" s="1"/>
  <c r="J935" i="10" s="1"/>
  <c r="K935" i="10" s="1"/>
  <c r="E935" i="10"/>
  <c r="G935" i="10" s="1"/>
  <c r="BL934" i="10"/>
  <c r="AS934" i="10"/>
  <c r="AR934" i="10"/>
  <c r="AM934" i="10"/>
  <c r="V934" i="10"/>
  <c r="U934" i="10"/>
  <c r="I934" i="10" s="1"/>
  <c r="J934" i="10" s="1"/>
  <c r="K934" i="10" s="1"/>
  <c r="E934" i="10"/>
  <c r="H934" i="10" s="1"/>
  <c r="BL933" i="10"/>
  <c r="AS933" i="10"/>
  <c r="AR933" i="10"/>
  <c r="AM933" i="10"/>
  <c r="V933" i="10"/>
  <c r="U933" i="10"/>
  <c r="I933" i="10" s="1"/>
  <c r="J933" i="10" s="1"/>
  <c r="K933" i="10" s="1"/>
  <c r="E933" i="10"/>
  <c r="G933" i="10" s="1"/>
  <c r="BL932" i="10"/>
  <c r="AS932" i="10"/>
  <c r="AR932" i="10"/>
  <c r="AM932" i="10"/>
  <c r="V932" i="10"/>
  <c r="U932" i="10"/>
  <c r="I932" i="10" s="1"/>
  <c r="J932" i="10" s="1"/>
  <c r="K932" i="10" s="1"/>
  <c r="E932" i="10"/>
  <c r="BL931" i="10"/>
  <c r="AS931" i="10"/>
  <c r="AR931" i="10"/>
  <c r="AM931" i="10"/>
  <c r="V931" i="10"/>
  <c r="U931" i="10"/>
  <c r="I931" i="10" s="1"/>
  <c r="J931" i="10" s="1"/>
  <c r="K931" i="10" s="1"/>
  <c r="E931" i="10"/>
  <c r="G931" i="10" s="1"/>
  <c r="BL930" i="10"/>
  <c r="AS930" i="10"/>
  <c r="AR930" i="10"/>
  <c r="AM930" i="10"/>
  <c r="V930" i="10"/>
  <c r="U930" i="10"/>
  <c r="I930" i="10" s="1"/>
  <c r="J930" i="10" s="1"/>
  <c r="K930" i="10" s="1"/>
  <c r="E930" i="10"/>
  <c r="G930" i="10" s="1"/>
  <c r="BL929" i="10"/>
  <c r="AS929" i="10"/>
  <c r="AR929" i="10"/>
  <c r="AM929" i="10"/>
  <c r="V929" i="10"/>
  <c r="U929" i="10"/>
  <c r="I929" i="10" s="1"/>
  <c r="J929" i="10" s="1"/>
  <c r="K929" i="10" s="1"/>
  <c r="E929" i="10"/>
  <c r="G929" i="10" s="1"/>
  <c r="BL928" i="10"/>
  <c r="AS928" i="10"/>
  <c r="AR928" i="10"/>
  <c r="AM928" i="10"/>
  <c r="V928" i="10"/>
  <c r="U928" i="10"/>
  <c r="I928" i="10" s="1"/>
  <c r="J928" i="10" s="1"/>
  <c r="K928" i="10" s="1"/>
  <c r="E928" i="10"/>
  <c r="G928" i="10" s="1"/>
  <c r="BL927" i="10"/>
  <c r="AS927" i="10"/>
  <c r="AR927" i="10"/>
  <c r="AM927" i="10"/>
  <c r="V927" i="10"/>
  <c r="U927" i="10"/>
  <c r="I927" i="10" s="1"/>
  <c r="J927" i="10" s="1"/>
  <c r="K927" i="10" s="1"/>
  <c r="E927" i="10"/>
  <c r="G927" i="10" s="1"/>
  <c r="BL926" i="10"/>
  <c r="AS926" i="10"/>
  <c r="AR926" i="10"/>
  <c r="AM926" i="10"/>
  <c r="V926" i="10"/>
  <c r="U926" i="10"/>
  <c r="I926" i="10" s="1"/>
  <c r="J926" i="10" s="1"/>
  <c r="K926" i="10" s="1"/>
  <c r="E926" i="10"/>
  <c r="AL925" i="10"/>
  <c r="AK925" i="10"/>
  <c r="X925" i="10"/>
  <c r="V925" i="10"/>
  <c r="U925" i="10"/>
  <c r="I925" i="10" s="1"/>
  <c r="J925" i="10" s="1"/>
  <c r="K925" i="10" s="1"/>
  <c r="E925" i="10"/>
  <c r="AL924" i="10"/>
  <c r="AK924" i="10"/>
  <c r="X924" i="10"/>
  <c r="V924" i="10"/>
  <c r="U924" i="10"/>
  <c r="I924" i="10" s="1"/>
  <c r="J924" i="10" s="1"/>
  <c r="K924" i="10" s="1"/>
  <c r="E924" i="10"/>
  <c r="AL923" i="10"/>
  <c r="AK923" i="10"/>
  <c r="X923" i="10"/>
  <c r="V923" i="10"/>
  <c r="U923" i="10"/>
  <c r="I923" i="10" s="1"/>
  <c r="J923" i="10" s="1"/>
  <c r="K923" i="10" s="1"/>
  <c r="E923" i="10"/>
  <c r="H923" i="10" s="1"/>
  <c r="AL922" i="10"/>
  <c r="AK922" i="10"/>
  <c r="X922" i="10"/>
  <c r="V922" i="10"/>
  <c r="U922" i="10"/>
  <c r="I922" i="10" s="1"/>
  <c r="J922" i="10" s="1"/>
  <c r="K922" i="10" s="1"/>
  <c r="E922" i="10"/>
  <c r="G922" i="10" s="1"/>
  <c r="AL921" i="10"/>
  <c r="AK921" i="10"/>
  <c r="X921" i="10"/>
  <c r="V921" i="10"/>
  <c r="U921" i="10"/>
  <c r="I921" i="10" s="1"/>
  <c r="J921" i="10" s="1"/>
  <c r="K921" i="10" s="1"/>
  <c r="E921" i="10"/>
  <c r="AL920" i="10"/>
  <c r="AK920" i="10"/>
  <c r="X920" i="10"/>
  <c r="V920" i="10"/>
  <c r="U920" i="10"/>
  <c r="I920" i="10" s="1"/>
  <c r="J920" i="10" s="1"/>
  <c r="K920" i="10" s="1"/>
  <c r="E920" i="10"/>
  <c r="AR919" i="10"/>
  <c r="AL919" i="10"/>
  <c r="AK919" i="10"/>
  <c r="X919" i="10"/>
  <c r="V919" i="10"/>
  <c r="U919" i="10"/>
  <c r="I919" i="10" s="1"/>
  <c r="J919" i="10" s="1"/>
  <c r="K919" i="10" s="1"/>
  <c r="E919" i="10"/>
  <c r="H919" i="10" s="1"/>
  <c r="AR918" i="10"/>
  <c r="AL918" i="10"/>
  <c r="AK918" i="10"/>
  <c r="X918" i="10"/>
  <c r="V918" i="10"/>
  <c r="U918" i="10"/>
  <c r="I918" i="10" s="1"/>
  <c r="J918" i="10" s="1"/>
  <c r="K918" i="10" s="1"/>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I898" i="10" s="1"/>
  <c r="J898" i="10" s="1"/>
  <c r="K898" i="10" s="1"/>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I864" i="10" s="1"/>
  <c r="J864" i="10" s="1"/>
  <c r="K864" i="10" s="1"/>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E843" i="10"/>
  <c r="H843" i="10" s="1"/>
  <c r="X842" i="10"/>
  <c r="V842" i="10"/>
  <c r="U842" i="10"/>
  <c r="I842" i="10" s="1"/>
  <c r="J842" i="10" s="1"/>
  <c r="K842" i="10" s="1"/>
  <c r="E842" i="10"/>
  <c r="G842" i="10" s="1"/>
  <c r="X841" i="10"/>
  <c r="V841" i="10"/>
  <c r="U841" i="10"/>
  <c r="I841" i="10" s="1"/>
  <c r="J841" i="10" s="1"/>
  <c r="K841" i="10" s="1"/>
  <c r="E841" i="10"/>
  <c r="X840" i="10"/>
  <c r="V840" i="10"/>
  <c r="U840" i="10"/>
  <c r="I840" i="10" s="1"/>
  <c r="J840" i="10" s="1"/>
  <c r="K840" i="10" s="1"/>
  <c r="E840" i="10"/>
  <c r="G840" i="10" s="1"/>
  <c r="X839" i="10"/>
  <c r="V839" i="10"/>
  <c r="U839" i="10"/>
  <c r="I839" i="10" s="1"/>
  <c r="J839" i="10" s="1"/>
  <c r="K839" i="10" s="1"/>
  <c r="E839" i="10"/>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s="1"/>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G797" i="10" s="1"/>
  <c r="BL796" i="10"/>
  <c r="V796" i="10"/>
  <c r="U796" i="10"/>
  <c r="I796" i="10" s="1"/>
  <c r="J796" i="10" s="1"/>
  <c r="K796" i="10" s="1"/>
  <c r="H796" i="10"/>
  <c r="E796" i="10"/>
  <c r="G796" i="10" s="1"/>
  <c r="BL795" i="10"/>
  <c r="V795" i="10"/>
  <c r="U795" i="10"/>
  <c r="I795" i="10" s="1"/>
  <c r="J795" i="10" s="1"/>
  <c r="K795" i="10" s="1"/>
  <c r="G795" i="10"/>
  <c r="E795" i="10"/>
  <c r="H795" i="10" s="1"/>
  <c r="BL794" i="10"/>
  <c r="V794" i="10"/>
  <c r="U794" i="10"/>
  <c r="I794" i="10" s="1"/>
  <c r="J794" i="10" s="1"/>
  <c r="K794" i="10" s="1"/>
  <c r="E794" i="10"/>
  <c r="G794" i="10" s="1"/>
  <c r="BL793" i="10"/>
  <c r="V793" i="10"/>
  <c r="U793" i="10"/>
  <c r="I793" i="10" s="1"/>
  <c r="J793" i="10" s="1"/>
  <c r="K793" i="10" s="1"/>
  <c r="E793" i="10"/>
  <c r="G793" i="10" s="1"/>
  <c r="BL792" i="10"/>
  <c r="V792" i="10"/>
  <c r="U792" i="10"/>
  <c r="I792" i="10" s="1"/>
  <c r="J792" i="10" s="1"/>
  <c r="K792" i="10"/>
  <c r="E792" i="10"/>
  <c r="BL791" i="10"/>
  <c r="V791" i="10"/>
  <c r="U791" i="10"/>
  <c r="I791" i="10" s="1"/>
  <c r="J791" i="10" s="1"/>
  <c r="K791" i="10" s="1"/>
  <c r="E791" i="10"/>
  <c r="G791" i="10" s="1"/>
  <c r="BL790" i="10"/>
  <c r="V790" i="10"/>
  <c r="U790" i="10"/>
  <c r="I790" i="10" s="1"/>
  <c r="J790" i="10" s="1"/>
  <c r="K790" i="10" s="1"/>
  <c r="E790" i="10"/>
  <c r="BL789" i="10"/>
  <c r="V789" i="10"/>
  <c r="U789" i="10"/>
  <c r="I789" i="10" s="1"/>
  <c r="J789" i="10" s="1"/>
  <c r="K789" i="10" s="1"/>
  <c r="E789" i="10"/>
  <c r="BL788" i="10"/>
  <c r="V788" i="10"/>
  <c r="U788" i="10"/>
  <c r="I788" i="10" s="1"/>
  <c r="J788" i="10" s="1"/>
  <c r="K788" i="10" s="1"/>
  <c r="E788" i="10"/>
  <c r="G788" i="10" s="1"/>
  <c r="BL787" i="10"/>
  <c r="V787" i="10"/>
  <c r="U787" i="10"/>
  <c r="I787" i="10" s="1"/>
  <c r="J787" i="10" s="1"/>
  <c r="K787" i="10" s="1"/>
  <c r="H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I778" i="10" s="1"/>
  <c r="J778" i="10" s="1"/>
  <c r="K778" i="10" s="1"/>
  <c r="X777" i="10"/>
  <c r="V777" i="10"/>
  <c r="U777" i="10"/>
  <c r="H777" i="10"/>
  <c r="G777" i="10"/>
  <c r="F777" i="10"/>
  <c r="I777" i="10" s="1"/>
  <c r="J777" i="10" s="1"/>
  <c r="K777" i="10" s="1"/>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I773" i="10" s="1"/>
  <c r="J773" i="10" s="1"/>
  <c r="K773" i="10" s="1"/>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I769" i="10" s="1"/>
  <c r="J769" i="10" s="1"/>
  <c r="K769" i="10" s="1"/>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I758" i="10" s="1"/>
  <c r="J758" i="10" s="1"/>
  <c r="K758" i="10" s="1"/>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I735" i="10" s="1"/>
  <c r="J735" i="10" s="1"/>
  <c r="K735" i="10" s="1"/>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s="1"/>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W691" i="10"/>
  <c r="X691" i="10" s="1"/>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c r="J687" i="10" s="1"/>
  <c r="K687" i="10" s="1"/>
  <c r="H687" i="10"/>
  <c r="G687" i="10"/>
  <c r="AS686" i="10"/>
  <c r="W686" i="10"/>
  <c r="X686" i="10" s="1"/>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I634" i="10" s="1"/>
  <c r="J634" i="10" s="1"/>
  <c r="K634" i="10" s="1"/>
  <c r="BL633" i="10"/>
  <c r="AK633" i="10"/>
  <c r="V633" i="10"/>
  <c r="U633" i="10"/>
  <c r="H633" i="10"/>
  <c r="G633" i="10"/>
  <c r="F633" i="10"/>
  <c r="BL632" i="10"/>
  <c r="AK632" i="10"/>
  <c r="V632" i="10"/>
  <c r="U632" i="10"/>
  <c r="H632" i="10"/>
  <c r="G632" i="10"/>
  <c r="F632" i="10"/>
  <c r="BL631" i="10"/>
  <c r="AK631" i="10"/>
  <c r="V631" i="10"/>
  <c r="U631" i="10"/>
  <c r="H631" i="10"/>
  <c r="G631" i="10"/>
  <c r="F631" i="10"/>
  <c r="I631" i="10" s="1"/>
  <c r="J631" i="10" s="1"/>
  <c r="K631" i="10" s="1"/>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I620" i="10" s="1"/>
  <c r="J620" i="10" s="1"/>
  <c r="K620" i="10" s="1"/>
  <c r="BL619" i="10"/>
  <c r="AR619" i="10"/>
  <c r="V619" i="10"/>
  <c r="U619" i="10"/>
  <c r="H619" i="10"/>
  <c r="G619" i="10"/>
  <c r="F619" i="10"/>
  <c r="BL618" i="10"/>
  <c r="AR618" i="10"/>
  <c r="V618" i="10"/>
  <c r="U618" i="10"/>
  <c r="H618" i="10"/>
  <c r="G618" i="10"/>
  <c r="F618" i="10"/>
  <c r="BL617" i="10"/>
  <c r="AR617" i="10"/>
  <c r="V617" i="10"/>
  <c r="U617" i="10"/>
  <c r="I617" i="10" s="1"/>
  <c r="J617" i="10" s="1"/>
  <c r="K617" i="10" s="1"/>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c r="X600" i="10" s="1"/>
  <c r="V600" i="10"/>
  <c r="U600" i="10"/>
  <c r="H600" i="10"/>
  <c r="G600" i="10"/>
  <c r="F600" i="10"/>
  <c r="I600" i="10" s="1"/>
  <c r="J600" i="10" s="1"/>
  <c r="K600" i="10" s="1"/>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I593" i="10" s="1"/>
  <c r="J593" i="10" s="1"/>
  <c r="K593" i="10" s="1"/>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c r="X583" i="10" s="1"/>
  <c r="V583" i="10"/>
  <c r="U583" i="10"/>
  <c r="H583" i="10"/>
  <c r="G583" i="10"/>
  <c r="F583" i="10"/>
  <c r="AL582" i="10"/>
  <c r="W582" i="10" s="1"/>
  <c r="X582" i="10" s="1"/>
  <c r="V582" i="10"/>
  <c r="U582" i="10"/>
  <c r="H582" i="10"/>
  <c r="G582" i="10"/>
  <c r="F582" i="10"/>
  <c r="AL581" i="10"/>
  <c r="W581" i="10" s="1"/>
  <c r="X581" i="10" s="1"/>
  <c r="V581" i="10"/>
  <c r="U581" i="10"/>
  <c r="I581" i="10" s="1"/>
  <c r="J581" i="10" s="1"/>
  <c r="K581" i="10" s="1"/>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I573" i="10" s="1"/>
  <c r="J573" i="10" s="1"/>
  <c r="K573" i="10" s="1"/>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I553" i="10" s="1"/>
  <c r="J553" i="10" s="1"/>
  <c r="K553" i="10" s="1"/>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E542" i="10"/>
  <c r="AR541" i="10"/>
  <c r="W541" i="10" s="1"/>
  <c r="V541" i="10"/>
  <c r="U541" i="10"/>
  <c r="I541" i="10" s="1"/>
  <c r="J541" i="10" s="1"/>
  <c r="K541" i="10" s="1"/>
  <c r="H541" i="10"/>
  <c r="E541" i="10"/>
  <c r="G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AR538" i="10"/>
  <c r="X538" i="10" s="1"/>
  <c r="V538" i="10"/>
  <c r="U538" i="10"/>
  <c r="I538" i="10" s="1"/>
  <c r="J538" i="10" s="1"/>
  <c r="K538" i="10" s="1"/>
  <c r="E538" i="10"/>
  <c r="G538" i="10" s="1"/>
  <c r="AR537" i="10"/>
  <c r="W537" i="10" s="1"/>
  <c r="X537" i="10"/>
  <c r="BL537" i="10" s="1"/>
  <c r="V537" i="10"/>
  <c r="U537" i="10"/>
  <c r="I537" i="10" s="1"/>
  <c r="J537" i="10" s="1"/>
  <c r="K537" i="10" s="1"/>
  <c r="E537" i="10"/>
  <c r="AR536" i="10"/>
  <c r="AT536" i="10" s="1"/>
  <c r="AS536" i="10" s="1"/>
  <c r="V536" i="10"/>
  <c r="U536" i="10"/>
  <c r="I536" i="10" s="1"/>
  <c r="J536" i="10" s="1"/>
  <c r="K536" i="10" s="1"/>
  <c r="E536" i="10"/>
  <c r="H536" i="10" s="1"/>
  <c r="AR535" i="10"/>
  <c r="V535" i="10"/>
  <c r="U535" i="10"/>
  <c r="I535" i="10" s="1"/>
  <c r="J535" i="10" s="1"/>
  <c r="K535" i="10" s="1"/>
  <c r="E535" i="10"/>
  <c r="H535" i="10" s="1"/>
  <c r="AR534" i="10"/>
  <c r="AT534" i="10" s="1"/>
  <c r="AS534" i="10" s="1"/>
  <c r="V534" i="10"/>
  <c r="U534" i="10"/>
  <c r="I534" i="10" s="1"/>
  <c r="J534" i="10" s="1"/>
  <c r="K534" i="10" s="1"/>
  <c r="E534" i="10"/>
  <c r="H534" i="10" s="1"/>
  <c r="AR533" i="10"/>
  <c r="W533" i="10" s="1"/>
  <c r="V533" i="10"/>
  <c r="U533" i="10"/>
  <c r="I533" i="10" s="1"/>
  <c r="J533" i="10" s="1"/>
  <c r="K533" i="10" s="1"/>
  <c r="E533" i="10"/>
  <c r="H533" i="10" s="1"/>
  <c r="AR532" i="10"/>
  <c r="V532" i="10"/>
  <c r="U532" i="10"/>
  <c r="I532" i="10" s="1"/>
  <c r="J532" i="10" s="1"/>
  <c r="K532" i="10" s="1"/>
  <c r="E532" i="10"/>
  <c r="AT531" i="10"/>
  <c r="AS531" i="10"/>
  <c r="X531" i="10"/>
  <c r="W531" i="10"/>
  <c r="V531" i="10"/>
  <c r="U531" i="10"/>
  <c r="I531" i="10" s="1"/>
  <c r="J531" i="10" s="1"/>
  <c r="K531" i="10" s="1"/>
  <c r="E531" i="10"/>
  <c r="G531" i="10" s="1"/>
  <c r="AT530" i="10"/>
  <c r="AS530" i="10" s="1"/>
  <c r="X530" i="10"/>
  <c r="W530" i="10"/>
  <c r="V530" i="10"/>
  <c r="U530" i="10"/>
  <c r="I530" i="10" s="1"/>
  <c r="J530" i="10" s="1"/>
  <c r="K530" i="10" s="1"/>
  <c r="E530" i="10"/>
  <c r="H530" i="10" s="1"/>
  <c r="AR529" i="10"/>
  <c r="AT529" i="10" s="1"/>
  <c r="AS529" i="10" s="1"/>
  <c r="V529" i="10"/>
  <c r="U529" i="10"/>
  <c r="I529" i="10" s="1"/>
  <c r="J529" i="10" s="1"/>
  <c r="K529" i="10" s="1"/>
  <c r="E529" i="10"/>
  <c r="H529" i="10" s="1"/>
  <c r="AX528" i="10"/>
  <c r="AO528" i="10"/>
  <c r="AK528" i="10"/>
  <c r="X528" i="10"/>
  <c r="V528" i="10"/>
  <c r="U528" i="10"/>
  <c r="H528" i="10"/>
  <c r="G528" i="10"/>
  <c r="F528" i="10"/>
  <c r="I528" i="10" s="1"/>
  <c r="J528" i="10" s="1"/>
  <c r="K528" i="10" s="1"/>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I521" i="10"/>
  <c r="J521" i="10" s="1"/>
  <c r="K521" i="10" s="1"/>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I508" i="10" s="1"/>
  <c r="J508" i="10" s="1"/>
  <c r="K508" i="10" s="1"/>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I500" i="10" s="1"/>
  <c r="J500" i="10" s="1"/>
  <c r="K500" i="10" s="1"/>
  <c r="H500" i="10"/>
  <c r="G500" i="10"/>
  <c r="AW499" i="10"/>
  <c r="AT499" i="10"/>
  <c r="AQ499" i="10"/>
  <c r="X499" i="10"/>
  <c r="V499" i="10"/>
  <c r="U499" i="10"/>
  <c r="I499" i="10"/>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J482" i="10" s="1"/>
  <c r="K482" i="10" s="1"/>
  <c r="G482" i="10"/>
  <c r="E482" i="10"/>
  <c r="H482" i="10" s="1"/>
  <c r="V481" i="10"/>
  <c r="U481" i="10"/>
  <c r="I481" i="10" s="1"/>
  <c r="J481" i="10" s="1"/>
  <c r="K481" i="10" s="1"/>
  <c r="E481" i="10"/>
  <c r="V480" i="10"/>
  <c r="U480" i="10"/>
  <c r="I480" i="10" s="1"/>
  <c r="J480" i="10" s="1"/>
  <c r="K480" i="10" s="1"/>
  <c r="E480" i="10"/>
  <c r="H480" i="10" s="1"/>
  <c r="V479" i="10"/>
  <c r="U479" i="10"/>
  <c r="I479" i="10" s="1"/>
  <c r="J479" i="10" s="1"/>
  <c r="K479" i="10" s="1"/>
  <c r="E479" i="10"/>
  <c r="H479" i="10" s="1"/>
  <c r="V478" i="10"/>
  <c r="U478" i="10"/>
  <c r="I478" i="10" s="1"/>
  <c r="J478" i="10" s="1"/>
  <c r="K478" i="10" s="1"/>
  <c r="E478" i="10"/>
  <c r="H478" i="10" s="1"/>
  <c r="V477" i="10"/>
  <c r="U477" i="10"/>
  <c r="I477" i="10" s="1"/>
  <c r="J477" i="10" s="1"/>
  <c r="K477" i="10" s="1"/>
  <c r="E477" i="10"/>
  <c r="H477" i="10" s="1"/>
  <c r="V476" i="10"/>
  <c r="U476" i="10"/>
  <c r="I476" i="10" s="1"/>
  <c r="J476" i="10" s="1"/>
  <c r="K476" i="10" s="1"/>
  <c r="E476" i="10"/>
  <c r="H476" i="10" s="1"/>
  <c r="V475" i="10"/>
  <c r="U475" i="10"/>
  <c r="I475" i="10" s="1"/>
  <c r="J475" i="10" s="1"/>
  <c r="K475" i="10" s="1"/>
  <c r="E475" i="10"/>
  <c r="H475" i="10" s="1"/>
  <c r="V474" i="10"/>
  <c r="U474" i="10"/>
  <c r="I474" i="10"/>
  <c r="J474" i="10" s="1"/>
  <c r="K474" i="10" s="1"/>
  <c r="E474" i="10"/>
  <c r="V473" i="10"/>
  <c r="U473" i="10"/>
  <c r="I473" i="10" s="1"/>
  <c r="J473" i="10" s="1"/>
  <c r="K473" i="10" s="1"/>
  <c r="E473" i="10"/>
  <c r="V472" i="10"/>
  <c r="U472" i="10"/>
  <c r="I472" i="10" s="1"/>
  <c r="J472" i="10" s="1"/>
  <c r="K472" i="10" s="1"/>
  <c r="E472" i="10"/>
  <c r="H472" i="10" s="1"/>
  <c r="V471" i="10"/>
  <c r="U471" i="10"/>
  <c r="I471" i="10" s="1"/>
  <c r="J471" i="10" s="1"/>
  <c r="K471" i="10" s="1"/>
  <c r="E471" i="10"/>
  <c r="H471" i="10" s="1"/>
  <c r="V470" i="10"/>
  <c r="U470" i="10"/>
  <c r="I470" i="10" s="1"/>
  <c r="J470" i="10" s="1"/>
  <c r="K470" i="10" s="1"/>
  <c r="E470" i="10"/>
  <c r="H470" i="10" s="1"/>
  <c r="V469" i="10"/>
  <c r="U469" i="10"/>
  <c r="I469" i="10" s="1"/>
  <c r="J469" i="10" s="1"/>
  <c r="K469" i="10" s="1"/>
  <c r="E469" i="10"/>
  <c r="H469" i="10" s="1"/>
  <c r="V468" i="10"/>
  <c r="U468" i="10"/>
  <c r="I468" i="10"/>
  <c r="J468" i="10" s="1"/>
  <c r="K468" i="10" s="1"/>
  <c r="E468" i="10"/>
  <c r="H468" i="10" s="1"/>
  <c r="V467" i="10"/>
  <c r="U467" i="10"/>
  <c r="I467" i="10" s="1"/>
  <c r="J467" i="10" s="1"/>
  <c r="K467" i="10" s="1"/>
  <c r="E467" i="10"/>
  <c r="H467" i="10" s="1"/>
  <c r="AS466" i="10"/>
  <c r="AQ466" i="10"/>
  <c r="V466" i="10"/>
  <c r="U466" i="10"/>
  <c r="I466" i="10" s="1"/>
  <c r="J466" i="10" s="1"/>
  <c r="K466" i="10" s="1"/>
  <c r="E466" i="10"/>
  <c r="H466" i="10" s="1"/>
  <c r="AS465" i="10"/>
  <c r="AQ465" i="10"/>
  <c r="V465" i="10"/>
  <c r="U465" i="10"/>
  <c r="I465" i="10" s="1"/>
  <c r="J465" i="10" s="1"/>
  <c r="K465" i="10" s="1"/>
  <c r="E465" i="10"/>
  <c r="H465" i="10" s="1"/>
  <c r="AS464" i="10"/>
  <c r="AQ464" i="10"/>
  <c r="V464" i="10"/>
  <c r="U464" i="10"/>
  <c r="I464" i="10" s="1"/>
  <c r="J464" i="10" s="1"/>
  <c r="K464" i="10" s="1"/>
  <c r="E464" i="10"/>
  <c r="H464" i="10" s="1"/>
  <c r="AS463" i="10"/>
  <c r="AQ463" i="10"/>
  <c r="V463" i="10"/>
  <c r="U463" i="10"/>
  <c r="I463" i="10" s="1"/>
  <c r="J463" i="10" s="1"/>
  <c r="K463" i="10" s="1"/>
  <c r="E463" i="10"/>
  <c r="AS462" i="10"/>
  <c r="AQ462" i="10"/>
  <c r="V462" i="10"/>
  <c r="U462" i="10"/>
  <c r="I462" i="10" s="1"/>
  <c r="J462" i="10" s="1"/>
  <c r="K462" i="10" s="1"/>
  <c r="E462" i="10"/>
  <c r="H462" i="10" s="1"/>
  <c r="AS461" i="10"/>
  <c r="AQ461" i="10"/>
  <c r="V461" i="10"/>
  <c r="U461" i="10"/>
  <c r="I461" i="10" s="1"/>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E459" i="10"/>
  <c r="BW458" i="10"/>
  <c r="AS458" i="10"/>
  <c r="AQ458" i="10"/>
  <c r="V458" i="10"/>
  <c r="U458" i="10"/>
  <c r="I458" i="10" s="1"/>
  <c r="J458" i="10" s="1"/>
  <c r="K458" i="10" s="1"/>
  <c r="E458" i="10"/>
  <c r="G458" i="10" s="1"/>
  <c r="BW457" i="10"/>
  <c r="AS457" i="10"/>
  <c r="AQ457" i="10"/>
  <c r="V457" i="10"/>
  <c r="U457" i="10"/>
  <c r="I457" i="10" s="1"/>
  <c r="J457" i="10" s="1"/>
  <c r="K457" i="10" s="1"/>
  <c r="E457" i="10"/>
  <c r="H457" i="10" s="1"/>
  <c r="BW456" i="10"/>
  <c r="AS456" i="10"/>
  <c r="AQ456" i="10"/>
  <c r="V456" i="10"/>
  <c r="U456" i="10"/>
  <c r="I456" i="10" s="1"/>
  <c r="J456" i="10" s="1"/>
  <c r="K456" i="10" s="1"/>
  <c r="E456" i="10"/>
  <c r="H456" i="10" s="1"/>
  <c r="BW455" i="10"/>
  <c r="AS455" i="10"/>
  <c r="AQ455" i="10"/>
  <c r="V455" i="10"/>
  <c r="U455" i="10"/>
  <c r="I455" i="10" s="1"/>
  <c r="J455" i="10" s="1"/>
  <c r="K455" i="10" s="1"/>
  <c r="E455" i="10"/>
  <c r="AS454" i="10"/>
  <c r="AM454" i="10"/>
  <c r="X454" i="10"/>
  <c r="V454" i="10"/>
  <c r="U454" i="10"/>
  <c r="H454" i="10"/>
  <c r="G454" i="10"/>
  <c r="F454" i="10"/>
  <c r="AS453" i="10"/>
  <c r="AM453" i="10"/>
  <c r="X453" i="10"/>
  <c r="V453" i="10"/>
  <c r="U453" i="10"/>
  <c r="I453" i="10" s="1"/>
  <c r="J453" i="10" s="1"/>
  <c r="K453" i="10" s="1"/>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I446" i="10" s="1"/>
  <c r="J446" i="10" s="1"/>
  <c r="K446" i="10" s="1"/>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I424" i="10" s="1"/>
  <c r="J424" i="10" s="1"/>
  <c r="K424" i="10" s="1"/>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I419" i="10" s="1"/>
  <c r="J419" i="10" s="1"/>
  <c r="K419" i="10" s="1"/>
  <c r="AS418" i="10"/>
  <c r="V418" i="10"/>
  <c r="U418" i="10"/>
  <c r="H418" i="10"/>
  <c r="G418" i="10"/>
  <c r="F418" i="10"/>
  <c r="V417" i="10"/>
  <c r="U417" i="10"/>
  <c r="I417" i="10" s="1"/>
  <c r="J417" i="10" s="1"/>
  <c r="K417" i="10" s="1"/>
  <c r="E417" i="10"/>
  <c r="H417" i="10" s="1"/>
  <c r="V416" i="10"/>
  <c r="U416" i="10"/>
  <c r="I416" i="10" s="1"/>
  <c r="J416" i="10" s="1"/>
  <c r="K416" i="10" s="1"/>
  <c r="E416" i="10"/>
  <c r="H416" i="10" s="1"/>
  <c r="V415" i="10"/>
  <c r="U415" i="10"/>
  <c r="I415" i="10" s="1"/>
  <c r="J415" i="10" s="1"/>
  <c r="K415" i="10" s="1"/>
  <c r="E415" i="10"/>
  <c r="H415" i="10" s="1"/>
  <c r="V414" i="10"/>
  <c r="U414" i="10"/>
  <c r="I414" i="10" s="1"/>
  <c r="J414" i="10" s="1"/>
  <c r="K414" i="10" s="1"/>
  <c r="E414" i="10"/>
  <c r="G414" i="10" s="1"/>
  <c r="V413" i="10"/>
  <c r="U413" i="10"/>
  <c r="I413" i="10" s="1"/>
  <c r="J413" i="10" s="1"/>
  <c r="K413" i="10" s="1"/>
  <c r="E413" i="10"/>
  <c r="V412" i="10"/>
  <c r="U412" i="10"/>
  <c r="I412" i="10" s="1"/>
  <c r="J412" i="10"/>
  <c r="K412" i="10" s="1"/>
  <c r="E412" i="10"/>
  <c r="H412" i="10" s="1"/>
  <c r="V411" i="10"/>
  <c r="U411" i="10"/>
  <c r="I411" i="10" s="1"/>
  <c r="J411" i="10" s="1"/>
  <c r="K411" i="10" s="1"/>
  <c r="H411" i="10"/>
  <c r="E411" i="10"/>
  <c r="G411" i="10" s="1"/>
  <c r="V410" i="10"/>
  <c r="U410" i="10"/>
  <c r="I410" i="10" s="1"/>
  <c r="J410" i="10" s="1"/>
  <c r="K410" i="10" s="1"/>
  <c r="E410" i="10"/>
  <c r="H410" i="10" s="1"/>
  <c r="X409" i="10"/>
  <c r="V409" i="10"/>
  <c r="U409" i="10"/>
  <c r="H409" i="10"/>
  <c r="G409" i="10"/>
  <c r="F409" i="10"/>
  <c r="X408" i="10"/>
  <c r="V408" i="10"/>
  <c r="U408" i="10"/>
  <c r="H408" i="10"/>
  <c r="G408" i="10"/>
  <c r="F408" i="10"/>
  <c r="X407" i="10"/>
  <c r="V407" i="10"/>
  <c r="U407" i="10"/>
  <c r="I407" i="10" s="1"/>
  <c r="J407" i="10" s="1"/>
  <c r="K407" i="10" s="1"/>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I400" i="10" s="1"/>
  <c r="J400" i="10" s="1"/>
  <c r="K400" i="10" s="1"/>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I391" i="10" s="1"/>
  <c r="J391" i="10" s="1"/>
  <c r="K391" i="10" s="1"/>
  <c r="AW390" i="10"/>
  <c r="AN390" i="10"/>
  <c r="V390" i="10"/>
  <c r="U390" i="10"/>
  <c r="H390" i="10"/>
  <c r="G390" i="10"/>
  <c r="F390" i="10"/>
  <c r="AW389" i="10"/>
  <c r="AN389" i="10"/>
  <c r="V389" i="10"/>
  <c r="U389" i="10"/>
  <c r="I389" i="10" s="1"/>
  <c r="J389" i="10" s="1"/>
  <c r="K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I357" i="10" s="1"/>
  <c r="J357" i="10" s="1"/>
  <c r="K357" i="10" s="1"/>
  <c r="H357" i="10"/>
  <c r="G357" i="10"/>
  <c r="F357" i="10"/>
  <c r="X356" i="10"/>
  <c r="V356" i="10"/>
  <c r="U356" i="10"/>
  <c r="H356" i="10"/>
  <c r="G356" i="10"/>
  <c r="F356" i="10"/>
  <c r="X355" i="10"/>
  <c r="V355" i="10"/>
  <c r="U355" i="10"/>
  <c r="H355" i="10"/>
  <c r="G355" i="10"/>
  <c r="F355" i="10"/>
  <c r="I355" i="10" s="1"/>
  <c r="J355" i="10" s="1"/>
  <c r="K355" i="10" s="1"/>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J346" i="10" s="1"/>
  <c r="K346" i="10" s="1"/>
  <c r="E346" i="10"/>
  <c r="AT345" i="10"/>
  <c r="AQ345" i="10"/>
  <c r="V345" i="10"/>
  <c r="U345" i="10"/>
  <c r="I345" i="10" s="1"/>
  <c r="J345" i="10" s="1"/>
  <c r="K345" i="10" s="1"/>
  <c r="E345" i="10"/>
  <c r="AT344" i="10"/>
  <c r="AQ344" i="10"/>
  <c r="V344" i="10"/>
  <c r="U344" i="10"/>
  <c r="I344" i="10" s="1"/>
  <c r="J344" i="10" s="1"/>
  <c r="K344" i="10" s="1"/>
  <c r="E344" i="10"/>
  <c r="AT343" i="10"/>
  <c r="AQ343" i="10"/>
  <c r="V343" i="10"/>
  <c r="U343" i="10"/>
  <c r="I343" i="10" s="1"/>
  <c r="J343" i="10" s="1"/>
  <c r="K343" i="10" s="1"/>
  <c r="E343" i="10"/>
  <c r="G343" i="10" s="1"/>
  <c r="AT342" i="10"/>
  <c r="AN342" i="10"/>
  <c r="V342" i="10"/>
  <c r="U342" i="10"/>
  <c r="I342" i="10" s="1"/>
  <c r="J342" i="10" s="1"/>
  <c r="K342" i="10" s="1"/>
  <c r="E342" i="10"/>
  <c r="AT341" i="10"/>
  <c r="AN341" i="10"/>
  <c r="V341" i="10"/>
  <c r="U341" i="10"/>
  <c r="I341" i="10" s="1"/>
  <c r="J341" i="10" s="1"/>
  <c r="K341" i="10" s="1"/>
  <c r="E341" i="10"/>
  <c r="H341" i="10" s="1"/>
  <c r="AT340" i="10"/>
  <c r="AN340" i="10"/>
  <c r="V340" i="10"/>
  <c r="U340" i="10"/>
  <c r="I340" i="10" s="1"/>
  <c r="J340" i="10" s="1"/>
  <c r="K340" i="10" s="1"/>
  <c r="E340" i="10"/>
  <c r="G340" i="10" s="1"/>
  <c r="AT339" i="10"/>
  <c r="AN339" i="10"/>
  <c r="V339" i="10"/>
  <c r="U339" i="10"/>
  <c r="I339" i="10" s="1"/>
  <c r="J339" i="10" s="1"/>
  <c r="K339" i="10" s="1"/>
  <c r="E339" i="10"/>
  <c r="AT338" i="10"/>
  <c r="AN338" i="10"/>
  <c r="V338" i="10"/>
  <c r="U338" i="10"/>
  <c r="I338" i="10" s="1"/>
  <c r="J338" i="10" s="1"/>
  <c r="K338" i="10" s="1"/>
  <c r="E338" i="10"/>
  <c r="H338" i="10" s="1"/>
  <c r="AT337" i="10"/>
  <c r="AN337" i="10"/>
  <c r="V337" i="10"/>
  <c r="U337" i="10"/>
  <c r="I337" i="10" s="1"/>
  <c r="J337" i="10" s="1"/>
  <c r="K337" i="10" s="1"/>
  <c r="E337" i="10"/>
  <c r="AT336" i="10"/>
  <c r="AN336" i="10"/>
  <c r="V336" i="10"/>
  <c r="U336" i="10"/>
  <c r="I336" i="10"/>
  <c r="J336" i="10" s="1"/>
  <c r="K336" i="10" s="1"/>
  <c r="E336" i="10"/>
  <c r="G336" i="10" s="1"/>
  <c r="AT335" i="10"/>
  <c r="AN335" i="10"/>
  <c r="V335" i="10"/>
  <c r="U335" i="10"/>
  <c r="I335" i="10" s="1"/>
  <c r="J335" i="10" s="1"/>
  <c r="K335" i="10" s="1"/>
  <c r="G335" i="10"/>
  <c r="E335" i="10"/>
  <c r="H335" i="10" s="1"/>
  <c r="AT334" i="10"/>
  <c r="AN334" i="10"/>
  <c r="V334" i="10"/>
  <c r="U334" i="10"/>
  <c r="I334" i="10" s="1"/>
  <c r="J334" i="10" s="1"/>
  <c r="K334" i="10" s="1"/>
  <c r="E334" i="10"/>
  <c r="H334" i="10" s="1"/>
  <c r="AT333" i="10"/>
  <c r="AN333" i="10"/>
  <c r="V333" i="10"/>
  <c r="U333" i="10"/>
  <c r="I333" i="10" s="1"/>
  <c r="J333" i="10" s="1"/>
  <c r="K333" i="10" s="1"/>
  <c r="E333" i="10"/>
  <c r="AT332" i="10"/>
  <c r="AN332" i="10"/>
  <c r="V332" i="10"/>
  <c r="U332" i="10"/>
  <c r="I332" i="10" s="1"/>
  <c r="J332" i="10" s="1"/>
  <c r="K332" i="10" s="1"/>
  <c r="E332" i="10"/>
  <c r="G332" i="10" s="1"/>
  <c r="AT331" i="10"/>
  <c r="AN331" i="10"/>
  <c r="V331" i="10"/>
  <c r="U331" i="10"/>
  <c r="I331" i="10" s="1"/>
  <c r="J331" i="10" s="1"/>
  <c r="K331" i="10" s="1"/>
  <c r="E331" i="10"/>
  <c r="H331" i="10" s="1"/>
  <c r="AT330" i="10"/>
  <c r="AN330" i="10"/>
  <c r="V330" i="10"/>
  <c r="U330" i="10"/>
  <c r="I330" i="10" s="1"/>
  <c r="J330" i="10" s="1"/>
  <c r="K330" i="10" s="1"/>
  <c r="E330" i="10"/>
  <c r="AT329" i="10"/>
  <c r="AN329" i="10"/>
  <c r="V329" i="10"/>
  <c r="U329" i="10"/>
  <c r="I329" i="10" s="1"/>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E327" i="10"/>
  <c r="H327" i="10" s="1"/>
  <c r="AT326" i="10"/>
  <c r="AQ326" i="10"/>
  <c r="V326" i="10"/>
  <c r="U326" i="10"/>
  <c r="I326" i="10" s="1"/>
  <c r="J326" i="10" s="1"/>
  <c r="K326" i="10" s="1"/>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L324" i="10" s="1"/>
  <c r="V323" i="10"/>
  <c r="U323" i="10"/>
  <c r="I323" i="10" s="1"/>
  <c r="J323" i="10" s="1"/>
  <c r="K323" i="10" s="1"/>
  <c r="E323" i="10"/>
  <c r="H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I317" i="10" s="1"/>
  <c r="J317" i="10" s="1"/>
  <c r="K317" i="10" s="1"/>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I309" i="10" s="1"/>
  <c r="J309" i="10" s="1"/>
  <c r="K309" i="10" s="1"/>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I296" i="10" s="1"/>
  <c r="J296" i="10" s="1"/>
  <c r="K296" i="10" s="1"/>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I271" i="10" s="1"/>
  <c r="J271" i="10" s="1"/>
  <c r="K271" i="10" s="1"/>
  <c r="H271" i="10"/>
  <c r="G271" i="10"/>
  <c r="F271" i="10"/>
  <c r="X270" i="10"/>
  <c r="V270" i="10"/>
  <c r="U270" i="10"/>
  <c r="H270" i="10"/>
  <c r="G270" i="10"/>
  <c r="F270" i="10"/>
  <c r="X269" i="10"/>
  <c r="V269" i="10"/>
  <c r="U269" i="10"/>
  <c r="H269" i="10"/>
  <c r="G269" i="10"/>
  <c r="F269" i="10"/>
  <c r="I269" i="10" s="1"/>
  <c r="J269" i="10" s="1"/>
  <c r="K269" i="10" s="1"/>
  <c r="X268" i="10"/>
  <c r="V268" i="10"/>
  <c r="U268" i="10"/>
  <c r="H268" i="10"/>
  <c r="G268" i="10"/>
  <c r="F268" i="10"/>
  <c r="X267" i="10"/>
  <c r="V267" i="10"/>
  <c r="U267" i="10"/>
  <c r="I267" i="10" s="1"/>
  <c r="J267" i="10" s="1"/>
  <c r="K267" i="10" s="1"/>
  <c r="H267" i="10"/>
  <c r="G267" i="10"/>
  <c r="F267" i="10"/>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I254" i="10" s="1"/>
  <c r="J254" i="10" s="1"/>
  <c r="K254" i="10" s="1"/>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I246" i="10" s="1"/>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c r="J236" i="10" s="1"/>
  <c r="K236" i="10" s="1"/>
  <c r="H236" i="10"/>
  <c r="G236" i="10"/>
  <c r="X235" i="10"/>
  <c r="V235" i="10"/>
  <c r="U235" i="10"/>
  <c r="I235" i="10" s="1"/>
  <c r="J235" i="10" s="1"/>
  <c r="K235" i="10" s="1"/>
  <c r="H235" i="10"/>
  <c r="G235" i="10"/>
  <c r="X234" i="10"/>
  <c r="V234" i="10"/>
  <c r="U234" i="10"/>
  <c r="I234" i="10" s="1"/>
  <c r="J234" i="10" s="1"/>
  <c r="K234" i="10" s="1"/>
  <c r="H234" i="10"/>
  <c r="G234" i="10"/>
  <c r="X233" i="10"/>
  <c r="V233" i="10"/>
  <c r="U233" i="10"/>
  <c r="I233" i="10"/>
  <c r="J233" i="10" s="1"/>
  <c r="K233" i="10" s="1"/>
  <c r="H233" i="10"/>
  <c r="G233" i="10"/>
  <c r="X232" i="10"/>
  <c r="V232" i="10"/>
  <c r="U232" i="10"/>
  <c r="I232" i="10" s="1"/>
  <c r="J232" i="10" s="1"/>
  <c r="K232" i="10" s="1"/>
  <c r="H232" i="10"/>
  <c r="G232" i="10"/>
  <c r="X231" i="10"/>
  <c r="V231" i="10"/>
  <c r="U231" i="10"/>
  <c r="I231" i="10" s="1"/>
  <c r="J231" i="10" s="1"/>
  <c r="K231" i="10" s="1"/>
  <c r="H231" i="10"/>
  <c r="G231" i="10"/>
  <c r="V230" i="10"/>
  <c r="U230" i="10"/>
  <c r="I230" i="10" s="1"/>
  <c r="J230" i="10" s="1"/>
  <c r="K230" i="10" s="1"/>
  <c r="E230" i="10"/>
  <c r="V229" i="10"/>
  <c r="U229" i="10"/>
  <c r="I229" i="10" s="1"/>
  <c r="J229" i="10" s="1"/>
  <c r="K229" i="10" s="1"/>
  <c r="E229" i="10"/>
  <c r="G229" i="10" s="1"/>
  <c r="AR228" i="10"/>
  <c r="V228" i="10"/>
  <c r="U228" i="10"/>
  <c r="I228" i="10" s="1"/>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c r="J224" i="10" s="1"/>
  <c r="K224" i="10" s="1"/>
  <c r="E224" i="10"/>
  <c r="H224" i="10" s="1"/>
  <c r="AR223" i="10"/>
  <c r="V223" i="10"/>
  <c r="U223" i="10"/>
  <c r="I223" i="10" s="1"/>
  <c r="J223" i="10" s="1"/>
  <c r="K223" i="10" s="1"/>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s="1"/>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s="1"/>
  <c r="J147" i="10" s="1"/>
  <c r="K147" i="10" s="1"/>
  <c r="H147" i="10"/>
  <c r="G147" i="10"/>
  <c r="X146" i="10"/>
  <c r="V146" i="10"/>
  <c r="U146" i="10"/>
  <c r="I146" i="10" s="1"/>
  <c r="J146" i="10" s="1"/>
  <c r="K146" i="10" s="1"/>
  <c r="H146" i="10"/>
  <c r="G146" i="10"/>
  <c r="X145" i="10"/>
  <c r="V145" i="10"/>
  <c r="U145" i="10"/>
  <c r="I145" i="10" s="1"/>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E141" i="10"/>
  <c r="G141" i="10" s="1"/>
  <c r="V140" i="10"/>
  <c r="U140" i="10"/>
  <c r="I140" i="10" s="1"/>
  <c r="J140" i="10" s="1"/>
  <c r="K140" i="10" s="1"/>
  <c r="E140" i="10"/>
  <c r="H140" i="10" s="1"/>
  <c r="V139" i="10"/>
  <c r="U139" i="10"/>
  <c r="I139" i="10" s="1"/>
  <c r="J139" i="10" s="1"/>
  <c r="K139" i="10" s="1"/>
  <c r="E139" i="10"/>
  <c r="G139" i="10" s="1"/>
  <c r="V138" i="10"/>
  <c r="U138" i="10"/>
  <c r="I138" i="10" s="1"/>
  <c r="J138" i="10" s="1"/>
  <c r="K138" i="10" s="1"/>
  <c r="E138" i="10"/>
  <c r="H138" i="10" s="1"/>
  <c r="V137" i="10"/>
  <c r="U137" i="10"/>
  <c r="I137" i="10" s="1"/>
  <c r="J137" i="10" s="1"/>
  <c r="K137" i="10" s="1"/>
  <c r="E137" i="10"/>
  <c r="G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I119" i="10" s="1"/>
  <c r="J119" i="10" s="1"/>
  <c r="K119" i="10" s="1"/>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G112" i="10" s="1"/>
  <c r="AM111" i="10"/>
  <c r="AL111" i="10"/>
  <c r="X111" i="10"/>
  <c r="V111" i="10"/>
  <c r="U111" i="10"/>
  <c r="I111" i="10" s="1"/>
  <c r="J111" i="10" s="1"/>
  <c r="K111" i="10" s="1"/>
  <c r="E111" i="10"/>
  <c r="H111" i="10" s="1"/>
  <c r="AM110" i="10"/>
  <c r="AL110" i="10"/>
  <c r="X110" i="10"/>
  <c r="V110" i="10"/>
  <c r="U110" i="10"/>
  <c r="I110" i="10" s="1"/>
  <c r="J110" i="10" s="1"/>
  <c r="K110" i="10" s="1"/>
  <c r="E110" i="10"/>
  <c r="H110" i="10" s="1"/>
  <c r="AM109" i="10"/>
  <c r="AL109" i="10"/>
  <c r="X109" i="10"/>
  <c r="V109" i="10"/>
  <c r="U109" i="10"/>
  <c r="I109" i="10" s="1"/>
  <c r="J109" i="10" s="1"/>
  <c r="K109" i="10" s="1"/>
  <c r="E109" i="10"/>
  <c r="H109" i="10" s="1"/>
  <c r="AM108" i="10"/>
  <c r="AL108" i="10"/>
  <c r="X108" i="10"/>
  <c r="V108" i="10"/>
  <c r="U108" i="10"/>
  <c r="I108" i="10" s="1"/>
  <c r="J108" i="10" s="1"/>
  <c r="K108" i="10" s="1"/>
  <c r="E108" i="10"/>
  <c r="G108" i="10" s="1"/>
  <c r="AM107" i="10"/>
  <c r="AL107" i="10"/>
  <c r="X107" i="10"/>
  <c r="V107" i="10"/>
  <c r="U107" i="10"/>
  <c r="I107" i="10" s="1"/>
  <c r="J107" i="10" s="1"/>
  <c r="K107" i="10" s="1"/>
  <c r="E107" i="10"/>
  <c r="G107" i="10" s="1"/>
  <c r="AM106" i="10"/>
  <c r="AL106" i="10"/>
  <c r="X106" i="10"/>
  <c r="V106" i="10"/>
  <c r="U106" i="10"/>
  <c r="I106" i="10" s="1"/>
  <c r="J106" i="10" s="1"/>
  <c r="K106" i="10" s="1"/>
  <c r="E106" i="10"/>
  <c r="G106" i="10" s="1"/>
  <c r="AM105" i="10"/>
  <c r="AL105" i="10"/>
  <c r="X105" i="10"/>
  <c r="V105" i="10"/>
  <c r="U105" i="10"/>
  <c r="I105" i="10" s="1"/>
  <c r="J105" i="10" s="1"/>
  <c r="K105" i="10" s="1"/>
  <c r="E105" i="10"/>
  <c r="H105" i="10" s="1"/>
  <c r="AM104" i="10"/>
  <c r="AL104" i="10"/>
  <c r="X104" i="10"/>
  <c r="V104" i="10"/>
  <c r="U104" i="10"/>
  <c r="I104" i="10" s="1"/>
  <c r="J104" i="10" s="1"/>
  <c r="K104" i="10" s="1"/>
  <c r="E104" i="10"/>
  <c r="G104" i="10" s="1"/>
  <c r="AM103" i="10"/>
  <c r="AL103" i="10"/>
  <c r="X103" i="10"/>
  <c r="V103" i="10"/>
  <c r="U103" i="10"/>
  <c r="I103" i="10" s="1"/>
  <c r="J103" i="10" s="1"/>
  <c r="K103" i="10" s="1"/>
  <c r="E103" i="10"/>
  <c r="G103" i="10" s="1"/>
  <c r="AM102" i="10"/>
  <c r="AL102" i="10"/>
  <c r="X102" i="10"/>
  <c r="V102" i="10"/>
  <c r="U102" i="10"/>
  <c r="I102" i="10" s="1"/>
  <c r="J102" i="10" s="1"/>
  <c r="K102" i="10" s="1"/>
  <c r="E102" i="10"/>
  <c r="H102" i="10" s="1"/>
  <c r="AM101" i="10"/>
  <c r="AL101" i="10"/>
  <c r="X101" i="10"/>
  <c r="V101" i="10"/>
  <c r="U101" i="10"/>
  <c r="I101" i="10" s="1"/>
  <c r="J101" i="10" s="1"/>
  <c r="K101" i="10" s="1"/>
  <c r="E101" i="10"/>
  <c r="H101" i="10" s="1"/>
  <c r="AM100" i="10"/>
  <c r="AL100" i="10"/>
  <c r="X100" i="10"/>
  <c r="V100" i="10"/>
  <c r="U100" i="10"/>
  <c r="I100" i="10" s="1"/>
  <c r="J100" i="10" s="1"/>
  <c r="K100" i="10" s="1"/>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I89" i="10" s="1"/>
  <c r="J89" i="10" s="1"/>
  <c r="K89" i="10" s="1"/>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s="1"/>
  <c r="J80" i="10" s="1"/>
  <c r="K80" i="10" s="1"/>
  <c r="E80" i="10"/>
  <c r="H80" i="10" s="1"/>
  <c r="AS79" i="10"/>
  <c r="AO79" i="10"/>
  <c r="V79" i="10"/>
  <c r="U79" i="10"/>
  <c r="I79" i="10" s="1"/>
  <c r="J79" i="10" s="1"/>
  <c r="K79" i="10" s="1"/>
  <c r="E79" i="10"/>
  <c r="H79" i="10" s="1"/>
  <c r="AS78" i="10"/>
  <c r="AO78" i="10"/>
  <c r="V78" i="10"/>
  <c r="U78" i="10"/>
  <c r="I78" i="10" s="1"/>
  <c r="J78" i="10" s="1"/>
  <c r="K78" i="10" s="1"/>
  <c r="E78" i="10"/>
  <c r="H78" i="10" s="1"/>
  <c r="AS77" i="10"/>
  <c r="AO77" i="10"/>
  <c r="V77" i="10"/>
  <c r="U77" i="10"/>
  <c r="I77" i="10" s="1"/>
  <c r="J77" i="10" s="1"/>
  <c r="K77" i="10" s="1"/>
  <c r="E77" i="10"/>
  <c r="G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I67" i="10" s="1"/>
  <c r="J67" i="10" s="1"/>
  <c r="K67" i="10" s="1"/>
  <c r="BL66" i="10"/>
  <c r="V66" i="10"/>
  <c r="U66" i="10"/>
  <c r="H66" i="10"/>
  <c r="G66" i="10"/>
  <c r="F66" i="10"/>
  <c r="I66" i="10" s="1"/>
  <c r="J66" i="10" s="1"/>
  <c r="K66" i="10" s="1"/>
  <c r="BL65" i="10"/>
  <c r="V65" i="10"/>
  <c r="U65" i="10"/>
  <c r="H65" i="10"/>
  <c r="G65" i="10"/>
  <c r="F65" i="10"/>
  <c r="BL64" i="10"/>
  <c r="V64" i="10"/>
  <c r="U64" i="10"/>
  <c r="I64" i="10" s="1"/>
  <c r="J64" i="10" s="1"/>
  <c r="K64" i="10" s="1"/>
  <c r="H64" i="10"/>
  <c r="G64" i="10"/>
  <c r="F64" i="10"/>
  <c r="BL63" i="10"/>
  <c r="AS63" i="10"/>
  <c r="AQ63" i="10"/>
  <c r="V63" i="10"/>
  <c r="U63" i="10"/>
  <c r="I63" i="10" s="1"/>
  <c r="J63" i="10" s="1"/>
  <c r="K63" i="10" s="1"/>
  <c r="E63" i="10"/>
  <c r="G63" i="10" s="1"/>
  <c r="BL62" i="10"/>
  <c r="AS62" i="10"/>
  <c r="AQ62" i="10"/>
  <c r="V62" i="10"/>
  <c r="U62" i="10"/>
  <c r="I62" i="10" s="1"/>
  <c r="J62" i="10" s="1"/>
  <c r="K62" i="10" s="1"/>
  <c r="E62" i="10"/>
  <c r="BL61" i="10"/>
  <c r="AS61" i="10"/>
  <c r="AQ61" i="10"/>
  <c r="V61" i="10"/>
  <c r="U61" i="10"/>
  <c r="I61" i="10" s="1"/>
  <c r="J61" i="10" s="1"/>
  <c r="K61" i="10" s="1"/>
  <c r="E61" i="10"/>
  <c r="G61" i="10" s="1"/>
  <c r="BL60" i="10"/>
  <c r="AS60" i="10"/>
  <c r="AQ60" i="10"/>
  <c r="V60" i="10"/>
  <c r="U60" i="10"/>
  <c r="I60" i="10" s="1"/>
  <c r="J60" i="10" s="1"/>
  <c r="K60" i="10" s="1"/>
  <c r="E60" i="10"/>
  <c r="G60" i="10" s="1"/>
  <c r="BL59" i="10"/>
  <c r="AS59" i="10"/>
  <c r="AQ59" i="10"/>
  <c r="V59" i="10"/>
  <c r="U59" i="10"/>
  <c r="I59" i="10" s="1"/>
  <c r="J59" i="10" s="1"/>
  <c r="K59" i="10" s="1"/>
  <c r="E59" i="10"/>
  <c r="H59" i="10" s="1"/>
  <c r="BL58" i="10"/>
  <c r="AS58" i="10"/>
  <c r="AQ58" i="10"/>
  <c r="V58" i="10"/>
  <c r="U58" i="10"/>
  <c r="I58" i="10" s="1"/>
  <c r="J58" i="10" s="1"/>
  <c r="K58" i="10" s="1"/>
  <c r="E58" i="10"/>
  <c r="BL57" i="10"/>
  <c r="AS57" i="10"/>
  <c r="AQ57" i="10"/>
  <c r="V57" i="10"/>
  <c r="U57" i="10"/>
  <c r="I57" i="10" s="1"/>
  <c r="J57" i="10" s="1"/>
  <c r="K57" i="10" s="1"/>
  <c r="E57" i="10"/>
  <c r="H57" i="10" s="1"/>
  <c r="BL56" i="10"/>
  <c r="AS56" i="10"/>
  <c r="AQ56" i="10"/>
  <c r="V56" i="10"/>
  <c r="U56" i="10"/>
  <c r="I56" i="10" s="1"/>
  <c r="J56" i="10" s="1"/>
  <c r="K56" i="10" s="1"/>
  <c r="E56" i="10"/>
  <c r="G56" i="10" s="1"/>
  <c r="BL55" i="10"/>
  <c r="AS55" i="10"/>
  <c r="AQ55" i="10"/>
  <c r="V55" i="10"/>
  <c r="U55" i="10"/>
  <c r="I55" i="10" s="1"/>
  <c r="J55" i="10" s="1"/>
  <c r="K55" i="10" s="1"/>
  <c r="E55" i="10"/>
  <c r="H55" i="10" s="1"/>
  <c r="BL54" i="10"/>
  <c r="AS54" i="10"/>
  <c r="AQ54" i="10"/>
  <c r="V54" i="10"/>
  <c r="U54" i="10"/>
  <c r="I54" i="10" s="1"/>
  <c r="J54" i="10" s="1"/>
  <c r="K54" i="10" s="1"/>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S43" i="10"/>
  <c r="U43" i="10" s="1"/>
  <c r="I43" i="10" s="1"/>
  <c r="J43" i="10" s="1"/>
  <c r="K43" i="10" s="1"/>
  <c r="H43" i="10"/>
  <c r="G43" i="10"/>
  <c r="AQ42" i="10"/>
  <c r="V42" i="10"/>
  <c r="S42" i="10"/>
  <c r="U42" i="10" s="1"/>
  <c r="I42" i="10" s="1"/>
  <c r="J42" i="10" s="1"/>
  <c r="K42" i="10"/>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S29" i="10"/>
  <c r="U29" i="10" s="1"/>
  <c r="I29" i="10" s="1"/>
  <c r="J29" i="10" s="1"/>
  <c r="K29" i="10" s="1"/>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S10" i="10" s="1"/>
  <c r="U10" i="10" s="1"/>
  <c r="I10" i="10" s="1"/>
  <c r="J10" i="10" s="1"/>
  <c r="K10" i="10" s="1"/>
  <c r="V10" i="10"/>
  <c r="H10" i="10"/>
  <c r="G10" i="10"/>
  <c r="AQ9" i="10"/>
  <c r="S9" i="10" s="1"/>
  <c r="U9" i="10" s="1"/>
  <c r="I9" i="10" s="1"/>
  <c r="J9" i="10" s="1"/>
  <c r="K9" i="10" s="1"/>
  <c r="V9" i="10"/>
  <c r="H9" i="10"/>
  <c r="G9" i="10"/>
  <c r="AQ8" i="10"/>
  <c r="S8" i="10" s="1"/>
  <c r="U8" i="10" s="1"/>
  <c r="I8" i="10" s="1"/>
  <c r="J8" i="10" s="1"/>
  <c r="K8" i="10" s="1"/>
  <c r="V8" i="10"/>
  <c r="H8" i="10"/>
  <c r="G8" i="10"/>
  <c r="AQ7" i="10"/>
  <c r="S7" i="10" s="1"/>
  <c r="V7" i="10"/>
  <c r="U7" i="10"/>
  <c r="I7" i="10" s="1"/>
  <c r="J7" i="10" s="1"/>
  <c r="K7" i="10" s="1"/>
  <c r="H7" i="10"/>
  <c r="G7" i="10"/>
  <c r="AQ6" i="10"/>
  <c r="S6" i="10" s="1"/>
  <c r="U6" i="10" s="1"/>
  <c r="I6" i="10" s="1"/>
  <c r="J6" i="10" s="1"/>
  <c r="K6" i="10" s="1"/>
  <c r="V6" i="10"/>
  <c r="H6" i="10"/>
  <c r="G6" i="10"/>
  <c r="X5" i="10"/>
  <c r="V5" i="10"/>
  <c r="U5" i="10"/>
  <c r="F5" i="10"/>
  <c r="X4" i="10"/>
  <c r="V4" i="10"/>
  <c r="U4" i="10"/>
  <c r="F4" i="10"/>
  <c r="X3" i="10"/>
  <c r="V3" i="10"/>
  <c r="U3" i="10"/>
  <c r="F3" i="10"/>
  <c r="X2" i="10"/>
  <c r="V2" i="10"/>
  <c r="U2" i="10"/>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30" i="10" l="1"/>
  <c r="G1014" i="10"/>
  <c r="H1055" i="10"/>
  <c r="H1057" i="10"/>
  <c r="H1318" i="10"/>
  <c r="H1327" i="10"/>
  <c r="W1386" i="10"/>
  <c r="BL1386" i="10" s="1"/>
  <c r="I1522" i="10"/>
  <c r="J1522" i="10" s="1"/>
  <c r="K1522" i="10" s="1"/>
  <c r="H107" i="10"/>
  <c r="I132" i="10"/>
  <c r="J132" i="10" s="1"/>
  <c r="K132" i="10" s="1"/>
  <c r="I633" i="10"/>
  <c r="J633" i="10" s="1"/>
  <c r="K633" i="10" s="1"/>
  <c r="I752" i="10"/>
  <c r="J752" i="10" s="1"/>
  <c r="K752" i="10" s="1"/>
  <c r="I779" i="10"/>
  <c r="J779" i="10" s="1"/>
  <c r="K779" i="10" s="1"/>
  <c r="H793" i="10"/>
  <c r="H1017" i="10"/>
  <c r="H1053" i="10"/>
  <c r="H458" i="10"/>
  <c r="G462" i="10"/>
  <c r="I555" i="10"/>
  <c r="J555" i="10" s="1"/>
  <c r="K555" i="10" s="1"/>
  <c r="I611" i="10"/>
  <c r="J611" i="10" s="1"/>
  <c r="K611" i="10" s="1"/>
  <c r="I745" i="10"/>
  <c r="J745" i="10" s="1"/>
  <c r="K745" i="10" s="1"/>
  <c r="W1329" i="10"/>
  <c r="X1329" i="10" s="1"/>
  <c r="I1332" i="10"/>
  <c r="J1332" i="10" s="1"/>
  <c r="K1332" i="10" s="1"/>
  <c r="I1333" i="10"/>
  <c r="J1333" i="10" s="1"/>
  <c r="K1333" i="10" s="1"/>
  <c r="W1338" i="10"/>
  <c r="X1338" i="10" s="1"/>
  <c r="I251" i="10"/>
  <c r="J251" i="10" s="1"/>
  <c r="K251" i="10" s="1"/>
  <c r="I774" i="10"/>
  <c r="J774" i="10" s="1"/>
  <c r="K774" i="10" s="1"/>
  <c r="I881" i="10"/>
  <c r="J881" i="10" s="1"/>
  <c r="K881" i="10" s="1"/>
  <c r="G1025" i="10"/>
  <c r="I1143" i="10"/>
  <c r="J1143" i="10" s="1"/>
  <c r="K1143" i="10" s="1"/>
  <c r="AM1378" i="10"/>
  <c r="I349" i="10"/>
  <c r="J349" i="10" s="1"/>
  <c r="K349" i="10" s="1"/>
  <c r="I423" i="10"/>
  <c r="J423" i="10" s="1"/>
  <c r="K423" i="10" s="1"/>
  <c r="I516" i="10"/>
  <c r="J516" i="10" s="1"/>
  <c r="K516" i="10" s="1"/>
  <c r="I525" i="10"/>
  <c r="J525" i="10" s="1"/>
  <c r="K525" i="10" s="1"/>
  <c r="I547" i="10"/>
  <c r="J547" i="10" s="1"/>
  <c r="K547" i="10" s="1"/>
  <c r="I550" i="10"/>
  <c r="J550" i="10" s="1"/>
  <c r="K550" i="10" s="1"/>
  <c r="I748" i="10"/>
  <c r="J748" i="10" s="1"/>
  <c r="K748" i="10" s="1"/>
  <c r="I870" i="10"/>
  <c r="J870" i="10" s="1"/>
  <c r="K870" i="10" s="1"/>
  <c r="I878" i="10"/>
  <c r="J878" i="10" s="1"/>
  <c r="K878" i="10" s="1"/>
  <c r="I900" i="10"/>
  <c r="J900" i="10" s="1"/>
  <c r="K900" i="10" s="1"/>
  <c r="G936" i="10"/>
  <c r="I1110" i="10"/>
  <c r="J1110" i="10" s="1"/>
  <c r="K1110" i="10" s="1"/>
  <c r="W1328" i="10"/>
  <c r="X1328" i="10" s="1"/>
  <c r="W1336" i="10"/>
  <c r="X1336" i="10" s="1"/>
  <c r="I247" i="10"/>
  <c r="J247" i="10" s="1"/>
  <c r="K247" i="10" s="1"/>
  <c r="I96" i="10"/>
  <c r="J96" i="10" s="1"/>
  <c r="K96" i="10" s="1"/>
  <c r="H56" i="10"/>
  <c r="G331" i="10"/>
  <c r="I401" i="10"/>
  <c r="J401" i="10" s="1"/>
  <c r="K401" i="10" s="1"/>
  <c r="I560" i="10"/>
  <c r="J560" i="10" s="1"/>
  <c r="K560" i="10" s="1"/>
  <c r="I599" i="10"/>
  <c r="J599" i="10" s="1"/>
  <c r="K599" i="10" s="1"/>
  <c r="I1104" i="10"/>
  <c r="J1104" i="10" s="1"/>
  <c r="K1104" i="10" s="1"/>
  <c r="I1108" i="10"/>
  <c r="J1108" i="10" s="1"/>
  <c r="K1108" i="10" s="1"/>
  <c r="I1112" i="10"/>
  <c r="J1112" i="10" s="1"/>
  <c r="K1112" i="10" s="1"/>
  <c r="I1120" i="10"/>
  <c r="J1120" i="10" s="1"/>
  <c r="K1120" i="10" s="1"/>
  <c r="I1154" i="10"/>
  <c r="J1154" i="10" s="1"/>
  <c r="K1154" i="10" s="1"/>
  <c r="I91" i="10"/>
  <c r="J91" i="10" s="1"/>
  <c r="K91" i="10" s="1"/>
  <c r="I129" i="10"/>
  <c r="J129" i="10" s="1"/>
  <c r="K129" i="10" s="1"/>
  <c r="I134" i="10"/>
  <c r="J134" i="10" s="1"/>
  <c r="K134" i="10" s="1"/>
  <c r="I510" i="10"/>
  <c r="J510" i="10" s="1"/>
  <c r="K510" i="10" s="1"/>
  <c r="I515" i="10"/>
  <c r="J515" i="10" s="1"/>
  <c r="K515" i="10" s="1"/>
  <c r="I527" i="10"/>
  <c r="J527" i="10" s="1"/>
  <c r="K527" i="10" s="1"/>
  <c r="G1015" i="10"/>
  <c r="H1024" i="10"/>
  <c r="I1137" i="10"/>
  <c r="J1137" i="10" s="1"/>
  <c r="K1137" i="10" s="1"/>
  <c r="I1278" i="10"/>
  <c r="J1278" i="10" s="1"/>
  <c r="K1278" i="10" s="1"/>
  <c r="I1282" i="10"/>
  <c r="J1282" i="10" s="1"/>
  <c r="K1282" i="10" s="1"/>
  <c r="I1292" i="10"/>
  <c r="J1292" i="10" s="1"/>
  <c r="K1292" i="10" s="1"/>
  <c r="I1300" i="10"/>
  <c r="J1300" i="10" s="1"/>
  <c r="K1300" i="10" s="1"/>
  <c r="I1353" i="10"/>
  <c r="J1353" i="10" s="1"/>
  <c r="K1353" i="10" s="1"/>
  <c r="I1361" i="10"/>
  <c r="J1361" i="10" s="1"/>
  <c r="K1361" i="10" s="1"/>
  <c r="I1368" i="10"/>
  <c r="J1368" i="10" s="1"/>
  <c r="K1368" i="10" s="1"/>
  <c r="I1372" i="10"/>
  <c r="J1372" i="10" s="1"/>
  <c r="K1372" i="10" s="1"/>
  <c r="H916" i="12"/>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I1281" i="10"/>
  <c r="J1281" i="10" s="1"/>
  <c r="K1281" i="10" s="1"/>
  <c r="I1290" i="10"/>
  <c r="J1290" i="10" s="1"/>
  <c r="K1290" i="10" s="1"/>
  <c r="G1310" i="10"/>
  <c r="G1315" i="10"/>
  <c r="H1316" i="10"/>
  <c r="W1339" i="10"/>
  <c r="X1339" i="10" s="1"/>
  <c r="I1458" i="10"/>
  <c r="J1458" i="10" s="1"/>
  <c r="K1458" i="10" s="1"/>
  <c r="I1466" i="10"/>
  <c r="J1466" i="10" s="1"/>
  <c r="K1466" i="10" s="1"/>
  <c r="I1474" i="10"/>
  <c r="J1474" i="10" s="1"/>
  <c r="K1474" i="10" s="1"/>
  <c r="I1505" i="10"/>
  <c r="J1505" i="10" s="1"/>
  <c r="K1505" i="10" s="1"/>
  <c r="I742" i="10"/>
  <c r="J742" i="10" s="1"/>
  <c r="K742" i="10" s="1"/>
  <c r="I768" i="10"/>
  <c r="J768" i="10" s="1"/>
  <c r="K768" i="10" s="1"/>
  <c r="I782" i="10"/>
  <c r="J782" i="10" s="1"/>
  <c r="K782" i="10" s="1"/>
  <c r="I786" i="10"/>
  <c r="J786" i="10" s="1"/>
  <c r="K786" i="10" s="1"/>
  <c r="H842" i="10"/>
  <c r="I847" i="10"/>
  <c r="J847" i="10" s="1"/>
  <c r="K847" i="10" s="1"/>
  <c r="I892" i="10"/>
  <c r="J892" i="10" s="1"/>
  <c r="K892" i="10" s="1"/>
  <c r="I914" i="10"/>
  <c r="J914" i="10" s="1"/>
  <c r="K914" i="10" s="1"/>
  <c r="G919" i="10"/>
  <c r="I954" i="10"/>
  <c r="J954" i="10" s="1"/>
  <c r="K954" i="10" s="1"/>
  <c r="I1005" i="10"/>
  <c r="J1005" i="10" s="1"/>
  <c r="K1005" i="10" s="1"/>
  <c r="I1009" i="10"/>
  <c r="J1009" i="10" s="1"/>
  <c r="K1009" i="10" s="1"/>
  <c r="H1059" i="10"/>
  <c r="I1116" i="10"/>
  <c r="J1116" i="10" s="1"/>
  <c r="K1116" i="10" s="1"/>
  <c r="I1148" i="10"/>
  <c r="J1148" i="10" s="1"/>
  <c r="K1148" i="10" s="1"/>
  <c r="I1297" i="10"/>
  <c r="J1297" i="10" s="1"/>
  <c r="K1297" i="10" s="1"/>
  <c r="AM1404" i="10"/>
  <c r="I97" i="10"/>
  <c r="J97" i="10" s="1"/>
  <c r="K97" i="10" s="1"/>
  <c r="G102" i="10"/>
  <c r="H137" i="10"/>
  <c r="I890" i="10"/>
  <c r="J890" i="10" s="1"/>
  <c r="K890" i="10" s="1"/>
  <c r="I1084" i="10"/>
  <c r="J1084" i="10" s="1"/>
  <c r="K1084" i="10" s="1"/>
  <c r="I1106" i="10"/>
  <c r="J1106" i="10" s="1"/>
  <c r="K1106" i="10" s="1"/>
  <c r="I1124" i="10"/>
  <c r="J1124" i="10" s="1"/>
  <c r="K1124" i="10" s="1"/>
  <c r="I1152" i="10"/>
  <c r="J1152" i="10" s="1"/>
  <c r="K1152" i="10" s="1"/>
  <c r="I1280" i="10"/>
  <c r="J1280" i="10" s="1"/>
  <c r="K1280" i="10" s="1"/>
  <c r="I1284" i="10"/>
  <c r="J1284" i="10" s="1"/>
  <c r="K1284" i="10" s="1"/>
  <c r="I1288" i="10"/>
  <c r="J1288" i="10" s="1"/>
  <c r="K1288" i="10" s="1"/>
  <c r="I1296" i="10"/>
  <c r="J1296" i="10" s="1"/>
  <c r="K1296" i="10" s="1"/>
  <c r="I1334" i="10"/>
  <c r="J1334" i="10" s="1"/>
  <c r="K1334" i="10" s="1"/>
  <c r="H77" i="10"/>
  <c r="I68" i="10"/>
  <c r="J68" i="10" s="1"/>
  <c r="K68" i="10" s="1"/>
  <c r="I369" i="10"/>
  <c r="J369" i="10" s="1"/>
  <c r="K369" i="10" s="1"/>
  <c r="I958" i="10"/>
  <c r="J958" i="10" s="1"/>
  <c r="K958" i="10" s="1"/>
  <c r="I969" i="10"/>
  <c r="J969" i="10" s="1"/>
  <c r="K969" i="10" s="1"/>
  <c r="I972" i="10"/>
  <c r="J972" i="10" s="1"/>
  <c r="K972" i="10" s="1"/>
  <c r="I973" i="10"/>
  <c r="J973" i="10" s="1"/>
  <c r="K973" i="10" s="1"/>
  <c r="I977" i="10"/>
  <c r="J977" i="10" s="1"/>
  <c r="K977" i="10" s="1"/>
  <c r="I980" i="10"/>
  <c r="J980" i="10" s="1"/>
  <c r="K980" i="10" s="1"/>
  <c r="I981" i="10"/>
  <c r="J981" i="10" s="1"/>
  <c r="K981" i="10" s="1"/>
  <c r="I1004" i="10"/>
  <c r="J1004" i="10" s="1"/>
  <c r="K1004" i="10" s="1"/>
  <c r="H1016" i="10"/>
  <c r="I1089" i="10"/>
  <c r="J1089" i="10" s="1"/>
  <c r="K1089" i="10" s="1"/>
  <c r="I1123" i="10"/>
  <c r="J1123" i="10" s="1"/>
  <c r="K1123" i="10" s="1"/>
  <c r="I1146" i="10"/>
  <c r="J1146" i="10" s="1"/>
  <c r="K1146" i="10" s="1"/>
  <c r="I1328" i="10"/>
  <c r="J1328" i="10" s="1"/>
  <c r="K1328" i="10" s="1"/>
  <c r="I1329" i="10"/>
  <c r="J1329" i="10" s="1"/>
  <c r="K1329" i="10" s="1"/>
  <c r="I1359" i="10"/>
  <c r="J1359" i="10" s="1"/>
  <c r="K1359" i="10" s="1"/>
  <c r="I4" i="10"/>
  <c r="J4" i="10" s="1"/>
  <c r="K4" i="10" s="1"/>
  <c r="I71" i="10"/>
  <c r="J71" i="10" s="1"/>
  <c r="K71" i="10" s="1"/>
  <c r="I86" i="10"/>
  <c r="J86" i="10" s="1"/>
  <c r="K86" i="10" s="1"/>
  <c r="I95" i="10"/>
  <c r="J95" i="10" s="1"/>
  <c r="K95" i="10" s="1"/>
  <c r="H106" i="10"/>
  <c r="I133" i="10"/>
  <c r="J133" i="10" s="1"/>
  <c r="K133" i="10" s="1"/>
  <c r="I155" i="10"/>
  <c r="J155" i="10" s="1"/>
  <c r="K155" i="10" s="1"/>
  <c r="I156" i="10"/>
  <c r="J156" i="10" s="1"/>
  <c r="K156" i="10" s="1"/>
  <c r="I157" i="10"/>
  <c r="J157" i="10" s="1"/>
  <c r="K157" i="10" s="1"/>
  <c r="I159" i="10"/>
  <c r="J159" i="10" s="1"/>
  <c r="K159" i="10" s="1"/>
  <c r="H336" i="10"/>
  <c r="H340" i="10"/>
  <c r="H343" i="10"/>
  <c r="I351" i="10"/>
  <c r="J351" i="10" s="1"/>
  <c r="K351" i="10" s="1"/>
  <c r="G417" i="10"/>
  <c r="I603" i="10"/>
  <c r="J603" i="10" s="1"/>
  <c r="K603" i="10" s="1"/>
  <c r="I642" i="10"/>
  <c r="J642" i="10" s="1"/>
  <c r="K642" i="10" s="1"/>
  <c r="G837" i="10"/>
  <c r="I1113" i="10"/>
  <c r="J1113" i="10" s="1"/>
  <c r="K1113" i="10" s="1"/>
  <c r="I1117" i="10"/>
  <c r="J1117" i="10" s="1"/>
  <c r="K1117" i="10" s="1"/>
  <c r="I1132" i="10"/>
  <c r="J1132" i="10" s="1"/>
  <c r="K1132" i="10" s="1"/>
  <c r="I1144" i="10"/>
  <c r="J1144" i="10" s="1"/>
  <c r="K1144" i="10" s="1"/>
  <c r="I1501" i="10"/>
  <c r="J1501" i="10" s="1"/>
  <c r="K1501" i="10" s="1"/>
  <c r="H63" i="10"/>
  <c r="H103" i="10"/>
  <c r="I307" i="10"/>
  <c r="J307" i="10" s="1"/>
  <c r="K307" i="10" s="1"/>
  <c r="I320" i="10"/>
  <c r="J320" i="10" s="1"/>
  <c r="K320" i="10" s="1"/>
  <c r="I353" i="10"/>
  <c r="J353" i="10" s="1"/>
  <c r="K353" i="10" s="1"/>
  <c r="I361" i="10"/>
  <c r="J361" i="10" s="1"/>
  <c r="K361" i="10" s="1"/>
  <c r="I396" i="10"/>
  <c r="J396" i="10" s="1"/>
  <c r="K396" i="10" s="1"/>
  <c r="I421" i="10"/>
  <c r="J421" i="10" s="1"/>
  <c r="K421" i="10" s="1"/>
  <c r="G479" i="10"/>
  <c r="AT537" i="10"/>
  <c r="AS537" i="10" s="1"/>
  <c r="I557" i="10"/>
  <c r="J557" i="10" s="1"/>
  <c r="K557" i="10" s="1"/>
  <c r="I562" i="10"/>
  <c r="J562" i="10" s="1"/>
  <c r="K562" i="10" s="1"/>
  <c r="I565" i="10"/>
  <c r="J565" i="10" s="1"/>
  <c r="K565" i="10" s="1"/>
  <c r="I607" i="10"/>
  <c r="J607" i="10" s="1"/>
  <c r="K607" i="10" s="1"/>
  <c r="I904" i="10"/>
  <c r="J904" i="10" s="1"/>
  <c r="K904" i="10" s="1"/>
  <c r="I916" i="10"/>
  <c r="J916" i="10" s="1"/>
  <c r="K916" i="10" s="1"/>
  <c r="H928" i="10"/>
  <c r="I941" i="10"/>
  <c r="J941" i="10" s="1"/>
  <c r="K941" i="10" s="1"/>
  <c r="I942" i="10"/>
  <c r="J942" i="10" s="1"/>
  <c r="K942" i="10" s="1"/>
  <c r="I1157" i="10"/>
  <c r="J1157" i="10" s="1"/>
  <c r="K1157" i="10" s="1"/>
  <c r="I85" i="10"/>
  <c r="J85" i="10" s="1"/>
  <c r="K85" i="10" s="1"/>
  <c r="I126" i="10"/>
  <c r="J126" i="10" s="1"/>
  <c r="K126" i="10" s="1"/>
  <c r="I120" i="10"/>
  <c r="J120" i="10" s="1"/>
  <c r="K120" i="10" s="1"/>
  <c r="I135" i="10"/>
  <c r="J135" i="10" s="1"/>
  <c r="K135" i="10" s="1"/>
  <c r="G138" i="10"/>
  <c r="I248" i="10"/>
  <c r="J248" i="10" s="1"/>
  <c r="K248" i="10" s="1"/>
  <c r="I311" i="10"/>
  <c r="J311" i="10" s="1"/>
  <c r="K311" i="10" s="1"/>
  <c r="I312" i="10"/>
  <c r="J312" i="10" s="1"/>
  <c r="K312" i="10" s="1"/>
  <c r="I313" i="10"/>
  <c r="J313" i="10" s="1"/>
  <c r="K313" i="10" s="1"/>
  <c r="AK326" i="10"/>
  <c r="I519" i="10"/>
  <c r="J519" i="10" s="1"/>
  <c r="K519" i="10" s="1"/>
  <c r="W536" i="10"/>
  <c r="I556" i="10"/>
  <c r="J556" i="10" s="1"/>
  <c r="K556" i="10" s="1"/>
  <c r="I759" i="10"/>
  <c r="J759" i="10" s="1"/>
  <c r="K759" i="10" s="1"/>
  <c r="I760" i="10"/>
  <c r="J760" i="10" s="1"/>
  <c r="K760" i="10" s="1"/>
  <c r="I771" i="10"/>
  <c r="J771" i="10" s="1"/>
  <c r="K771" i="10" s="1"/>
  <c r="G843" i="10"/>
  <c r="I901" i="10"/>
  <c r="J901" i="10" s="1"/>
  <c r="K901" i="10" s="1"/>
  <c r="I913" i="10"/>
  <c r="J913" i="10" s="1"/>
  <c r="K913" i="10" s="1"/>
  <c r="H1034" i="10"/>
  <c r="H1054" i="10"/>
  <c r="H1063" i="10"/>
  <c r="H1065" i="10"/>
  <c r="H1067" i="10"/>
  <c r="AK1136" i="10"/>
  <c r="W1340" i="10"/>
  <c r="X1340" i="10" s="1"/>
  <c r="I1523" i="10"/>
  <c r="J1523" i="10" s="1"/>
  <c r="K1523" i="10" s="1"/>
  <c r="I1524" i="10"/>
  <c r="J1524" i="10" s="1"/>
  <c r="K1524" i="10" s="1"/>
  <c r="I1525" i="10"/>
  <c r="J1525" i="10" s="1"/>
  <c r="K1525" i="10" s="1"/>
  <c r="I1526" i="10"/>
  <c r="J1526" i="10" s="1"/>
  <c r="K1526" i="10" s="1"/>
  <c r="I1527" i="10"/>
  <c r="J1527" i="10" s="1"/>
  <c r="K1527" i="10" s="1"/>
  <c r="I1528" i="10"/>
  <c r="J1528" i="10" s="1"/>
  <c r="K1528" i="10" s="1"/>
  <c r="I1529" i="10"/>
  <c r="J1529" i="10" s="1"/>
  <c r="K1529" i="10" s="1"/>
  <c r="I1530" i="10"/>
  <c r="J1530" i="10" s="1"/>
  <c r="K1530" i="10" s="1"/>
  <c r="I1531" i="10"/>
  <c r="J1531" i="10" s="1"/>
  <c r="K1531" i="10" s="1"/>
  <c r="I1532" i="10"/>
  <c r="J1532" i="10" s="1"/>
  <c r="K1532" i="10" s="1"/>
  <c r="I1533" i="10"/>
  <c r="J1533" i="10" s="1"/>
  <c r="K1533" i="10" s="1"/>
  <c r="I1534" i="10"/>
  <c r="J1534" i="10" s="1"/>
  <c r="K1534" i="10" s="1"/>
  <c r="I1535" i="10"/>
  <c r="J1535" i="10" s="1"/>
  <c r="K1535" i="10" s="1"/>
  <c r="I1560" i="10"/>
  <c r="J1560" i="10" s="1"/>
  <c r="K1560" i="10" s="1"/>
  <c r="I250" i="10"/>
  <c r="J250" i="10" s="1"/>
  <c r="K250" i="10" s="1"/>
  <c r="I274" i="10"/>
  <c r="J274" i="10" s="1"/>
  <c r="K274" i="10" s="1"/>
  <c r="I404" i="10"/>
  <c r="J404" i="10" s="1"/>
  <c r="K404" i="10" s="1"/>
  <c r="I408" i="10"/>
  <c r="J408" i="10" s="1"/>
  <c r="K408" i="10" s="1"/>
  <c r="I483" i="10"/>
  <c r="J483" i="10" s="1"/>
  <c r="K483" i="10" s="1"/>
  <c r="I487" i="10"/>
  <c r="J487" i="10" s="1"/>
  <c r="K487" i="10" s="1"/>
  <c r="I505" i="10"/>
  <c r="J505" i="10" s="1"/>
  <c r="K505" i="10" s="1"/>
  <c r="I636" i="10"/>
  <c r="J636" i="10" s="1"/>
  <c r="K636" i="10" s="1"/>
  <c r="I643" i="10"/>
  <c r="J643" i="10" s="1"/>
  <c r="K643" i="10" s="1"/>
  <c r="I764" i="10"/>
  <c r="J764" i="10" s="1"/>
  <c r="K764" i="10" s="1"/>
  <c r="I765" i="10"/>
  <c r="J765" i="10" s="1"/>
  <c r="K765" i="10" s="1"/>
  <c r="I766" i="10"/>
  <c r="J766" i="10" s="1"/>
  <c r="K766" i="10" s="1"/>
  <c r="I896" i="10"/>
  <c r="J896" i="10" s="1"/>
  <c r="K896" i="10" s="1"/>
  <c r="I1138" i="10"/>
  <c r="J1138" i="10" s="1"/>
  <c r="K1138" i="10" s="1"/>
  <c r="AK1144" i="10"/>
  <c r="I1155" i="10"/>
  <c r="J1155" i="10" s="1"/>
  <c r="K1155" i="10" s="1"/>
  <c r="AM1406" i="10"/>
  <c r="AM1414" i="10"/>
  <c r="I1457" i="10"/>
  <c r="J1457" i="10" s="1"/>
  <c r="K1457" i="10" s="1"/>
  <c r="I1465" i="10"/>
  <c r="J1465" i="10" s="1"/>
  <c r="K1465" i="10" s="1"/>
  <c r="I1473" i="10"/>
  <c r="J1473" i="10" s="1"/>
  <c r="K1473" i="10" s="1"/>
  <c r="I1499" i="10"/>
  <c r="J1499" i="10" s="1"/>
  <c r="K1499" i="10" s="1"/>
  <c r="I1506" i="10"/>
  <c r="J1506" i="10" s="1"/>
  <c r="K1506" i="10" s="1"/>
  <c r="I270" i="10"/>
  <c r="J270" i="10" s="1"/>
  <c r="K270" i="10" s="1"/>
  <c r="H326" i="10"/>
  <c r="G410" i="10"/>
  <c r="G412" i="10"/>
  <c r="H414" i="10"/>
  <c r="G469" i="10"/>
  <c r="H474" i="10"/>
  <c r="G474" i="10"/>
  <c r="I295" i="10"/>
  <c r="J295" i="10" s="1"/>
  <c r="K295" i="10" s="1"/>
  <c r="I394" i="10"/>
  <c r="J394" i="10" s="1"/>
  <c r="K394" i="10" s="1"/>
  <c r="I422" i="10"/>
  <c r="J422" i="10" s="1"/>
  <c r="K422" i="10" s="1"/>
  <c r="G455" i="10"/>
  <c r="H455" i="10"/>
  <c r="H918" i="10"/>
  <c r="G918" i="10"/>
  <c r="H60" i="10"/>
  <c r="I98" i="10"/>
  <c r="J98" i="10" s="1"/>
  <c r="K98" i="10" s="1"/>
  <c r="I115" i="10"/>
  <c r="J115" i="10" s="1"/>
  <c r="K115" i="10" s="1"/>
  <c r="I127" i="10"/>
  <c r="J127" i="10" s="1"/>
  <c r="K127" i="10" s="1"/>
  <c r="G323" i="10"/>
  <c r="G324" i="10"/>
  <c r="G325" i="10"/>
  <c r="W529" i="10"/>
  <c r="I75" i="10"/>
  <c r="J75" i="10" s="1"/>
  <c r="K75" i="10" s="1"/>
  <c r="AN323" i="10"/>
  <c r="H345" i="10"/>
  <c r="G345" i="10"/>
  <c r="G459" i="10"/>
  <c r="H459" i="10"/>
  <c r="I580" i="10"/>
  <c r="J580" i="10" s="1"/>
  <c r="K580" i="10" s="1"/>
  <c r="G844" i="10"/>
  <c r="H844" i="10"/>
  <c r="H932" i="10"/>
  <c r="G932" i="10"/>
  <c r="W1376" i="10"/>
  <c r="BL1376" i="10" s="1"/>
  <c r="I74" i="10"/>
  <c r="J74" i="10" s="1"/>
  <c r="K74" i="10" s="1"/>
  <c r="I87" i="10"/>
  <c r="J87" i="10" s="1"/>
  <c r="K87" i="10" s="1"/>
  <c r="I136" i="10"/>
  <c r="J136" i="10" s="1"/>
  <c r="K136" i="10" s="1"/>
  <c r="I275" i="10"/>
  <c r="J275" i="10" s="1"/>
  <c r="K275" i="10" s="1"/>
  <c r="H337" i="10"/>
  <c r="G337" i="10"/>
  <c r="W535" i="10"/>
  <c r="AT535" i="10"/>
  <c r="AS535" i="10" s="1"/>
  <c r="X535" i="10"/>
  <c r="I2" i="10"/>
  <c r="J2" i="10" s="1"/>
  <c r="K2" i="10" s="1"/>
  <c r="I70" i="10"/>
  <c r="J70" i="10" s="1"/>
  <c r="K70" i="10" s="1"/>
  <c r="I93" i="10"/>
  <c r="J93" i="10" s="1"/>
  <c r="K93" i="10" s="1"/>
  <c r="I99" i="10"/>
  <c r="J99" i="10" s="1"/>
  <c r="K99" i="10" s="1"/>
  <c r="H100" i="10"/>
  <c r="I130" i="10"/>
  <c r="J130" i="10" s="1"/>
  <c r="K130" i="10" s="1"/>
  <c r="H141" i="10"/>
  <c r="G228" i="10"/>
  <c r="I347" i="10"/>
  <c r="J347" i="10" s="1"/>
  <c r="K347" i="10" s="1"/>
  <c r="I403" i="10"/>
  <c r="J403" i="10" s="1"/>
  <c r="K403" i="10" s="1"/>
  <c r="I544" i="10"/>
  <c r="J544" i="10" s="1"/>
  <c r="K544" i="10" s="1"/>
  <c r="I545" i="10"/>
  <c r="J545" i="10" s="1"/>
  <c r="K545" i="10" s="1"/>
  <c r="I589" i="10"/>
  <c r="J589" i="10" s="1"/>
  <c r="K589" i="10" s="1"/>
  <c r="H1176" i="10"/>
  <c r="G1176" i="10"/>
  <c r="I116" i="10"/>
  <c r="J116" i="10" s="1"/>
  <c r="K116" i="10" s="1"/>
  <c r="I123" i="10"/>
  <c r="J123" i="10" s="1"/>
  <c r="K123" i="10" s="1"/>
  <c r="I305" i="10"/>
  <c r="J305" i="10" s="1"/>
  <c r="K305" i="10" s="1"/>
  <c r="I485" i="10"/>
  <c r="J485" i="10" s="1"/>
  <c r="K485" i="10" s="1"/>
  <c r="H542" i="10"/>
  <c r="G542" i="10"/>
  <c r="I609" i="10"/>
  <c r="J609" i="10" s="1"/>
  <c r="K609" i="10" s="1"/>
  <c r="I621" i="10"/>
  <c r="J621" i="10" s="1"/>
  <c r="K621" i="10" s="1"/>
  <c r="I124" i="10"/>
  <c r="J124" i="10" s="1"/>
  <c r="K124" i="10" s="1"/>
  <c r="AN326" i="10"/>
  <c r="I399" i="10"/>
  <c r="J399" i="10" s="1"/>
  <c r="K399" i="10" s="1"/>
  <c r="I575" i="10"/>
  <c r="J575" i="10" s="1"/>
  <c r="K575" i="10" s="1"/>
  <c r="I741" i="10"/>
  <c r="J741" i="10" s="1"/>
  <c r="K741" i="10" s="1"/>
  <c r="I781" i="10"/>
  <c r="J781" i="10" s="1"/>
  <c r="K781" i="10" s="1"/>
  <c r="I785" i="10"/>
  <c r="J785" i="10" s="1"/>
  <c r="K785" i="10" s="1"/>
  <c r="I869" i="10"/>
  <c r="J869" i="10" s="1"/>
  <c r="K869" i="10" s="1"/>
  <c r="I872" i="10"/>
  <c r="J872" i="10" s="1"/>
  <c r="K872" i="10" s="1"/>
  <c r="I891" i="10"/>
  <c r="J891" i="10" s="1"/>
  <c r="K891" i="10" s="1"/>
  <c r="I895" i="10"/>
  <c r="J895" i="10" s="1"/>
  <c r="K895" i="10" s="1"/>
  <c r="I944" i="10"/>
  <c r="J944" i="10" s="1"/>
  <c r="K944" i="10" s="1"/>
  <c r="I959" i="10"/>
  <c r="J959" i="10" s="1"/>
  <c r="K959" i="10" s="1"/>
  <c r="I996" i="10"/>
  <c r="J996" i="10" s="1"/>
  <c r="K996" i="10" s="1"/>
  <c r="I997" i="10"/>
  <c r="J997" i="10" s="1"/>
  <c r="K997" i="10" s="1"/>
  <c r="I1109" i="10"/>
  <c r="J1109" i="10" s="1"/>
  <c r="K1109" i="10" s="1"/>
  <c r="I1122" i="10"/>
  <c r="J1122" i="10" s="1"/>
  <c r="K1122" i="10" s="1"/>
  <c r="I1134" i="10"/>
  <c r="J1134" i="10" s="1"/>
  <c r="K1134" i="10" s="1"/>
  <c r="I1298" i="10"/>
  <c r="J1298" i="10" s="1"/>
  <c r="K1298" i="10" s="1"/>
  <c r="I1354" i="10"/>
  <c r="J1354" i="10" s="1"/>
  <c r="K1354" i="10" s="1"/>
  <c r="I1362" i="10"/>
  <c r="J1362" i="10" s="1"/>
  <c r="K1362" i="10" s="1"/>
  <c r="AN1373" i="10"/>
  <c r="AM1375" i="10"/>
  <c r="I1460" i="10"/>
  <c r="J1460" i="10" s="1"/>
  <c r="K1460" i="10" s="1"/>
  <c r="I1468" i="10"/>
  <c r="J1468" i="10" s="1"/>
  <c r="K1468" i="10" s="1"/>
  <c r="I1476" i="10"/>
  <c r="J1476" i="10" s="1"/>
  <c r="K1476" i="10" s="1"/>
  <c r="I1503" i="10"/>
  <c r="J1503" i="10" s="1"/>
  <c r="K1503" i="10" s="1"/>
  <c r="I1511" i="10"/>
  <c r="J1511" i="10" s="1"/>
  <c r="K1511" i="10" s="1"/>
  <c r="I1512" i="10"/>
  <c r="J1512" i="10" s="1"/>
  <c r="K1512" i="10" s="1"/>
  <c r="I1573" i="10"/>
  <c r="J1573" i="10" s="1"/>
  <c r="K1573" i="10" s="1"/>
  <c r="I277" i="10"/>
  <c r="J277" i="10" s="1"/>
  <c r="K277" i="10" s="1"/>
  <c r="I297" i="10"/>
  <c r="J297" i="10" s="1"/>
  <c r="K297" i="10" s="1"/>
  <c r="I301" i="10"/>
  <c r="J301" i="10" s="1"/>
  <c r="K301" i="10" s="1"/>
  <c r="I303" i="10"/>
  <c r="J303" i="10" s="1"/>
  <c r="K303" i="10" s="1"/>
  <c r="I310" i="10"/>
  <c r="J310" i="10" s="1"/>
  <c r="K310" i="10" s="1"/>
  <c r="I319" i="10"/>
  <c r="J319" i="10" s="1"/>
  <c r="K319" i="10" s="1"/>
  <c r="I322" i="10"/>
  <c r="J322" i="10" s="1"/>
  <c r="K322" i="10" s="1"/>
  <c r="I359" i="10"/>
  <c r="J359" i="10" s="1"/>
  <c r="K359" i="10" s="1"/>
  <c r="I362" i="10"/>
  <c r="J362" i="10" s="1"/>
  <c r="K362" i="10" s="1"/>
  <c r="I418" i="10"/>
  <c r="J418" i="10" s="1"/>
  <c r="K418" i="10" s="1"/>
  <c r="I447" i="10"/>
  <c r="J447" i="10" s="1"/>
  <c r="K447" i="10" s="1"/>
  <c r="I526" i="10"/>
  <c r="J526" i="10" s="1"/>
  <c r="K526" i="10" s="1"/>
  <c r="I563" i="10"/>
  <c r="J563" i="10" s="1"/>
  <c r="K563" i="10" s="1"/>
  <c r="I579" i="10"/>
  <c r="J579" i="10" s="1"/>
  <c r="K579" i="10" s="1"/>
  <c r="I590" i="10"/>
  <c r="J590" i="10" s="1"/>
  <c r="K590" i="10" s="1"/>
  <c r="I595" i="10"/>
  <c r="J595" i="10" s="1"/>
  <c r="K595" i="10" s="1"/>
  <c r="I602" i="10"/>
  <c r="J602" i="10" s="1"/>
  <c r="K602" i="10" s="1"/>
  <c r="I749" i="10"/>
  <c r="J749" i="10" s="1"/>
  <c r="K749" i="10" s="1"/>
  <c r="I763" i="10"/>
  <c r="J763" i="10" s="1"/>
  <c r="K763" i="10" s="1"/>
  <c r="I772" i="10"/>
  <c r="J772" i="10" s="1"/>
  <c r="K772" i="10" s="1"/>
  <c r="I776" i="10"/>
  <c r="J776" i="10" s="1"/>
  <c r="K776" i="10" s="1"/>
  <c r="I857" i="10"/>
  <c r="J857" i="10" s="1"/>
  <c r="K857" i="10" s="1"/>
  <c r="I863" i="10"/>
  <c r="J863" i="10" s="1"/>
  <c r="K863" i="10" s="1"/>
  <c r="I880" i="10"/>
  <c r="J880" i="10" s="1"/>
  <c r="K880" i="10" s="1"/>
  <c r="I902" i="10"/>
  <c r="J902" i="10" s="1"/>
  <c r="K902" i="10" s="1"/>
  <c r="I994" i="10"/>
  <c r="J994" i="10" s="1"/>
  <c r="K994" i="10" s="1"/>
  <c r="H1052" i="10"/>
  <c r="H1064" i="10"/>
  <c r="I1118" i="10"/>
  <c r="J1118" i="10" s="1"/>
  <c r="K1118" i="10" s="1"/>
  <c r="I1121" i="10"/>
  <c r="J1121" i="10" s="1"/>
  <c r="K1121" i="10" s="1"/>
  <c r="I1125" i="10"/>
  <c r="J1125" i="10" s="1"/>
  <c r="K1125" i="10" s="1"/>
  <c r="AK1130" i="10"/>
  <c r="I1133" i="10"/>
  <c r="J1133" i="10" s="1"/>
  <c r="K1133" i="10" s="1"/>
  <c r="I1142" i="10"/>
  <c r="J1142" i="10" s="1"/>
  <c r="K1142" i="10" s="1"/>
  <c r="I1145" i="10"/>
  <c r="J1145" i="10" s="1"/>
  <c r="K1145" i="10" s="1"/>
  <c r="W1331" i="10"/>
  <c r="X1331" i="10" s="1"/>
  <c r="I1342" i="10"/>
  <c r="J1342" i="10" s="1"/>
  <c r="K1342" i="10" s="1"/>
  <c r="I1355" i="10"/>
  <c r="J1355" i="10" s="1"/>
  <c r="K1355" i="10" s="1"/>
  <c r="I1363" i="10"/>
  <c r="J1363" i="10" s="1"/>
  <c r="K1363" i="10" s="1"/>
  <c r="I1369" i="10"/>
  <c r="J1369" i="10" s="1"/>
  <c r="K1369" i="10" s="1"/>
  <c r="AM1382" i="10"/>
  <c r="AM1409" i="10"/>
  <c r="I1469" i="10"/>
  <c r="J1469" i="10" s="1"/>
  <c r="K1469" i="10" s="1"/>
  <c r="I1497" i="10"/>
  <c r="J1497" i="10" s="1"/>
  <c r="K1497" i="10" s="1"/>
  <c r="I1502" i="10"/>
  <c r="J1502" i="10" s="1"/>
  <c r="K1502" i="10" s="1"/>
  <c r="I1518" i="10"/>
  <c r="J1518" i="10" s="1"/>
  <c r="K1518" i="10" s="1"/>
  <c r="I1521" i="10"/>
  <c r="J1521" i="10" s="1"/>
  <c r="K1521" i="10" s="1"/>
  <c r="I1577" i="10"/>
  <c r="J1577" i="10" s="1"/>
  <c r="K1577" i="10" s="1"/>
  <c r="I754" i="10"/>
  <c r="J754" i="10" s="1"/>
  <c r="K754" i="10" s="1"/>
  <c r="I897" i="10"/>
  <c r="J897" i="10" s="1"/>
  <c r="K897" i="10" s="1"/>
  <c r="I1050" i="10"/>
  <c r="J1050" i="10" s="1"/>
  <c r="K1050" i="10" s="1"/>
  <c r="I1150" i="10"/>
  <c r="J1150" i="10" s="1"/>
  <c r="K1150" i="10" s="1"/>
  <c r="I449" i="10"/>
  <c r="J449" i="10" s="1"/>
  <c r="K449" i="10" s="1"/>
  <c r="I450" i="10"/>
  <c r="J450" i="10" s="1"/>
  <c r="K450" i="10" s="1"/>
  <c r="I451" i="10"/>
  <c r="J451" i="10" s="1"/>
  <c r="K451" i="10" s="1"/>
  <c r="I454" i="10"/>
  <c r="J454" i="10" s="1"/>
  <c r="K454" i="10" s="1"/>
  <c r="I522" i="10"/>
  <c r="J522" i="10" s="1"/>
  <c r="K522" i="10" s="1"/>
  <c r="I561" i="10"/>
  <c r="J561" i="10" s="1"/>
  <c r="K561" i="10" s="1"/>
  <c r="I606" i="10"/>
  <c r="J606" i="10" s="1"/>
  <c r="K606" i="10" s="1"/>
  <c r="I619" i="10"/>
  <c r="J619" i="10" s="1"/>
  <c r="K619" i="10" s="1"/>
  <c r="I738" i="10"/>
  <c r="J738" i="10" s="1"/>
  <c r="K738" i="10" s="1"/>
  <c r="I747" i="10"/>
  <c r="J747" i="10" s="1"/>
  <c r="K747" i="10" s="1"/>
  <c r="I757" i="10"/>
  <c r="J757" i="10" s="1"/>
  <c r="K757" i="10" s="1"/>
  <c r="I775" i="10"/>
  <c r="J775" i="10" s="1"/>
  <c r="K775" i="10" s="1"/>
  <c r="H788" i="10"/>
  <c r="H840" i="10"/>
  <c r="I851" i="10"/>
  <c r="J851" i="10" s="1"/>
  <c r="K851" i="10" s="1"/>
  <c r="I862" i="10"/>
  <c r="J862" i="10" s="1"/>
  <c r="K862" i="10" s="1"/>
  <c r="I868" i="10"/>
  <c r="J868" i="10" s="1"/>
  <c r="K868" i="10" s="1"/>
  <c r="I885" i="10"/>
  <c r="J885" i="10" s="1"/>
  <c r="K885" i="10" s="1"/>
  <c r="I899" i="10"/>
  <c r="J899" i="10" s="1"/>
  <c r="K899" i="10" s="1"/>
  <c r="I949" i="10"/>
  <c r="J949" i="10" s="1"/>
  <c r="K949" i="10" s="1"/>
  <c r="I962" i="10"/>
  <c r="J962" i="10" s="1"/>
  <c r="K962" i="10" s="1"/>
  <c r="I963" i="10"/>
  <c r="J963" i="10" s="1"/>
  <c r="K963" i="10" s="1"/>
  <c r="I965" i="10"/>
  <c r="J965" i="10" s="1"/>
  <c r="K965" i="10" s="1"/>
  <c r="I987" i="10"/>
  <c r="J987" i="10" s="1"/>
  <c r="K987" i="10" s="1"/>
  <c r="I1007" i="10"/>
  <c r="J1007" i="10" s="1"/>
  <c r="K1007" i="10" s="1"/>
  <c r="I1011" i="10"/>
  <c r="J1011" i="10" s="1"/>
  <c r="K1011" i="10" s="1"/>
  <c r="H1073" i="10"/>
  <c r="H1096" i="10"/>
  <c r="G1102" i="10"/>
  <c r="I1130" i="10"/>
  <c r="J1130" i="10" s="1"/>
  <c r="K1130" i="10" s="1"/>
  <c r="I1140" i="10"/>
  <c r="J1140" i="10" s="1"/>
  <c r="K1140" i="10" s="1"/>
  <c r="H1304" i="10"/>
  <c r="G1309" i="10"/>
  <c r="I1331" i="10"/>
  <c r="J1331" i="10" s="1"/>
  <c r="K1331" i="10" s="1"/>
  <c r="I1357" i="10"/>
  <c r="J1357" i="10" s="1"/>
  <c r="K1357" i="10" s="1"/>
  <c r="I1365" i="10"/>
  <c r="J1365" i="10" s="1"/>
  <c r="K1365" i="10" s="1"/>
  <c r="I1370" i="10"/>
  <c r="J1370" i="10" s="1"/>
  <c r="K1370" i="10" s="1"/>
  <c r="AM1381" i="10"/>
  <c r="AM1407" i="10"/>
  <c r="I1556" i="10"/>
  <c r="J1556" i="10" s="1"/>
  <c r="K1556" i="10" s="1"/>
  <c r="I577" i="10"/>
  <c r="J577" i="10" s="1"/>
  <c r="K577" i="10" s="1"/>
  <c r="I639" i="10"/>
  <c r="J639" i="10" s="1"/>
  <c r="K639" i="10" s="1"/>
  <c r="I737" i="10"/>
  <c r="J737" i="10" s="1"/>
  <c r="K737" i="10" s="1"/>
  <c r="I865" i="10"/>
  <c r="J865" i="10" s="1"/>
  <c r="K865" i="10" s="1"/>
  <c r="I879" i="10"/>
  <c r="J879" i="10" s="1"/>
  <c r="K879" i="10" s="1"/>
  <c r="I882" i="10"/>
  <c r="J882" i="10" s="1"/>
  <c r="K882" i="10" s="1"/>
  <c r="I907" i="10"/>
  <c r="J907" i="10" s="1"/>
  <c r="K907" i="10" s="1"/>
  <c r="I915" i="10"/>
  <c r="J915" i="10" s="1"/>
  <c r="K915" i="10" s="1"/>
  <c r="I986" i="10"/>
  <c r="J986" i="10" s="1"/>
  <c r="K986" i="10" s="1"/>
  <c r="I1114" i="10"/>
  <c r="J1114" i="10" s="1"/>
  <c r="K1114" i="10" s="1"/>
  <c r="I1139" i="10"/>
  <c r="J1139" i="10" s="1"/>
  <c r="K1139" i="10" s="1"/>
  <c r="I1279" i="10"/>
  <c r="J1279" i="10" s="1"/>
  <c r="K1279" i="10" s="1"/>
  <c r="I1283" i="10"/>
  <c r="J1283" i="10" s="1"/>
  <c r="K1283" i="10" s="1"/>
  <c r="I1294" i="10"/>
  <c r="J1294" i="10" s="1"/>
  <c r="K1294" i="10" s="1"/>
  <c r="I1302" i="10"/>
  <c r="J1302" i="10" s="1"/>
  <c r="K1302" i="10" s="1"/>
  <c r="I1339" i="10"/>
  <c r="J1339" i="10" s="1"/>
  <c r="K1339" i="10" s="1"/>
  <c r="I1350" i="10"/>
  <c r="J1350" i="10" s="1"/>
  <c r="K1350" i="10" s="1"/>
  <c r="I1464" i="10"/>
  <c r="J1464" i="10" s="1"/>
  <c r="K1464" i="10" s="1"/>
  <c r="I1472" i="10"/>
  <c r="J1472" i="10" s="1"/>
  <c r="K1472" i="10" s="1"/>
  <c r="I1507" i="10"/>
  <c r="J1507" i="10" s="1"/>
  <c r="K1507" i="10" s="1"/>
  <c r="I448" i="10"/>
  <c r="J448" i="10" s="1"/>
  <c r="K448" i="10" s="1"/>
  <c r="I486" i="10"/>
  <c r="J486" i="10" s="1"/>
  <c r="K486" i="10" s="1"/>
  <c r="I514" i="10"/>
  <c r="J514" i="10" s="1"/>
  <c r="K514" i="10" s="1"/>
  <c r="I517" i="10"/>
  <c r="J517" i="10" s="1"/>
  <c r="K517" i="10" s="1"/>
  <c r="I554" i="10"/>
  <c r="J554" i="10" s="1"/>
  <c r="K554" i="10" s="1"/>
  <c r="I571" i="10"/>
  <c r="J571" i="10" s="1"/>
  <c r="K571" i="10" s="1"/>
  <c r="I584" i="10"/>
  <c r="J584" i="10" s="1"/>
  <c r="K584" i="10" s="1"/>
  <c r="I587" i="10"/>
  <c r="J587" i="10" s="1"/>
  <c r="K587" i="10" s="1"/>
  <c r="I605" i="10"/>
  <c r="J605" i="10" s="1"/>
  <c r="K605" i="10" s="1"/>
  <c r="I627" i="10"/>
  <c r="J627" i="10" s="1"/>
  <c r="K627" i="10" s="1"/>
  <c r="I638" i="10"/>
  <c r="J638" i="10" s="1"/>
  <c r="K638" i="10" s="1"/>
  <c r="I641" i="10"/>
  <c r="J641" i="10" s="1"/>
  <c r="K641" i="10" s="1"/>
  <c r="I736" i="10"/>
  <c r="J736" i="10" s="1"/>
  <c r="K736" i="10" s="1"/>
  <c r="I750" i="10"/>
  <c r="J750" i="10" s="1"/>
  <c r="K750" i="10" s="1"/>
  <c r="I908" i="10"/>
  <c r="J908" i="10" s="1"/>
  <c r="K908" i="10" s="1"/>
  <c r="I912" i="10"/>
  <c r="J912" i="10" s="1"/>
  <c r="K912" i="10" s="1"/>
  <c r="G1041" i="10"/>
  <c r="G1046" i="10"/>
  <c r="H1051" i="10"/>
  <c r="H1061" i="10"/>
  <c r="H1069" i="10"/>
  <c r="AK1150" i="10"/>
  <c r="AK1151" i="10"/>
  <c r="AK1153" i="10"/>
  <c r="AK1155" i="10"/>
  <c r="AM1413" i="10"/>
  <c r="G230" i="10"/>
  <c r="H230" i="10"/>
  <c r="H537" i="10"/>
  <c r="G537" i="10"/>
  <c r="I84" i="10"/>
  <c r="J84" i="10" s="1"/>
  <c r="K84" i="10" s="1"/>
  <c r="I131" i="10"/>
  <c r="J131" i="10" s="1"/>
  <c r="K131" i="10" s="1"/>
  <c r="H139" i="10"/>
  <c r="I298" i="10"/>
  <c r="J298" i="10" s="1"/>
  <c r="K298" i="10" s="1"/>
  <c r="G334" i="10"/>
  <c r="I354" i="10"/>
  <c r="J354" i="10" s="1"/>
  <c r="K354" i="10" s="1"/>
  <c r="I118" i="10"/>
  <c r="J118" i="10" s="1"/>
  <c r="K118" i="10" s="1"/>
  <c r="I121" i="10"/>
  <c r="J121" i="10" s="1"/>
  <c r="K121" i="10" s="1"/>
  <c r="I125" i="10"/>
  <c r="J125" i="10" s="1"/>
  <c r="K125" i="10" s="1"/>
  <c r="I249" i="10"/>
  <c r="J249" i="10" s="1"/>
  <c r="K249" i="10" s="1"/>
  <c r="H330" i="10"/>
  <c r="G330" i="10"/>
  <c r="I358" i="10"/>
  <c r="J358" i="10" s="1"/>
  <c r="K358" i="10" s="1"/>
  <c r="E4" i="10"/>
  <c r="H333" i="10"/>
  <c r="G333" i="10"/>
  <c r="H339" i="10"/>
  <c r="G339" i="10"/>
  <c r="H413" i="10"/>
  <c r="G413" i="10"/>
  <c r="H344" i="10"/>
  <c r="G344" i="10"/>
  <c r="I94" i="10"/>
  <c r="J94" i="10" s="1"/>
  <c r="K94" i="10" s="1"/>
  <c r="G79" i="10"/>
  <c r="I92" i="10"/>
  <c r="J92" i="10" s="1"/>
  <c r="K92" i="10" s="1"/>
  <c r="I128" i="10"/>
  <c r="J128" i="10" s="1"/>
  <c r="K128" i="10" s="1"/>
  <c r="G140" i="10"/>
  <c r="AT532" i="10"/>
  <c r="AS532" i="10" s="1"/>
  <c r="X532" i="10"/>
  <c r="I65" i="10"/>
  <c r="J65" i="10" s="1"/>
  <c r="K65" i="10" s="1"/>
  <c r="G55" i="10"/>
  <c r="G59" i="10"/>
  <c r="I76" i="10"/>
  <c r="J76" i="10" s="1"/>
  <c r="K76" i="10" s="1"/>
  <c r="I90" i="10"/>
  <c r="J90" i="10" s="1"/>
  <c r="K90" i="10" s="1"/>
  <c r="G111" i="10"/>
  <c r="H112" i="10"/>
  <c r="G114" i="10"/>
  <c r="I117" i="10"/>
  <c r="J117" i="10" s="1"/>
  <c r="K117" i="10" s="1"/>
  <c r="I122" i="10"/>
  <c r="J122" i="10" s="1"/>
  <c r="K122" i="10" s="1"/>
  <c r="H61" i="10"/>
  <c r="I69" i="10"/>
  <c r="J69" i="10" s="1"/>
  <c r="K69" i="10" s="1"/>
  <c r="I72" i="10"/>
  <c r="J72" i="10" s="1"/>
  <c r="K72" i="10" s="1"/>
  <c r="I88" i="10"/>
  <c r="J88" i="10" s="1"/>
  <c r="K88" i="10" s="1"/>
  <c r="H104" i="10"/>
  <c r="H108" i="10"/>
  <c r="G110" i="10"/>
  <c r="G142" i="10"/>
  <c r="H342" i="10"/>
  <c r="G342" i="10"/>
  <c r="G346" i="10"/>
  <c r="H346" i="10"/>
  <c r="I350" i="10"/>
  <c r="J350" i="10" s="1"/>
  <c r="K350" i="10" s="1"/>
  <c r="BL530" i="10"/>
  <c r="I546" i="10"/>
  <c r="J546" i="10" s="1"/>
  <c r="K546" i="10" s="1"/>
  <c r="I570" i="10"/>
  <c r="J570" i="10" s="1"/>
  <c r="K570" i="10" s="1"/>
  <c r="I594" i="10"/>
  <c r="J594" i="10" s="1"/>
  <c r="K594" i="10" s="1"/>
  <c r="H926" i="10"/>
  <c r="G926" i="10"/>
  <c r="I243" i="10"/>
  <c r="J243" i="10" s="1"/>
  <c r="K243" i="10" s="1"/>
  <c r="I273" i="10"/>
  <c r="J273" i="10" s="1"/>
  <c r="K273" i="10" s="1"/>
  <c r="I393" i="10"/>
  <c r="J393" i="10" s="1"/>
  <c r="K393" i="10" s="1"/>
  <c r="I402" i="10"/>
  <c r="J402" i="10" s="1"/>
  <c r="K402" i="10" s="1"/>
  <c r="I405" i="10"/>
  <c r="J405" i="10" s="1"/>
  <c r="K405" i="10" s="1"/>
  <c r="I409" i="10"/>
  <c r="J409" i="10" s="1"/>
  <c r="K409" i="10" s="1"/>
  <c r="I445" i="10"/>
  <c r="J445" i="10" s="1"/>
  <c r="K445" i="10" s="1"/>
  <c r="I452" i="10"/>
  <c r="J452" i="10" s="1"/>
  <c r="K452" i="10" s="1"/>
  <c r="I523" i="10"/>
  <c r="J523" i="10" s="1"/>
  <c r="K523" i="10" s="1"/>
  <c r="G529" i="10"/>
  <c r="G533" i="10"/>
  <c r="G534" i="10"/>
  <c r="H538" i="10"/>
  <c r="BL543" i="10"/>
  <c r="I569" i="10"/>
  <c r="J569" i="10" s="1"/>
  <c r="K569" i="10" s="1"/>
  <c r="I586" i="10"/>
  <c r="J586" i="10" s="1"/>
  <c r="K586" i="10" s="1"/>
  <c r="I761" i="10"/>
  <c r="J761" i="10" s="1"/>
  <c r="K761" i="10" s="1"/>
  <c r="H791" i="10"/>
  <c r="H797" i="10"/>
  <c r="H841" i="10"/>
  <c r="G841" i="10"/>
  <c r="H921" i="10"/>
  <c r="G921" i="10"/>
  <c r="I276" i="10"/>
  <c r="J276" i="10" s="1"/>
  <c r="K276" i="10" s="1"/>
  <c r="I299" i="10"/>
  <c r="J299" i="10" s="1"/>
  <c r="K299" i="10" s="1"/>
  <c r="I304" i="10"/>
  <c r="J304" i="10" s="1"/>
  <c r="K304" i="10" s="1"/>
  <c r="AL323" i="10"/>
  <c r="G327" i="10"/>
  <c r="G329" i="10"/>
  <c r="H332" i="10"/>
  <c r="I348" i="10"/>
  <c r="J348" i="10" s="1"/>
  <c r="K348" i="10" s="1"/>
  <c r="I352" i="10"/>
  <c r="J352" i="10" s="1"/>
  <c r="K352" i="10" s="1"/>
  <c r="I356" i="10"/>
  <c r="J356" i="10" s="1"/>
  <c r="K356" i="10" s="1"/>
  <c r="I360" i="10"/>
  <c r="J360" i="10" s="1"/>
  <c r="K360" i="10" s="1"/>
  <c r="I376" i="10"/>
  <c r="J376" i="10" s="1"/>
  <c r="K376" i="10" s="1"/>
  <c r="I383" i="10"/>
  <c r="J383" i="10" s="1"/>
  <c r="K383" i="10" s="1"/>
  <c r="I392" i="10"/>
  <c r="J392" i="10" s="1"/>
  <c r="K392" i="10" s="1"/>
  <c r="I395" i="10"/>
  <c r="J395" i="10" s="1"/>
  <c r="K395" i="10" s="1"/>
  <c r="G416" i="10"/>
  <c r="G467" i="10"/>
  <c r="I484" i="10"/>
  <c r="J484" i="10" s="1"/>
  <c r="K484" i="10" s="1"/>
  <c r="I506" i="10"/>
  <c r="J506" i="10" s="1"/>
  <c r="K506" i="10" s="1"/>
  <c r="I511" i="10"/>
  <c r="J511" i="10" s="1"/>
  <c r="K511" i="10" s="1"/>
  <c r="I518" i="10"/>
  <c r="J518" i="10" s="1"/>
  <c r="K518" i="10" s="1"/>
  <c r="G530" i="10"/>
  <c r="G536" i="10"/>
  <c r="I558" i="10"/>
  <c r="J558" i="10" s="1"/>
  <c r="K558" i="10" s="1"/>
  <c r="I559" i="10"/>
  <c r="J559" i="10" s="1"/>
  <c r="K559" i="10" s="1"/>
  <c r="I567" i="10"/>
  <c r="J567" i="10" s="1"/>
  <c r="K567" i="10" s="1"/>
  <c r="I568" i="10"/>
  <c r="J568" i="10" s="1"/>
  <c r="K568" i="10" s="1"/>
  <c r="I592" i="10"/>
  <c r="J592" i="10" s="1"/>
  <c r="K592" i="10" s="1"/>
  <c r="I597" i="10"/>
  <c r="J597" i="10" s="1"/>
  <c r="K597" i="10" s="1"/>
  <c r="I604" i="10"/>
  <c r="J604" i="10" s="1"/>
  <c r="K604" i="10" s="1"/>
  <c r="I608" i="10"/>
  <c r="J608" i="10" s="1"/>
  <c r="K608" i="10" s="1"/>
  <c r="I612" i="10"/>
  <c r="J612" i="10" s="1"/>
  <c r="K612" i="10" s="1"/>
  <c r="I630" i="10"/>
  <c r="J630" i="10" s="1"/>
  <c r="K630" i="10" s="1"/>
  <c r="I632" i="10"/>
  <c r="J632" i="10" s="1"/>
  <c r="K632" i="10" s="1"/>
  <c r="I635" i="10"/>
  <c r="J635" i="10" s="1"/>
  <c r="K635" i="10" s="1"/>
  <c r="I739" i="10"/>
  <c r="J739" i="10" s="1"/>
  <c r="K739" i="10" s="1"/>
  <c r="I762" i="10"/>
  <c r="J762" i="10" s="1"/>
  <c r="K762" i="10" s="1"/>
  <c r="I770" i="10"/>
  <c r="J770" i="10" s="1"/>
  <c r="K770" i="10" s="1"/>
  <c r="I861" i="10"/>
  <c r="J861" i="10" s="1"/>
  <c r="K861" i="10" s="1"/>
  <c r="H925" i="10"/>
  <c r="G925" i="10"/>
  <c r="I253" i="10"/>
  <c r="J253" i="10" s="1"/>
  <c r="K253" i="10" s="1"/>
  <c r="I268" i="10"/>
  <c r="J268" i="10" s="1"/>
  <c r="K268" i="10" s="1"/>
  <c r="I278" i="10"/>
  <c r="J278" i="10" s="1"/>
  <c r="K278" i="10" s="1"/>
  <c r="I314" i="10"/>
  <c r="J314" i="10" s="1"/>
  <c r="K314" i="10" s="1"/>
  <c r="I315" i="10"/>
  <c r="J315" i="10" s="1"/>
  <c r="K315" i="10" s="1"/>
  <c r="I321" i="10"/>
  <c r="J321" i="10" s="1"/>
  <c r="K321" i="10" s="1"/>
  <c r="AM323" i="10"/>
  <c r="I390" i="10"/>
  <c r="J390" i="10" s="1"/>
  <c r="K390" i="10" s="1"/>
  <c r="I420" i="10"/>
  <c r="J420" i="10" s="1"/>
  <c r="K420" i="10" s="1"/>
  <c r="I426" i="10"/>
  <c r="J426" i="10" s="1"/>
  <c r="K426" i="10" s="1"/>
  <c r="G456" i="10"/>
  <c r="G457" i="10"/>
  <c r="G471" i="10"/>
  <c r="G475" i="10"/>
  <c r="I507" i="10"/>
  <c r="J507" i="10" s="1"/>
  <c r="K507" i="10" s="1"/>
  <c r="I512" i="10"/>
  <c r="J512" i="10" s="1"/>
  <c r="K512" i="10" s="1"/>
  <c r="X541" i="10"/>
  <c r="BL541" i="10" s="1"/>
  <c r="I585" i="10"/>
  <c r="J585" i="10" s="1"/>
  <c r="K585" i="10" s="1"/>
  <c r="I601" i="10"/>
  <c r="J601" i="10" s="1"/>
  <c r="K601" i="10" s="1"/>
  <c r="I629" i="10"/>
  <c r="J629" i="10" s="1"/>
  <c r="K629" i="10" s="1"/>
  <c r="H920" i="10"/>
  <c r="G920" i="10"/>
  <c r="I947" i="10"/>
  <c r="J947" i="10" s="1"/>
  <c r="K947" i="10" s="1"/>
  <c r="I406" i="10"/>
  <c r="J406" i="10" s="1"/>
  <c r="K406" i="10" s="1"/>
  <c r="I425" i="10"/>
  <c r="J425" i="10" s="1"/>
  <c r="K425" i="10" s="1"/>
  <c r="I488" i="10"/>
  <c r="J488" i="10" s="1"/>
  <c r="K488" i="10" s="1"/>
  <c r="I513" i="10"/>
  <c r="J513" i="10" s="1"/>
  <c r="K513" i="10" s="1"/>
  <c r="I520" i="10"/>
  <c r="J520" i="10" s="1"/>
  <c r="K520" i="10" s="1"/>
  <c r="I566" i="10"/>
  <c r="J566" i="10" s="1"/>
  <c r="K566" i="10" s="1"/>
  <c r="I576" i="10"/>
  <c r="J576" i="10" s="1"/>
  <c r="K576" i="10" s="1"/>
  <c r="I582" i="10"/>
  <c r="J582" i="10" s="1"/>
  <c r="K582" i="10" s="1"/>
  <c r="I615" i="10"/>
  <c r="J615" i="10" s="1"/>
  <c r="K615" i="10" s="1"/>
  <c r="I618" i="10"/>
  <c r="J618" i="10" s="1"/>
  <c r="K618" i="10" s="1"/>
  <c r="I628" i="10"/>
  <c r="J628" i="10" s="1"/>
  <c r="K628" i="10" s="1"/>
  <c r="I746" i="10"/>
  <c r="J746" i="10" s="1"/>
  <c r="K746" i="10" s="1"/>
  <c r="G790" i="10"/>
  <c r="H790" i="10"/>
  <c r="I852" i="10"/>
  <c r="J852" i="10" s="1"/>
  <c r="K852" i="10" s="1"/>
  <c r="I893" i="10"/>
  <c r="J893" i="10" s="1"/>
  <c r="K893" i="10" s="1"/>
  <c r="H924" i="10"/>
  <c r="G924" i="10"/>
  <c r="G1021" i="10"/>
  <c r="H1021" i="10"/>
  <c r="H1037" i="10"/>
  <c r="G1037" i="10"/>
  <c r="I302" i="10"/>
  <c r="J302" i="10" s="1"/>
  <c r="K302" i="10" s="1"/>
  <c r="AM326" i="10"/>
  <c r="I397" i="10"/>
  <c r="J397" i="10" s="1"/>
  <c r="K397" i="10" s="1"/>
  <c r="G415" i="10"/>
  <c r="G464" i="10"/>
  <c r="G477" i="10"/>
  <c r="W534" i="10"/>
  <c r="X534" i="10"/>
  <c r="AT541" i="10"/>
  <c r="AS541" i="10" s="1"/>
  <c r="G792" i="10"/>
  <c r="H792" i="10"/>
  <c r="I875" i="10"/>
  <c r="J875" i="10" s="1"/>
  <c r="K875" i="10" s="1"/>
  <c r="I889" i="10"/>
  <c r="J889" i="10" s="1"/>
  <c r="K889" i="10" s="1"/>
  <c r="I903" i="10"/>
  <c r="J903" i="10" s="1"/>
  <c r="K903" i="10" s="1"/>
  <c r="I909" i="10"/>
  <c r="J909" i="10" s="1"/>
  <c r="K909" i="10" s="1"/>
  <c r="G338" i="10"/>
  <c r="G341" i="10"/>
  <c r="I509" i="10"/>
  <c r="J509" i="10" s="1"/>
  <c r="K509" i="10" s="1"/>
  <c r="BL531" i="10"/>
  <c r="W538" i="10"/>
  <c r="BL538" i="10" s="1"/>
  <c r="AT538" i="10"/>
  <c r="AS538" i="10" s="1"/>
  <c r="I548" i="10"/>
  <c r="J548" i="10" s="1"/>
  <c r="K548" i="10" s="1"/>
  <c r="I551" i="10"/>
  <c r="J551" i="10" s="1"/>
  <c r="K551" i="10" s="1"/>
  <c r="I564" i="10"/>
  <c r="J564" i="10" s="1"/>
  <c r="K564" i="10" s="1"/>
  <c r="I572" i="10"/>
  <c r="J572" i="10" s="1"/>
  <c r="K572" i="10" s="1"/>
  <c r="I598" i="10"/>
  <c r="J598" i="10" s="1"/>
  <c r="K598" i="10" s="1"/>
  <c r="I614" i="10"/>
  <c r="J614" i="10" s="1"/>
  <c r="K614" i="10" s="1"/>
  <c r="I640" i="10"/>
  <c r="J640" i="10" s="1"/>
  <c r="K640" i="10" s="1"/>
  <c r="I845" i="10"/>
  <c r="J845" i="10" s="1"/>
  <c r="K845" i="10" s="1"/>
  <c r="I854" i="10"/>
  <c r="J854" i="10" s="1"/>
  <c r="K854" i="10" s="1"/>
  <c r="G934" i="10"/>
  <c r="I960" i="10"/>
  <c r="J960" i="10" s="1"/>
  <c r="K960" i="10" s="1"/>
  <c r="AL1146" i="10"/>
  <c r="AK1146" i="10"/>
  <c r="AN1374" i="10"/>
  <c r="W1374" i="10" s="1"/>
  <c r="BL1374" i="10" s="1"/>
  <c r="W1384" i="10"/>
  <c r="BL1384" i="10" s="1"/>
  <c r="I995" i="10"/>
  <c r="J995" i="10" s="1"/>
  <c r="K995" i="10" s="1"/>
  <c r="I1006" i="10"/>
  <c r="J1006" i="10" s="1"/>
  <c r="K1006" i="10" s="1"/>
  <c r="I1010" i="10"/>
  <c r="J1010" i="10" s="1"/>
  <c r="K1010" i="10" s="1"/>
  <c r="G1020" i="10"/>
  <c r="H1020" i="10"/>
  <c r="I1085" i="10"/>
  <c r="J1085" i="10" s="1"/>
  <c r="K1085" i="10" s="1"/>
  <c r="I1088" i="10"/>
  <c r="J1088" i="10" s="1"/>
  <c r="K1088" i="10" s="1"/>
  <c r="G1091" i="10"/>
  <c r="H1091" i="10"/>
  <c r="I1131" i="10"/>
  <c r="J1131" i="10" s="1"/>
  <c r="K1131" i="10" s="1"/>
  <c r="I1277" i="10"/>
  <c r="J1277" i="10" s="1"/>
  <c r="K1277" i="10" s="1"/>
  <c r="H1305" i="10"/>
  <c r="G1305" i="10"/>
  <c r="G1323" i="10"/>
  <c r="I1351" i="10"/>
  <c r="J1351" i="10" s="1"/>
  <c r="K1351" i="10" s="1"/>
  <c r="I1367" i="10"/>
  <c r="J1367" i="10" s="1"/>
  <c r="K1367" i="10" s="1"/>
  <c r="I1371" i="10"/>
  <c r="J1371" i="10" s="1"/>
  <c r="K1371" i="10" s="1"/>
  <c r="I552" i="10"/>
  <c r="J552" i="10" s="1"/>
  <c r="K552" i="10" s="1"/>
  <c r="I591" i="10"/>
  <c r="J591" i="10" s="1"/>
  <c r="K591" i="10" s="1"/>
  <c r="I613" i="10"/>
  <c r="J613" i="10" s="1"/>
  <c r="K613" i="10" s="1"/>
  <c r="I625" i="10"/>
  <c r="J625" i="10" s="1"/>
  <c r="K625" i="10" s="1"/>
  <c r="I637" i="10"/>
  <c r="J637" i="10" s="1"/>
  <c r="K637" i="10" s="1"/>
  <c r="I744" i="10"/>
  <c r="J744" i="10" s="1"/>
  <c r="K744" i="10" s="1"/>
  <c r="I780" i="10"/>
  <c r="J780" i="10" s="1"/>
  <c r="K780" i="10" s="1"/>
  <c r="I784" i="10"/>
  <c r="J784" i="10" s="1"/>
  <c r="K784" i="10" s="1"/>
  <c r="I846" i="10"/>
  <c r="J846" i="10" s="1"/>
  <c r="K846" i="10" s="1"/>
  <c r="I853" i="10"/>
  <c r="J853" i="10" s="1"/>
  <c r="K853" i="10" s="1"/>
  <c r="I860" i="10"/>
  <c r="J860" i="10" s="1"/>
  <c r="K860" i="10" s="1"/>
  <c r="I871" i="10"/>
  <c r="J871" i="10" s="1"/>
  <c r="K871" i="10" s="1"/>
  <c r="I884" i="10"/>
  <c r="J884" i="10" s="1"/>
  <c r="K884" i="10" s="1"/>
  <c r="I887" i="10"/>
  <c r="J887" i="10" s="1"/>
  <c r="K887" i="10" s="1"/>
  <c r="I905" i="10"/>
  <c r="J905" i="10" s="1"/>
  <c r="K905" i="10" s="1"/>
  <c r="I910" i="10"/>
  <c r="J910" i="10" s="1"/>
  <c r="K910" i="10" s="1"/>
  <c r="I955" i="10"/>
  <c r="J955" i="10" s="1"/>
  <c r="K955" i="10" s="1"/>
  <c r="I964" i="10"/>
  <c r="J964" i="10" s="1"/>
  <c r="K964" i="10" s="1"/>
  <c r="I970" i="10"/>
  <c r="J970" i="10" s="1"/>
  <c r="K970" i="10" s="1"/>
  <c r="I971" i="10"/>
  <c r="J971" i="10" s="1"/>
  <c r="K971" i="10" s="1"/>
  <c r="H1028" i="10"/>
  <c r="G1033" i="10"/>
  <c r="H1066" i="10"/>
  <c r="H1068" i="10"/>
  <c r="H1097" i="10"/>
  <c r="I1149" i="10"/>
  <c r="J1149" i="10" s="1"/>
  <c r="K1149" i="10" s="1"/>
  <c r="AL1152" i="10"/>
  <c r="AK1152" i="10"/>
  <c r="G1177" i="10"/>
  <c r="G1322" i="10"/>
  <c r="I1337" i="10"/>
  <c r="J1337" i="10" s="1"/>
  <c r="K1337" i="10" s="1"/>
  <c r="I1463" i="10"/>
  <c r="J1463" i="10" s="1"/>
  <c r="K1463" i="10" s="1"/>
  <c r="I616" i="10"/>
  <c r="J616" i="10" s="1"/>
  <c r="K616" i="10" s="1"/>
  <c r="I623" i="10"/>
  <c r="J623" i="10" s="1"/>
  <c r="K623" i="10" s="1"/>
  <c r="I644" i="10"/>
  <c r="J644" i="10" s="1"/>
  <c r="K644" i="10" s="1"/>
  <c r="I743" i="10"/>
  <c r="J743" i="10" s="1"/>
  <c r="K743" i="10" s="1"/>
  <c r="I751" i="10"/>
  <c r="J751" i="10" s="1"/>
  <c r="K751" i="10" s="1"/>
  <c r="I767" i="10"/>
  <c r="J767" i="10" s="1"/>
  <c r="K767" i="10" s="1"/>
  <c r="I849" i="10"/>
  <c r="J849" i="10" s="1"/>
  <c r="K849" i="10" s="1"/>
  <c r="I856" i="10"/>
  <c r="J856" i="10" s="1"/>
  <c r="K856" i="10" s="1"/>
  <c r="I867" i="10"/>
  <c r="J867" i="10" s="1"/>
  <c r="K867" i="10" s="1"/>
  <c r="I874" i="10"/>
  <c r="J874" i="10" s="1"/>
  <c r="K874" i="10" s="1"/>
  <c r="I877" i="10"/>
  <c r="J877" i="10" s="1"/>
  <c r="K877" i="10" s="1"/>
  <c r="I894" i="10"/>
  <c r="J894" i="10" s="1"/>
  <c r="K894" i="10" s="1"/>
  <c r="I953" i="10"/>
  <c r="J953" i="10" s="1"/>
  <c r="K953" i="10" s="1"/>
  <c r="I1153" i="10"/>
  <c r="J1153" i="10" s="1"/>
  <c r="K1153" i="10" s="1"/>
  <c r="I1272" i="10"/>
  <c r="J1272" i="10" s="1"/>
  <c r="K1272" i="10" s="1"/>
  <c r="I1287" i="10"/>
  <c r="J1287" i="10" s="1"/>
  <c r="K1287" i="10" s="1"/>
  <c r="I1303" i="10"/>
  <c r="J1303" i="10" s="1"/>
  <c r="K1303" i="10" s="1"/>
  <c r="H1321" i="10"/>
  <c r="G1321" i="10"/>
  <c r="I1336" i="10"/>
  <c r="J1336" i="10" s="1"/>
  <c r="K1336" i="10" s="1"/>
  <c r="I1569" i="10"/>
  <c r="J1569" i="10" s="1"/>
  <c r="K1569" i="10" s="1"/>
  <c r="G1032" i="10"/>
  <c r="H1032" i="10"/>
  <c r="I1081" i="10"/>
  <c r="J1081" i="10" s="1"/>
  <c r="K1081" i="10" s="1"/>
  <c r="I740" i="10"/>
  <c r="J740" i="10" s="1"/>
  <c r="K740" i="10" s="1"/>
  <c r="I755" i="10"/>
  <c r="J755" i="10" s="1"/>
  <c r="K755" i="10" s="1"/>
  <c r="I848" i="10"/>
  <c r="J848" i="10" s="1"/>
  <c r="K848" i="10" s="1"/>
  <c r="I859" i="10"/>
  <c r="J859" i="10" s="1"/>
  <c r="K859" i="10" s="1"/>
  <c r="I866" i="10"/>
  <c r="J866" i="10" s="1"/>
  <c r="K866" i="10" s="1"/>
  <c r="I873" i="10"/>
  <c r="J873" i="10" s="1"/>
  <c r="K873" i="10" s="1"/>
  <c r="I883" i="10"/>
  <c r="J883" i="10" s="1"/>
  <c r="K883" i="10" s="1"/>
  <c r="I886" i="10"/>
  <c r="J886" i="10" s="1"/>
  <c r="K886" i="10" s="1"/>
  <c r="I888" i="10"/>
  <c r="J888" i="10" s="1"/>
  <c r="K888" i="10" s="1"/>
  <c r="I906" i="10"/>
  <c r="J906" i="10" s="1"/>
  <c r="K906" i="10" s="1"/>
  <c r="I911" i="10"/>
  <c r="J911" i="10" s="1"/>
  <c r="K911" i="10" s="1"/>
  <c r="I946" i="10"/>
  <c r="J946" i="10" s="1"/>
  <c r="K946" i="10" s="1"/>
  <c r="I978" i="10"/>
  <c r="J978" i="10" s="1"/>
  <c r="K978" i="10" s="1"/>
  <c r="I979" i="10"/>
  <c r="J979" i="10" s="1"/>
  <c r="K979" i="10" s="1"/>
  <c r="I991" i="10"/>
  <c r="J991" i="10" s="1"/>
  <c r="K991" i="10" s="1"/>
  <c r="I999" i="10"/>
  <c r="J999" i="10" s="1"/>
  <c r="K999" i="10" s="1"/>
  <c r="I1003" i="10"/>
  <c r="J1003" i="10" s="1"/>
  <c r="K1003" i="10" s="1"/>
  <c r="I1008" i="10"/>
  <c r="J1008" i="10" s="1"/>
  <c r="K1008" i="10" s="1"/>
  <c r="H1044" i="10"/>
  <c r="H1056" i="10"/>
  <c r="H1099" i="10"/>
  <c r="G1174" i="10"/>
  <c r="I1267" i="10"/>
  <c r="J1267" i="10" s="1"/>
  <c r="K1267" i="10" s="1"/>
  <c r="G1308" i="10"/>
  <c r="AN1375" i="10"/>
  <c r="W1375" i="10" s="1"/>
  <c r="BL1375" i="10" s="1"/>
  <c r="AM1412" i="10"/>
  <c r="I855" i="10"/>
  <c r="J855" i="10" s="1"/>
  <c r="K855" i="10" s="1"/>
  <c r="I876" i="10"/>
  <c r="J876" i="10" s="1"/>
  <c r="K876" i="10" s="1"/>
  <c r="I938" i="10"/>
  <c r="J938" i="10" s="1"/>
  <c r="K938" i="10" s="1"/>
  <c r="I939" i="10"/>
  <c r="J939" i="10" s="1"/>
  <c r="K939" i="10" s="1"/>
  <c r="I943" i="10"/>
  <c r="J943" i="10" s="1"/>
  <c r="K943" i="10" s="1"/>
  <c r="I948" i="10"/>
  <c r="J948" i="10" s="1"/>
  <c r="K948" i="10" s="1"/>
  <c r="I783" i="10"/>
  <c r="J783" i="10" s="1"/>
  <c r="K783" i="10" s="1"/>
  <c r="I917" i="10"/>
  <c r="J917" i="10" s="1"/>
  <c r="K917" i="10" s="1"/>
  <c r="H1040" i="10"/>
  <c r="G1043" i="10"/>
  <c r="H1043" i="10"/>
  <c r="I1049" i="10"/>
  <c r="J1049" i="10" s="1"/>
  <c r="K1049" i="10" s="1"/>
  <c r="H1058" i="10"/>
  <c r="H1060" i="10"/>
  <c r="H1062" i="10"/>
  <c r="G1098" i="10"/>
  <c r="H1098" i="10"/>
  <c r="AK1140" i="10"/>
  <c r="AK1142" i="10"/>
  <c r="H1319" i="10"/>
  <c r="I974" i="10"/>
  <c r="J974" i="10" s="1"/>
  <c r="K974" i="10" s="1"/>
  <c r="I975" i="10"/>
  <c r="J975" i="10" s="1"/>
  <c r="K975" i="10" s="1"/>
  <c r="I976" i="10"/>
  <c r="J976" i="10" s="1"/>
  <c r="K976" i="10" s="1"/>
  <c r="I992" i="10"/>
  <c r="J992" i="10" s="1"/>
  <c r="K992" i="10" s="1"/>
  <c r="I998" i="10"/>
  <c r="J998" i="10" s="1"/>
  <c r="K998" i="10" s="1"/>
  <c r="I1048" i="10"/>
  <c r="J1048" i="10" s="1"/>
  <c r="K1048" i="10" s="1"/>
  <c r="I1151" i="10"/>
  <c r="J1151" i="10" s="1"/>
  <c r="K1151" i="10" s="1"/>
  <c r="I1265" i="10"/>
  <c r="J1265" i="10" s="1"/>
  <c r="K1265" i="10" s="1"/>
  <c r="I1269" i="10"/>
  <c r="J1269" i="10" s="1"/>
  <c r="K1269" i="10" s="1"/>
  <c r="I1273" i="10"/>
  <c r="J1273" i="10" s="1"/>
  <c r="K1273" i="10" s="1"/>
  <c r="I1289" i="10"/>
  <c r="J1289" i="10" s="1"/>
  <c r="K1289" i="10" s="1"/>
  <c r="I1330" i="10"/>
  <c r="J1330" i="10" s="1"/>
  <c r="K1330" i="10" s="1"/>
  <c r="W1337" i="10"/>
  <c r="X1337" i="10" s="1"/>
  <c r="I1340" i="10"/>
  <c r="J1340" i="10" s="1"/>
  <c r="K1340" i="10" s="1"/>
  <c r="I1341" i="10"/>
  <c r="J1341" i="10" s="1"/>
  <c r="K1341" i="10" s="1"/>
  <c r="I1356" i="10"/>
  <c r="J1356" i="10" s="1"/>
  <c r="K1356" i="10" s="1"/>
  <c r="W1382" i="10"/>
  <c r="BL1382" i="10" s="1"/>
  <c r="AM1411" i="10"/>
  <c r="I1467" i="10"/>
  <c r="J1467" i="10" s="1"/>
  <c r="K1467" i="10" s="1"/>
  <c r="I1475" i="10"/>
  <c r="J1475" i="10" s="1"/>
  <c r="K1475" i="10" s="1"/>
  <c r="I1498" i="10"/>
  <c r="J1498" i="10" s="1"/>
  <c r="K1498" i="10" s="1"/>
  <c r="I1504" i="10"/>
  <c r="J1504" i="10" s="1"/>
  <c r="K1504" i="10" s="1"/>
  <c r="I1519" i="10"/>
  <c r="J1519" i="10" s="1"/>
  <c r="K1519" i="10" s="1"/>
  <c r="I1520" i="10"/>
  <c r="J1520" i="10" s="1"/>
  <c r="K1520" i="10" s="1"/>
  <c r="I1264" i="10"/>
  <c r="J1264" i="10" s="1"/>
  <c r="K1264" i="10" s="1"/>
  <c r="I1268" i="10"/>
  <c r="J1268" i="10" s="1"/>
  <c r="K1268" i="10" s="1"/>
  <c r="I1276" i="10"/>
  <c r="J1276" i="10" s="1"/>
  <c r="K1276" i="10" s="1"/>
  <c r="I1295" i="10"/>
  <c r="J1295" i="10" s="1"/>
  <c r="K1295" i="10" s="1"/>
  <c r="W1334" i="10"/>
  <c r="X1334" i="10" s="1"/>
  <c r="W1335" i="10"/>
  <c r="X1335" i="10" s="1"/>
  <c r="I1338" i="10"/>
  <c r="J1338" i="10" s="1"/>
  <c r="K1338" i="10" s="1"/>
  <c r="I1358" i="10"/>
  <c r="J1358" i="10" s="1"/>
  <c r="K1358" i="10" s="1"/>
  <c r="I1366" i="10"/>
  <c r="J1366" i="10" s="1"/>
  <c r="K1366" i="10" s="1"/>
  <c r="AN1377" i="10"/>
  <c r="W1381" i="10"/>
  <c r="BL1381" i="10" s="1"/>
  <c r="AM1408" i="10"/>
  <c r="I1461" i="10"/>
  <c r="J1461" i="10" s="1"/>
  <c r="K1461" i="10" s="1"/>
  <c r="I1575" i="10"/>
  <c r="J1575" i="10" s="1"/>
  <c r="K1575" i="10" s="1"/>
  <c r="I1579" i="10"/>
  <c r="J1579" i="10" s="1"/>
  <c r="K1579" i="10" s="1"/>
  <c r="I1462" i="10"/>
  <c r="J1462" i="10" s="1"/>
  <c r="K1462" i="10" s="1"/>
  <c r="I1470" i="10"/>
  <c r="J1470" i="10" s="1"/>
  <c r="K1470" i="10" s="1"/>
  <c r="I1509" i="10"/>
  <c r="J1509" i="10" s="1"/>
  <c r="K1509" i="10" s="1"/>
  <c r="I1510" i="10"/>
  <c r="J1510" i="10" s="1"/>
  <c r="K1510" i="10" s="1"/>
  <c r="I1513" i="10"/>
  <c r="J1513" i="10" s="1"/>
  <c r="K1513" i="10" s="1"/>
  <c r="I1514" i="10"/>
  <c r="J1514" i="10" s="1"/>
  <c r="K1514" i="10" s="1"/>
  <c r="I1515" i="10"/>
  <c r="J1515" i="10" s="1"/>
  <c r="K1515" i="10" s="1"/>
  <c r="I1516" i="10"/>
  <c r="J1516" i="10" s="1"/>
  <c r="K1516" i="10" s="1"/>
  <c r="I1561" i="10"/>
  <c r="J1561" i="10" s="1"/>
  <c r="K1561" i="10" s="1"/>
  <c r="I1565" i="10"/>
  <c r="J1565" i="10" s="1"/>
  <c r="K1565" i="10" s="1"/>
  <c r="I1574" i="10"/>
  <c r="J1574" i="10" s="1"/>
  <c r="K1574" i="10" s="1"/>
  <c r="I966" i="10"/>
  <c r="J966" i="10" s="1"/>
  <c r="K966" i="10" s="1"/>
  <c r="I967" i="10"/>
  <c r="J967" i="10" s="1"/>
  <c r="K967" i="10" s="1"/>
  <c r="I968" i="10"/>
  <c r="J968" i="10" s="1"/>
  <c r="K968" i="10" s="1"/>
  <c r="I982" i="10"/>
  <c r="J982" i="10" s="1"/>
  <c r="K982" i="10" s="1"/>
  <c r="I983" i="10"/>
  <c r="J983" i="10" s="1"/>
  <c r="K983" i="10" s="1"/>
  <c r="I984" i="10"/>
  <c r="J984" i="10" s="1"/>
  <c r="K984" i="10" s="1"/>
  <c r="I993" i="10"/>
  <c r="J993" i="10" s="1"/>
  <c r="K993" i="10" s="1"/>
  <c r="I1000" i="10"/>
  <c r="J1000" i="10" s="1"/>
  <c r="K1000" i="10" s="1"/>
  <c r="I1103" i="10"/>
  <c r="J1103" i="10" s="1"/>
  <c r="K1103" i="10" s="1"/>
  <c r="I1141" i="10"/>
  <c r="J1141" i="10" s="1"/>
  <c r="K1141" i="10" s="1"/>
  <c r="I1263" i="10"/>
  <c r="J1263" i="10" s="1"/>
  <c r="K1263" i="10" s="1"/>
  <c r="I1271" i="10"/>
  <c r="J1271" i="10" s="1"/>
  <c r="K1271" i="10" s="1"/>
  <c r="I1275" i="10"/>
  <c r="J1275" i="10" s="1"/>
  <c r="K1275" i="10" s="1"/>
  <c r="I1286" i="10"/>
  <c r="J1286" i="10" s="1"/>
  <c r="K1286" i="10" s="1"/>
  <c r="I1293" i="10"/>
  <c r="J1293" i="10" s="1"/>
  <c r="K1293" i="10" s="1"/>
  <c r="I1301" i="10"/>
  <c r="J1301" i="10" s="1"/>
  <c r="K1301" i="10" s="1"/>
  <c r="I1335" i="10"/>
  <c r="J1335" i="10" s="1"/>
  <c r="K1335" i="10" s="1"/>
  <c r="W1342" i="10"/>
  <c r="X1342" i="10" s="1"/>
  <c r="I1352" i="10"/>
  <c r="J1352" i="10" s="1"/>
  <c r="K1352" i="10" s="1"/>
  <c r="I1360" i="10"/>
  <c r="J1360" i="10" s="1"/>
  <c r="K1360" i="10" s="1"/>
  <c r="AM1405" i="10"/>
  <c r="I1471" i="10"/>
  <c r="J1471" i="10" s="1"/>
  <c r="K1471" i="10" s="1"/>
  <c r="I1500" i="10"/>
  <c r="J1500" i="10" s="1"/>
  <c r="K1500" i="10" s="1"/>
  <c r="I1508" i="10"/>
  <c r="J1508" i="10" s="1"/>
  <c r="K1508" i="10" s="1"/>
  <c r="I1558" i="10"/>
  <c r="J1558" i="10" s="1"/>
  <c r="K1558" i="10" s="1"/>
  <c r="W1330" i="10"/>
  <c r="X1330" i="10" s="1"/>
  <c r="W1341" i="10"/>
  <c r="X1341" i="10" s="1"/>
  <c r="H54" i="10"/>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N324" i="10"/>
  <c r="I318" i="10"/>
  <c r="J318" i="10" s="1"/>
  <c r="K318" i="10" s="1"/>
  <c r="H473" i="10"/>
  <c r="G473"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G1311" i="10"/>
  <c r="W1378" i="10"/>
  <c r="BL1378" i="10" s="1"/>
  <c r="H1312" i="10"/>
  <c r="H1320" i="10"/>
  <c r="G1325" i="10"/>
  <c r="G1317" i="10"/>
  <c r="W1391" i="10"/>
  <c r="BL1391" i="10" s="1"/>
  <c r="AM1379" i="10"/>
  <c r="W1379" i="10" s="1"/>
  <c r="BL1379" i="10" s="1"/>
  <c r="AM1380" i="10"/>
  <c r="W1380" i="10" s="1"/>
  <c r="BL1380" i="10" s="1"/>
  <c r="AM1373" i="10"/>
  <c r="W1373" i="10" s="1"/>
  <c r="BL1373" i="10" s="1"/>
  <c r="AM1377" i="10"/>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AL343" i="10" l="1"/>
  <c r="BL535" i="10"/>
  <c r="AL344" i="10"/>
  <c r="P879" i="12"/>
  <c r="P852" i="12"/>
  <c r="P841" i="12"/>
  <c r="P847" i="12"/>
  <c r="P846" i="12"/>
  <c r="P797" i="12"/>
  <c r="P805" i="12"/>
  <c r="P813" i="12"/>
  <c r="P798" i="12"/>
  <c r="P806" i="12"/>
  <c r="P845" i="12"/>
  <c r="BL532" i="10"/>
  <c r="W1377" i="10"/>
  <c r="BL1377" i="10" s="1"/>
  <c r="BL534" i="10"/>
  <c r="G4" i="10"/>
  <c r="H4" i="10"/>
  <c r="H5" i="10"/>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F891EC1-0245-49C7-BD73-2B5EFB3FDE0F}">
      <text>
        <r>
          <rPr>
            <b/>
            <sz val="9"/>
            <color indexed="81"/>
            <rFont val="Tahoma"/>
            <family val="2"/>
            <charset val="238"/>
          </rPr>
          <t>Petr Čala:</t>
        </r>
        <r>
          <rPr>
            <sz val="9"/>
            <color indexed="81"/>
            <rFont val="Tahoma"/>
            <family val="2"/>
            <charset val="238"/>
          </rPr>
          <t xml:space="preserve">
Marriage control in the Mincer equation</t>
        </r>
      </text>
    </comment>
    <comment ref="CL1" authorId="0" shapeId="0" xr:uid="{561062A3-6C64-44DA-95EB-E437D3FF72AD}">
      <text>
        <r>
          <rPr>
            <sz val="11"/>
            <color theme="1"/>
            <rFont val="Calibri"/>
            <family val="2"/>
            <scheme val="minor"/>
          </rPr>
          <t>Petr Čala:
Occupation control in the Mincer equation</t>
        </r>
      </text>
    </comment>
    <comment ref="CM1" authorId="0" shapeId="0" xr:uid="{0D67725E-0B8E-47DA-A664-80E011F58266}">
      <text>
        <r>
          <rPr>
            <sz val="11"/>
            <color theme="1"/>
            <rFont val="Calibri"/>
            <family val="2"/>
            <scheme val="minor"/>
          </rPr>
          <t>Petr Čala:
Firm characteristics control in the Mincer equation</t>
        </r>
      </text>
    </comment>
    <comment ref="CN1" authorId="0" shapeId="0" xr:uid="{4FB3BB9E-F323-4D6D-9092-0D4596039CB8}">
      <text>
        <r>
          <rPr>
            <sz val="11"/>
            <color theme="1"/>
            <rFont val="Calibri"/>
            <family val="2"/>
            <scheme val="minor"/>
          </rPr>
          <t xml:space="preserve">Petr Čala:
Urban/rural control
</t>
        </r>
      </text>
    </comment>
    <comment ref="CO1" authorId="0" shapeId="0" xr:uid="{FF192406-B4C6-4C14-81B8-B970B1E66A5F}">
      <text>
        <r>
          <rPr>
            <sz val="11"/>
            <color theme="1"/>
            <rFont val="Calibri"/>
            <family val="2"/>
            <scheme val="minor"/>
          </rPr>
          <t>Petr Čala:
Macroeconomic variables control in the Mincer equation, such as sector of activity</t>
        </r>
      </text>
    </comment>
    <comment ref="CP1" authorId="0" shapeId="0" xr:uid="{267B6866-064D-466D-906D-902BECA82A18}">
      <text>
        <r>
          <rPr>
            <sz val="11"/>
            <color theme="1"/>
            <rFont val="Calibri"/>
            <family val="2"/>
            <scheme val="minor"/>
          </rPr>
          <t>Petr Čala:
Impact factor, via tools</t>
        </r>
      </text>
    </comment>
    <comment ref="CQ1" authorId="0" shapeId="0" xr:uid="{F2E249D1-077F-46A2-9610-9A8109020D8D}">
      <text>
        <r>
          <rPr>
            <sz val="11"/>
            <color theme="1"/>
            <rFont val="Calibri"/>
            <family val="2"/>
            <scheme val="minor"/>
          </rPr>
          <t>Petr Čala:
Log number of citations in google scholar</t>
        </r>
      </text>
    </comment>
    <comment ref="CR1" authorId="0" shapeId="0" xr:uid="{E14AE675-7525-4972-AFCD-C0AFAB2A9A44}">
      <text>
        <r>
          <rPr>
            <sz val="11"/>
            <color theme="1"/>
            <rFont val="Calibri"/>
            <family val="2"/>
            <scheme val="minor"/>
          </rPr>
          <t>Petr Čala:
1 if published in journal, 0 if working/discussion paper</t>
        </r>
      </text>
    </comment>
    <comment ref="CT1" authorId="0" shapeId="0" xr:uid="{38B9F25E-E351-4E25-98FA-48C1952E1276}">
      <text>
        <r>
          <rPr>
            <sz val="11"/>
            <color theme="1"/>
            <rFont val="Calibri"/>
            <family val="2"/>
            <scheme val="minor"/>
          </rPr>
          <t>Petr Čala:
The year the study was published minus the minimum publication year of the sample</t>
        </r>
      </text>
    </comment>
    <comment ref="CU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<sst xmlns="http://schemas.openxmlformats.org/spreadsheetml/2006/main" count="19411" uniqueCount="4352">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</sst>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scheme val="minor"/>
      </font>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ont>
        <b val="0"/>
        <i val="0"/>
        <u val="none"/>
      </font>
      <border>
        <bottom style="thin">
          <color auto="1"/>
        </bottom>
        <vertical/>
        <horizontal/>
      </border>
    </dxf>
    <dxf>
      <border>
        <bottom style="dashed">
          <color auto="1"/>
        </bottom>
      </border>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12">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zoomScaleNormal="100" workbookViewId="0">
      <pane xSplit="4" ySplit="1" topLeftCell="E1741" activePane="bottomRight" state="frozen"/>
      <selection activeCell="D526" sqref="D526"/>
      <selection pane="topRight" activeCell="D526" sqref="D526"/>
      <selection pane="bottomLeft" activeCell="D526" sqref="D526"/>
      <selection pane="bottomRight" activeCell="H1758" sqref="H1758"/>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3" width="8.7109375" customWidth="1"/>
    <col min="94" max="98" width="8.7109375" hidden="1"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17</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17</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17</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17</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22</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22</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22</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22</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22</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22</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22</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22</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22</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22</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22</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22</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22</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22</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22</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22</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22</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22</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22</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22</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22</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22</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22</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22</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22</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22</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22</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22</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22</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22</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22</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22</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22</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22</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22</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22</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22</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22</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22</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22</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22</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22</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22</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22</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22</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22</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22</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22</v>
      </c>
      <c r="CU53" s="66"/>
      <c r="CZ53" s="33" t="s">
        <v>85</v>
      </c>
    </row>
    <row r="54" spans="1:104"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0">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15</v>
      </c>
      <c r="CZ54" s="33" t="s">
        <v>85</v>
      </c>
    </row>
    <row r="55" spans="1:104"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0">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15</v>
      </c>
      <c r="CZ55" s="33" t="s">
        <v>85</v>
      </c>
    </row>
    <row r="56" spans="1:104"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0">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15</v>
      </c>
      <c r="CZ56" s="33" t="s">
        <v>85</v>
      </c>
    </row>
    <row r="57" spans="1:104"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0">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15</v>
      </c>
      <c r="CZ57" s="33" t="s">
        <v>85</v>
      </c>
    </row>
    <row r="58" spans="1:104"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0">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15</v>
      </c>
      <c r="CZ58" s="33" t="s">
        <v>85</v>
      </c>
    </row>
    <row r="59" spans="1:104"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0">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15</v>
      </c>
      <c r="CZ59" s="33" t="s">
        <v>85</v>
      </c>
    </row>
    <row r="60" spans="1:104"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0">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15</v>
      </c>
      <c r="CZ60" s="33" t="s">
        <v>85</v>
      </c>
    </row>
    <row r="61" spans="1:104"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0">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15</v>
      </c>
      <c r="CZ61" s="33" t="s">
        <v>85</v>
      </c>
    </row>
    <row r="62" spans="1:104"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0">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15</v>
      </c>
      <c r="CZ62" s="33" t="s">
        <v>85</v>
      </c>
    </row>
    <row r="63" spans="1:104"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0">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15</v>
      </c>
      <c r="CU63" s="66"/>
      <c r="CZ63" s="33" t="s">
        <v>85</v>
      </c>
    </row>
    <row r="64" spans="1:104"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0">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19</v>
      </c>
      <c r="CZ64" s="33" t="s">
        <v>85</v>
      </c>
    </row>
    <row r="65" spans="1:104"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0">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19</v>
      </c>
      <c r="CZ65" s="33" t="s">
        <v>85</v>
      </c>
    </row>
    <row r="66" spans="1:104"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0">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19</v>
      </c>
      <c r="CZ66" s="33" t="s">
        <v>85</v>
      </c>
    </row>
    <row r="67" spans="1:104"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0">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19</v>
      </c>
      <c r="CZ67" s="33" t="s">
        <v>85</v>
      </c>
    </row>
    <row r="68" spans="1:104"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0">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19</v>
      </c>
      <c r="CU68" s="66"/>
      <c r="CZ68" s="33" t="s">
        <v>85</v>
      </c>
    </row>
    <row r="69" spans="1:104"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29</v>
      </c>
      <c r="CZ69" s="33" t="s">
        <v>85</v>
      </c>
    </row>
    <row r="70" spans="1:104"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29</v>
      </c>
      <c r="CZ70" s="33" t="s">
        <v>85</v>
      </c>
    </row>
    <row r="71" spans="1:104"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29</v>
      </c>
      <c r="CZ71" s="33" t="s">
        <v>85</v>
      </c>
    </row>
    <row r="72" spans="1:104"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29</v>
      </c>
      <c r="CZ72" s="33" t="s">
        <v>85</v>
      </c>
    </row>
    <row r="73" spans="1:104"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29</v>
      </c>
      <c r="CZ73" s="33" t="s">
        <v>85</v>
      </c>
    </row>
    <row r="74" spans="1:104"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29</v>
      </c>
      <c r="CZ74" s="33" t="s">
        <v>85</v>
      </c>
    </row>
    <row r="75" spans="1:104"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29</v>
      </c>
      <c r="CZ75" s="33" t="s">
        <v>85</v>
      </c>
    </row>
    <row r="76" spans="1:104"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29</v>
      </c>
      <c r="CU76" s="66"/>
      <c r="CZ76" s="33" t="s">
        <v>85</v>
      </c>
    </row>
    <row r="77" spans="1:104"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13</v>
      </c>
      <c r="CZ77" s="33" t="s">
        <v>85</v>
      </c>
    </row>
    <row r="78" spans="1:104"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13</v>
      </c>
      <c r="CZ78" s="33" t="s">
        <v>85</v>
      </c>
    </row>
    <row r="79" spans="1:104"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13</v>
      </c>
      <c r="CZ79" s="33" t="s">
        <v>85</v>
      </c>
    </row>
    <row r="80" spans="1:104"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13</v>
      </c>
      <c r="CU80" s="66"/>
      <c r="CZ80" s="33" t="s">
        <v>85</v>
      </c>
    </row>
    <row r="81" spans="1:104"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13</v>
      </c>
      <c r="CZ81" s="33" t="s">
        <v>85</v>
      </c>
    </row>
    <row r="82" spans="1:104"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13</v>
      </c>
      <c r="CZ82" s="33" t="s">
        <v>85</v>
      </c>
    </row>
    <row r="83" spans="1:104"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13</v>
      </c>
      <c r="CU83" s="66"/>
      <c r="CZ83" s="33" t="s">
        <v>85</v>
      </c>
    </row>
    <row r="84" spans="1:10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22</v>
      </c>
      <c r="CZ84" s="33" t="s">
        <v>85</v>
      </c>
    </row>
    <row r="85" spans="1:10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22</v>
      </c>
      <c r="CZ85" s="33" t="s">
        <v>85</v>
      </c>
    </row>
    <row r="86" spans="1:10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22</v>
      </c>
      <c r="CZ86" s="33" t="s">
        <v>85</v>
      </c>
    </row>
    <row r="87" spans="1:10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22</v>
      </c>
      <c r="CU87" s="66"/>
      <c r="CZ87" s="33" t="s">
        <v>85</v>
      </c>
    </row>
    <row r="88" spans="1:10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15</v>
      </c>
      <c r="CZ88" s="33" t="s">
        <v>85</v>
      </c>
    </row>
    <row r="89" spans="1:10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15</v>
      </c>
      <c r="CZ89" s="33" t="s">
        <v>85</v>
      </c>
    </row>
    <row r="90" spans="1:10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15</v>
      </c>
      <c r="CZ90" s="33" t="s">
        <v>85</v>
      </c>
    </row>
    <row r="91" spans="1:10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15</v>
      </c>
      <c r="CZ91" s="33" t="s">
        <v>85</v>
      </c>
    </row>
    <row r="92" spans="1:10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15</v>
      </c>
      <c r="CZ92" s="33" t="s">
        <v>85</v>
      </c>
    </row>
    <row r="93" spans="1:10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15</v>
      </c>
      <c r="CZ93" s="33" t="s">
        <v>85</v>
      </c>
    </row>
    <row r="94" spans="1:10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15</v>
      </c>
      <c r="CZ94" s="33" t="s">
        <v>85</v>
      </c>
    </row>
    <row r="95" spans="1:10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15</v>
      </c>
      <c r="CZ95" s="33" t="s">
        <v>85</v>
      </c>
    </row>
    <row r="96" spans="1:10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15</v>
      </c>
      <c r="CZ96" s="33" t="s">
        <v>85</v>
      </c>
    </row>
    <row r="97" spans="1:10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15</v>
      </c>
      <c r="CZ97" s="33" t="s">
        <v>85</v>
      </c>
    </row>
    <row r="98" spans="1:10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15</v>
      </c>
      <c r="CZ98" s="33" t="s">
        <v>85</v>
      </c>
    </row>
    <row r="99" spans="1:10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15</v>
      </c>
      <c r="CU99" s="66"/>
      <c r="CZ99" s="33" t="s">
        <v>85</v>
      </c>
    </row>
    <row r="100" spans="1:10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7</v>
      </c>
      <c r="CZ100" s="33" t="s">
        <v>85</v>
      </c>
    </row>
    <row r="101" spans="1:10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7</v>
      </c>
      <c r="CZ101" s="33" t="s">
        <v>85</v>
      </c>
    </row>
    <row r="102" spans="1:10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7</v>
      </c>
      <c r="CZ102" s="33" t="s">
        <v>85</v>
      </c>
    </row>
    <row r="103" spans="1:10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7</v>
      </c>
      <c r="CZ103" s="33" t="s">
        <v>85</v>
      </c>
    </row>
    <row r="104" spans="1:10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7</v>
      </c>
      <c r="CZ104" s="33" t="s">
        <v>85</v>
      </c>
    </row>
    <row r="105" spans="1:10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7</v>
      </c>
      <c r="CZ105" s="33" t="s">
        <v>85</v>
      </c>
    </row>
    <row r="106" spans="1:10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7</v>
      </c>
      <c r="CZ106" s="33" t="s">
        <v>85</v>
      </c>
    </row>
    <row r="107" spans="1:10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7</v>
      </c>
      <c r="CZ107" s="33" t="s">
        <v>85</v>
      </c>
    </row>
    <row r="108" spans="1:10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7</v>
      </c>
      <c r="CZ108" s="33" t="s">
        <v>85</v>
      </c>
    </row>
    <row r="109" spans="1:10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7</v>
      </c>
      <c r="CZ109" s="33" t="s">
        <v>85</v>
      </c>
    </row>
    <row r="110" spans="1:10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7</v>
      </c>
      <c r="CZ110" s="33" t="s">
        <v>85</v>
      </c>
    </row>
    <row r="111" spans="1:10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7</v>
      </c>
      <c r="CZ111" s="33" t="s">
        <v>85</v>
      </c>
    </row>
    <row r="112" spans="1:10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7</v>
      </c>
      <c r="CZ112" s="33" t="s">
        <v>85</v>
      </c>
    </row>
    <row r="113" spans="1:10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7</v>
      </c>
      <c r="CZ113" s="33" t="s">
        <v>85</v>
      </c>
    </row>
    <row r="114" spans="1:10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7</v>
      </c>
      <c r="CU114" s="66"/>
      <c r="CZ114" s="33" t="s">
        <v>85</v>
      </c>
    </row>
    <row r="115" spans="1:104"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28</v>
      </c>
      <c r="CZ115" s="33" t="s">
        <v>85</v>
      </c>
    </row>
    <row r="116" spans="1:104"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28</v>
      </c>
      <c r="CZ116" s="33" t="s">
        <v>85</v>
      </c>
    </row>
    <row r="117" spans="1:104"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28</v>
      </c>
      <c r="CZ117" s="33" t="s">
        <v>85</v>
      </c>
    </row>
    <row r="118" spans="1:104"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28</v>
      </c>
      <c r="CZ118" s="33" t="s">
        <v>85</v>
      </c>
    </row>
    <row r="119" spans="1:104"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28</v>
      </c>
      <c r="CZ119" s="33" t="s">
        <v>85</v>
      </c>
    </row>
    <row r="120" spans="1:104"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28</v>
      </c>
      <c r="CU120" s="66"/>
      <c r="CZ120" s="33" t="s">
        <v>85</v>
      </c>
    </row>
    <row r="121" spans="1:104"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24</v>
      </c>
      <c r="CZ121" s="33" t="s">
        <v>85</v>
      </c>
    </row>
    <row r="122" spans="1:104"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24</v>
      </c>
      <c r="CZ122" s="33" t="s">
        <v>85</v>
      </c>
    </row>
    <row r="123" spans="1:104"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24</v>
      </c>
      <c r="CZ123" s="33" t="s">
        <v>85</v>
      </c>
    </row>
    <row r="124" spans="1:104"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24</v>
      </c>
      <c r="CZ124" s="33" t="s">
        <v>85</v>
      </c>
    </row>
    <row r="125" spans="1:104"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24</v>
      </c>
      <c r="CZ125" s="33" t="s">
        <v>85</v>
      </c>
    </row>
    <row r="126" spans="1:104"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24</v>
      </c>
      <c r="CZ126" s="33" t="s">
        <v>85</v>
      </c>
    </row>
    <row r="127" spans="1:104"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24</v>
      </c>
      <c r="CZ127" s="33" t="s">
        <v>85</v>
      </c>
    </row>
    <row r="128" spans="1:104"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24</v>
      </c>
      <c r="CZ128" s="33" t="s">
        <v>85</v>
      </c>
    </row>
    <row r="129" spans="1:104"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24</v>
      </c>
      <c r="CZ129" s="33" t="s">
        <v>85</v>
      </c>
    </row>
    <row r="130" spans="1:104"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24</v>
      </c>
      <c r="CZ130" s="33" t="s">
        <v>85</v>
      </c>
    </row>
    <row r="131" spans="1:104"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24</v>
      </c>
      <c r="CZ131" s="33" t="s">
        <v>85</v>
      </c>
    </row>
    <row r="132" spans="1:104"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24</v>
      </c>
      <c r="CZ132" s="33" t="s">
        <v>85</v>
      </c>
    </row>
    <row r="133" spans="1:104"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24</v>
      </c>
      <c r="CZ133" s="33" t="s">
        <v>85</v>
      </c>
    </row>
    <row r="134" spans="1:104"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24</v>
      </c>
      <c r="CZ134" s="33" t="s">
        <v>85</v>
      </c>
    </row>
    <row r="135" spans="1:104"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24</v>
      </c>
      <c r="CU135" s="66"/>
      <c r="CZ135" s="33" t="s">
        <v>85</v>
      </c>
    </row>
    <row r="136" spans="1:104"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0.21149999999999999</v>
      </c>
      <c r="CQ136">
        <v>3</v>
      </c>
      <c r="CR136">
        <v>1</v>
      </c>
      <c r="CS136">
        <v>0</v>
      </c>
      <c r="CT136">
        <v>23</v>
      </c>
      <c r="CZ136" s="33" t="s">
        <v>85</v>
      </c>
    </row>
    <row r="137" spans="1:104"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0.21149999999999999</v>
      </c>
      <c r="CQ137">
        <v>3</v>
      </c>
      <c r="CR137">
        <v>1</v>
      </c>
      <c r="CS137">
        <v>0</v>
      </c>
      <c r="CT137">
        <v>23</v>
      </c>
      <c r="CZ137" s="33" t="s">
        <v>85</v>
      </c>
    </row>
    <row r="138" spans="1:104"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0.21149999999999999</v>
      </c>
      <c r="CQ138">
        <v>3</v>
      </c>
      <c r="CR138">
        <v>1</v>
      </c>
      <c r="CS138">
        <v>0</v>
      </c>
      <c r="CT138">
        <v>23</v>
      </c>
      <c r="CZ138" s="33" t="s">
        <v>85</v>
      </c>
    </row>
    <row r="139" spans="1:104"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0.21149999999999999</v>
      </c>
      <c r="CQ139">
        <v>3</v>
      </c>
      <c r="CR139">
        <v>1</v>
      </c>
      <c r="CS139">
        <v>0</v>
      </c>
      <c r="CT139">
        <v>23</v>
      </c>
      <c r="CZ139" s="33" t="s">
        <v>85</v>
      </c>
    </row>
    <row r="140" spans="1:104"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0.21149999999999999</v>
      </c>
      <c r="CQ140">
        <v>3</v>
      </c>
      <c r="CR140">
        <v>1</v>
      </c>
      <c r="CS140">
        <v>0</v>
      </c>
      <c r="CT140">
        <v>23</v>
      </c>
      <c r="CZ140" s="33" t="s">
        <v>85</v>
      </c>
    </row>
    <row r="141" spans="1:104"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0.21149999999999999</v>
      </c>
      <c r="CQ141">
        <v>3</v>
      </c>
      <c r="CR141">
        <v>1</v>
      </c>
      <c r="CS141">
        <v>0</v>
      </c>
      <c r="CT141">
        <v>23</v>
      </c>
      <c r="CZ141" s="33" t="s">
        <v>85</v>
      </c>
    </row>
    <row r="142" spans="1:104"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0.21149999999999999</v>
      </c>
      <c r="CQ142">
        <v>3</v>
      </c>
      <c r="CR142">
        <v>1</v>
      </c>
      <c r="CS142">
        <v>0</v>
      </c>
      <c r="CT142">
        <v>23</v>
      </c>
      <c r="CU142" s="66"/>
      <c r="CZ142" s="33" t="s">
        <v>85</v>
      </c>
    </row>
    <row r="143" spans="1:104"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0.21149999999999999</v>
      </c>
      <c r="CQ143">
        <v>5</v>
      </c>
      <c r="CR143">
        <v>0</v>
      </c>
      <c r="CS143">
        <v>1</v>
      </c>
      <c r="CT143">
        <v>23</v>
      </c>
      <c r="CZ143" s="33" t="s">
        <v>85</v>
      </c>
    </row>
    <row r="144" spans="1:104"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0.21149999999999999</v>
      </c>
      <c r="CQ144">
        <v>5</v>
      </c>
      <c r="CR144">
        <v>0</v>
      </c>
      <c r="CS144">
        <v>1</v>
      </c>
      <c r="CT144">
        <v>23</v>
      </c>
      <c r="CZ144" s="33" t="s">
        <v>85</v>
      </c>
    </row>
    <row r="145" spans="1:104"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0.21149999999999999</v>
      </c>
      <c r="CQ145">
        <v>5</v>
      </c>
      <c r="CR145">
        <v>0</v>
      </c>
      <c r="CS145">
        <v>1</v>
      </c>
      <c r="CT145">
        <v>23</v>
      </c>
      <c r="CZ145" s="33" t="s">
        <v>85</v>
      </c>
    </row>
    <row r="146" spans="1:104"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0.21149999999999999</v>
      </c>
      <c r="CQ146">
        <v>5</v>
      </c>
      <c r="CR146">
        <v>0</v>
      </c>
      <c r="CS146">
        <v>1</v>
      </c>
      <c r="CT146">
        <v>23</v>
      </c>
      <c r="CZ146" s="33" t="s">
        <v>85</v>
      </c>
    </row>
    <row r="147" spans="1:104"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0.21149999999999999</v>
      </c>
      <c r="CQ147">
        <v>5</v>
      </c>
      <c r="CR147">
        <v>0</v>
      </c>
      <c r="CS147">
        <v>1</v>
      </c>
      <c r="CT147">
        <v>23</v>
      </c>
      <c r="CZ147" s="33" t="s">
        <v>85</v>
      </c>
    </row>
    <row r="148" spans="1:104"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0.21149999999999999</v>
      </c>
      <c r="CQ148">
        <v>5</v>
      </c>
      <c r="CR148">
        <v>0</v>
      </c>
      <c r="CS148">
        <v>1</v>
      </c>
      <c r="CT148">
        <v>23</v>
      </c>
      <c r="CZ148" s="33" t="s">
        <v>85</v>
      </c>
    </row>
    <row r="149" spans="1:104"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0.21149999999999999</v>
      </c>
      <c r="CQ149">
        <v>5</v>
      </c>
      <c r="CR149">
        <v>0</v>
      </c>
      <c r="CS149">
        <v>1</v>
      </c>
      <c r="CT149">
        <v>23</v>
      </c>
      <c r="CZ149" s="33" t="s">
        <v>85</v>
      </c>
    </row>
    <row r="150" spans="1:104"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0.21149999999999999</v>
      </c>
      <c r="CQ150">
        <v>5</v>
      </c>
      <c r="CR150">
        <v>0</v>
      </c>
      <c r="CS150">
        <v>1</v>
      </c>
      <c r="CT150">
        <v>23</v>
      </c>
      <c r="CZ150" s="33" t="s">
        <v>85</v>
      </c>
    </row>
    <row r="151" spans="1:104"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0.21149999999999999</v>
      </c>
      <c r="CQ151">
        <v>5</v>
      </c>
      <c r="CR151">
        <v>0</v>
      </c>
      <c r="CS151">
        <v>1</v>
      </c>
      <c r="CT151">
        <v>23</v>
      </c>
      <c r="CZ151" s="33" t="s">
        <v>85</v>
      </c>
    </row>
    <row r="152" spans="1:104"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0.21149999999999999</v>
      </c>
      <c r="CQ152">
        <v>5</v>
      </c>
      <c r="CR152">
        <v>0</v>
      </c>
      <c r="CS152">
        <v>1</v>
      </c>
      <c r="CT152">
        <v>23</v>
      </c>
      <c r="CZ152" s="33" t="s">
        <v>85</v>
      </c>
    </row>
    <row r="153" spans="1:104"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0.21149999999999999</v>
      </c>
      <c r="CQ153">
        <v>5</v>
      </c>
      <c r="CR153">
        <v>0</v>
      </c>
      <c r="CS153">
        <v>1</v>
      </c>
      <c r="CT153">
        <v>23</v>
      </c>
      <c r="CZ153" s="33" t="s">
        <v>85</v>
      </c>
    </row>
    <row r="154" spans="1:104"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0.21149999999999999</v>
      </c>
      <c r="CQ154">
        <v>5</v>
      </c>
      <c r="CR154">
        <v>0</v>
      </c>
      <c r="CS154">
        <v>1</v>
      </c>
      <c r="CT154">
        <v>23</v>
      </c>
      <c r="CU154" s="66"/>
      <c r="CZ154" s="33" t="s">
        <v>85</v>
      </c>
    </row>
    <row r="155" spans="1:104"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21</v>
      </c>
      <c r="CZ155" s="33" t="s">
        <v>85</v>
      </c>
    </row>
    <row r="156" spans="1:104"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21</v>
      </c>
      <c r="CZ156" s="33" t="s">
        <v>85</v>
      </c>
    </row>
    <row r="157" spans="1:104"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21</v>
      </c>
      <c r="CZ157" s="33" t="s">
        <v>85</v>
      </c>
    </row>
    <row r="158" spans="1:104"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21</v>
      </c>
      <c r="CZ158" s="33" t="s">
        <v>85</v>
      </c>
    </row>
    <row r="159" spans="1:104"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21</v>
      </c>
      <c r="CZ159" s="33" t="s">
        <v>85</v>
      </c>
    </row>
    <row r="160" spans="1:104"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21</v>
      </c>
      <c r="CZ160" s="33" t="s">
        <v>85</v>
      </c>
    </row>
    <row r="161" spans="1:104"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21</v>
      </c>
      <c r="CZ161" s="33" t="s">
        <v>85</v>
      </c>
    </row>
    <row r="162" spans="1:104"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21</v>
      </c>
      <c r="CZ162" s="33" t="s">
        <v>85</v>
      </c>
    </row>
    <row r="163" spans="1:104"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21</v>
      </c>
      <c r="CZ163" s="33" t="s">
        <v>85</v>
      </c>
    </row>
    <row r="164" spans="1:104"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21</v>
      </c>
      <c r="CZ164" s="33" t="s">
        <v>85</v>
      </c>
    </row>
    <row r="165" spans="1:104"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21</v>
      </c>
      <c r="CZ165" s="33" t="s">
        <v>85</v>
      </c>
    </row>
    <row r="166" spans="1:104"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21</v>
      </c>
      <c r="CZ166" s="33" t="s">
        <v>85</v>
      </c>
    </row>
    <row r="167" spans="1:104"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21</v>
      </c>
      <c r="CZ167" s="33" t="s">
        <v>85</v>
      </c>
    </row>
    <row r="168" spans="1:104"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21</v>
      </c>
      <c r="CZ168" s="33" t="s">
        <v>85</v>
      </c>
    </row>
    <row r="169" spans="1:104"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21</v>
      </c>
      <c r="CZ169" s="33" t="s">
        <v>85</v>
      </c>
    </row>
    <row r="170" spans="1:104"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21</v>
      </c>
      <c r="CZ170" s="33" t="s">
        <v>85</v>
      </c>
    </row>
    <row r="171" spans="1:104"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21</v>
      </c>
      <c r="CZ171" s="33" t="s">
        <v>85</v>
      </c>
    </row>
    <row r="172" spans="1:104"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21</v>
      </c>
      <c r="CZ172" s="33" t="s">
        <v>85</v>
      </c>
    </row>
    <row r="173" spans="1:104"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21</v>
      </c>
      <c r="CZ173" s="33" t="s">
        <v>85</v>
      </c>
    </row>
    <row r="174" spans="1:104"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21</v>
      </c>
      <c r="CU174" s="66"/>
      <c r="CZ174" s="33" t="s">
        <v>85</v>
      </c>
    </row>
    <row r="175" spans="1:104"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17</v>
      </c>
      <c r="CZ175" s="33" t="s">
        <v>85</v>
      </c>
    </row>
    <row r="176" spans="1:104"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17</v>
      </c>
      <c r="CZ176" s="33" t="s">
        <v>85</v>
      </c>
    </row>
    <row r="177" spans="1:104"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17</v>
      </c>
      <c r="CZ177" s="33" t="s">
        <v>85</v>
      </c>
    </row>
    <row r="178" spans="1:104"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17</v>
      </c>
      <c r="CZ178" s="33" t="s">
        <v>85</v>
      </c>
    </row>
    <row r="179" spans="1:104"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17</v>
      </c>
      <c r="CZ179" s="33" t="s">
        <v>85</v>
      </c>
    </row>
    <row r="180" spans="1:104"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17</v>
      </c>
      <c r="CZ180" s="33" t="s">
        <v>85</v>
      </c>
    </row>
    <row r="181" spans="1:104"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17</v>
      </c>
      <c r="CZ181" s="33" t="s">
        <v>85</v>
      </c>
    </row>
    <row r="182" spans="1:104"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17</v>
      </c>
      <c r="CZ182" s="33" t="s">
        <v>85</v>
      </c>
    </row>
    <row r="183" spans="1:104"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17</v>
      </c>
      <c r="CZ183" s="33" t="s">
        <v>85</v>
      </c>
    </row>
    <row r="184" spans="1:104"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17</v>
      </c>
      <c r="CZ184" s="33" t="s">
        <v>85</v>
      </c>
    </row>
    <row r="185" spans="1:104"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17</v>
      </c>
      <c r="CZ185" s="33" t="s">
        <v>85</v>
      </c>
    </row>
    <row r="186" spans="1:104"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17</v>
      </c>
      <c r="CZ186" s="33" t="s">
        <v>85</v>
      </c>
    </row>
    <row r="187" spans="1:104"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17</v>
      </c>
      <c r="CZ187" s="33" t="s">
        <v>85</v>
      </c>
    </row>
    <row r="188" spans="1:104"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17</v>
      </c>
      <c r="CZ188" s="33" t="s">
        <v>85</v>
      </c>
    </row>
    <row r="189" spans="1:104"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17</v>
      </c>
      <c r="CZ189" s="33" t="s">
        <v>85</v>
      </c>
    </row>
    <row r="190" spans="1:104"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17</v>
      </c>
      <c r="CZ190" s="33" t="s">
        <v>85</v>
      </c>
    </row>
    <row r="191" spans="1:104"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17</v>
      </c>
      <c r="CZ191" s="33" t="s">
        <v>85</v>
      </c>
    </row>
    <row r="192" spans="1:104"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17</v>
      </c>
      <c r="CZ192" s="33" t="s">
        <v>85</v>
      </c>
    </row>
    <row r="193" spans="1:104"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17</v>
      </c>
      <c r="CZ193" s="33" t="s">
        <v>85</v>
      </c>
    </row>
    <row r="194" spans="1:104"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17</v>
      </c>
      <c r="CZ194" s="33" t="s">
        <v>85</v>
      </c>
    </row>
    <row r="195" spans="1:104"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17</v>
      </c>
      <c r="CZ195" s="33" t="s">
        <v>85</v>
      </c>
    </row>
    <row r="196" spans="1:104"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17</v>
      </c>
      <c r="CZ196" s="33" t="s">
        <v>85</v>
      </c>
    </row>
    <row r="197" spans="1:104"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17</v>
      </c>
      <c r="CZ197" s="33" t="s">
        <v>85</v>
      </c>
    </row>
    <row r="198" spans="1:104"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17</v>
      </c>
      <c r="CZ198" s="33" t="s">
        <v>85</v>
      </c>
    </row>
    <row r="199" spans="1:104"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17</v>
      </c>
      <c r="CZ199" s="33" t="s">
        <v>85</v>
      </c>
    </row>
    <row r="200" spans="1:104"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17</v>
      </c>
      <c r="CZ200" s="33" t="s">
        <v>85</v>
      </c>
    </row>
    <row r="201" spans="1:104"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17</v>
      </c>
      <c r="CZ201" s="33" t="s">
        <v>85</v>
      </c>
    </row>
    <row r="202" spans="1:104"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17</v>
      </c>
      <c r="CZ202" s="33" t="s">
        <v>85</v>
      </c>
    </row>
    <row r="203" spans="1:104"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17</v>
      </c>
      <c r="CZ203" s="33" t="s">
        <v>85</v>
      </c>
    </row>
    <row r="204" spans="1:104"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17</v>
      </c>
      <c r="CZ204" s="33" t="s">
        <v>85</v>
      </c>
    </row>
    <row r="205" spans="1:104"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17</v>
      </c>
      <c r="CZ205" s="33" t="s">
        <v>85</v>
      </c>
    </row>
    <row r="206" spans="1:104"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17</v>
      </c>
      <c r="CZ206" s="33" t="s">
        <v>85</v>
      </c>
    </row>
    <row r="207" spans="1:104"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17</v>
      </c>
      <c r="CZ207" s="33" t="s">
        <v>85</v>
      </c>
    </row>
    <row r="208" spans="1:104"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17</v>
      </c>
      <c r="CZ208" s="33" t="s">
        <v>85</v>
      </c>
    </row>
    <row r="209" spans="1:104"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17</v>
      </c>
      <c r="CZ209" s="33" t="s">
        <v>85</v>
      </c>
    </row>
    <row r="210" spans="1:104"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17</v>
      </c>
      <c r="CZ210" s="33" t="s">
        <v>85</v>
      </c>
    </row>
    <row r="211" spans="1:104"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17</v>
      </c>
      <c r="CZ211" s="33" t="s">
        <v>85</v>
      </c>
    </row>
    <row r="212" spans="1:104"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17</v>
      </c>
      <c r="CZ212" s="33" t="s">
        <v>85</v>
      </c>
    </row>
    <row r="213" spans="1:104"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17</v>
      </c>
      <c r="CZ213" s="33" t="s">
        <v>85</v>
      </c>
    </row>
    <row r="214" spans="1:104"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17</v>
      </c>
      <c r="CZ214" s="33" t="s">
        <v>85</v>
      </c>
    </row>
    <row r="215" spans="1:104"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17</v>
      </c>
      <c r="CZ215" s="33" t="s">
        <v>85</v>
      </c>
    </row>
    <row r="216" spans="1:104"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17</v>
      </c>
      <c r="CZ216" s="33" t="s">
        <v>85</v>
      </c>
    </row>
    <row r="217" spans="1:104"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17</v>
      </c>
      <c r="CZ217" s="33" t="s">
        <v>85</v>
      </c>
    </row>
    <row r="218" spans="1:104"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17</v>
      </c>
      <c r="CZ218" s="33" t="s">
        <v>85</v>
      </c>
    </row>
    <row r="219" spans="1:104"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17</v>
      </c>
      <c r="CZ219" s="33" t="s">
        <v>85</v>
      </c>
    </row>
    <row r="220" spans="1:104"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17</v>
      </c>
      <c r="CZ220" s="33" t="s">
        <v>85</v>
      </c>
    </row>
    <row r="221" spans="1:104"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17</v>
      </c>
      <c r="CZ221" s="33" t="s">
        <v>85</v>
      </c>
    </row>
    <row r="222" spans="1:104"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17</v>
      </c>
      <c r="CU222" s="66"/>
      <c r="CZ222" s="33" t="s">
        <v>85</v>
      </c>
    </row>
    <row r="223" spans="1:104" x14ac:dyDescent="0.25">
      <c r="A223">
        <v>222</v>
      </c>
      <c r="B223">
        <v>17</v>
      </c>
      <c r="C223" s="24"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30</v>
      </c>
      <c r="CZ223" s="33" t="s">
        <v>85</v>
      </c>
    </row>
    <row r="224" spans="1:104" x14ac:dyDescent="0.25">
      <c r="A224">
        <v>223</v>
      </c>
      <c r="B224">
        <v>17</v>
      </c>
      <c r="C224" s="24"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30</v>
      </c>
      <c r="CZ224" s="33" t="s">
        <v>85</v>
      </c>
    </row>
    <row r="225" spans="1:104" x14ac:dyDescent="0.25">
      <c r="A225">
        <v>224</v>
      </c>
      <c r="B225">
        <v>17</v>
      </c>
      <c r="C225" s="24"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30</v>
      </c>
      <c r="CZ225" s="33" t="s">
        <v>85</v>
      </c>
    </row>
    <row r="226" spans="1:104" x14ac:dyDescent="0.25">
      <c r="A226">
        <v>225</v>
      </c>
      <c r="B226">
        <v>17</v>
      </c>
      <c r="C226" s="24"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30</v>
      </c>
      <c r="CZ226" s="33" t="s">
        <v>85</v>
      </c>
    </row>
    <row r="227" spans="1:104" x14ac:dyDescent="0.25">
      <c r="A227">
        <v>226</v>
      </c>
      <c r="B227">
        <v>17</v>
      </c>
      <c r="C227" s="24"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30</v>
      </c>
      <c r="CZ227" s="33" t="s">
        <v>85</v>
      </c>
    </row>
    <row r="228" spans="1:104" x14ac:dyDescent="0.25">
      <c r="A228">
        <v>227</v>
      </c>
      <c r="B228">
        <v>17</v>
      </c>
      <c r="C228" s="24"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30</v>
      </c>
      <c r="CZ228" s="33" t="s">
        <v>85</v>
      </c>
    </row>
    <row r="229" spans="1:104" x14ac:dyDescent="0.25">
      <c r="A229">
        <v>228</v>
      </c>
      <c r="B229">
        <v>17</v>
      </c>
      <c r="C229" s="24"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30</v>
      </c>
      <c r="CZ229" s="33" t="s">
        <v>85</v>
      </c>
    </row>
    <row r="230" spans="1:104" s="50" customFormat="1" x14ac:dyDescent="0.25">
      <c r="A230" s="50">
        <v>229</v>
      </c>
      <c r="B230" s="50">
        <v>17</v>
      </c>
      <c r="C230" s="51"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30</v>
      </c>
      <c r="CU230" s="66"/>
      <c r="CZ230" s="33" t="s">
        <v>85</v>
      </c>
    </row>
    <row r="231" spans="1:104"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28</v>
      </c>
      <c r="CZ231" s="33" t="s">
        <v>85</v>
      </c>
    </row>
    <row r="232" spans="1:104"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28</v>
      </c>
      <c r="CZ232" s="33" t="s">
        <v>85</v>
      </c>
    </row>
    <row r="233" spans="1:104"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28</v>
      </c>
      <c r="CZ233" s="33" t="s">
        <v>85</v>
      </c>
    </row>
    <row r="234" spans="1:104"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28</v>
      </c>
      <c r="CZ234" s="33" t="s">
        <v>85</v>
      </c>
    </row>
    <row r="235" spans="1:104"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28</v>
      </c>
      <c r="CZ235" s="33" t="s">
        <v>85</v>
      </c>
    </row>
    <row r="236" spans="1:104"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28</v>
      </c>
      <c r="CZ236" s="33" t="s">
        <v>85</v>
      </c>
    </row>
    <row r="237" spans="1:104"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28</v>
      </c>
      <c r="CZ237" s="33" t="s">
        <v>85</v>
      </c>
    </row>
    <row r="238" spans="1:104"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28</v>
      </c>
      <c r="CZ238" s="33" t="s">
        <v>85</v>
      </c>
    </row>
    <row r="239" spans="1:104"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28</v>
      </c>
      <c r="CZ239" s="33" t="s">
        <v>85</v>
      </c>
    </row>
    <row r="240" spans="1:104"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28</v>
      </c>
      <c r="CZ240" s="33" t="s">
        <v>85</v>
      </c>
    </row>
    <row r="241" spans="1:104"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28</v>
      </c>
      <c r="CZ241" s="33" t="s">
        <v>85</v>
      </c>
    </row>
    <row r="242" spans="1:104"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28</v>
      </c>
      <c r="CZ242" s="33" t="s">
        <v>85</v>
      </c>
    </row>
    <row r="243" spans="1:104"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28</v>
      </c>
      <c r="CZ243" s="33" t="s">
        <v>85</v>
      </c>
    </row>
    <row r="244" spans="1:104"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28</v>
      </c>
      <c r="CZ244" s="33" t="s">
        <v>85</v>
      </c>
    </row>
    <row r="245" spans="1:104"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28</v>
      </c>
      <c r="CZ245" s="33" t="s">
        <v>85</v>
      </c>
    </row>
    <row r="246" spans="1:104"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28</v>
      </c>
      <c r="CZ246" s="33" t="s">
        <v>85</v>
      </c>
    </row>
    <row r="247" spans="1:104"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28</v>
      </c>
      <c r="CZ247" s="33" t="s">
        <v>85</v>
      </c>
    </row>
    <row r="248" spans="1:104"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28</v>
      </c>
      <c r="CZ248" s="33" t="s">
        <v>85</v>
      </c>
    </row>
    <row r="249" spans="1:104"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28</v>
      </c>
      <c r="CZ249" s="33" t="s">
        <v>85</v>
      </c>
    </row>
    <row r="250" spans="1:104"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28</v>
      </c>
      <c r="CZ250" s="33" t="s">
        <v>85</v>
      </c>
    </row>
    <row r="251" spans="1:104"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28</v>
      </c>
      <c r="CZ251" s="33" t="s">
        <v>85</v>
      </c>
    </row>
    <row r="252" spans="1:104"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28</v>
      </c>
      <c r="CZ252" s="33" t="s">
        <v>85</v>
      </c>
    </row>
    <row r="253" spans="1:104"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28</v>
      </c>
      <c r="CZ253" s="33" t="s">
        <v>85</v>
      </c>
    </row>
    <row r="254" spans="1:104"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28</v>
      </c>
      <c r="CZ254" s="33" t="s">
        <v>85</v>
      </c>
    </row>
    <row r="255" spans="1:104"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28</v>
      </c>
      <c r="CZ255" s="33" t="s">
        <v>85</v>
      </c>
    </row>
    <row r="256" spans="1:104"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28</v>
      </c>
      <c r="CZ256" s="33" t="s">
        <v>85</v>
      </c>
    </row>
    <row r="257" spans="1:104"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28</v>
      </c>
      <c r="CZ257" s="33" t="s">
        <v>85</v>
      </c>
    </row>
    <row r="258" spans="1:104"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28</v>
      </c>
      <c r="CZ258" s="33" t="s">
        <v>85</v>
      </c>
    </row>
    <row r="259" spans="1:104"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28</v>
      </c>
      <c r="CZ259" s="33" t="s">
        <v>85</v>
      </c>
    </row>
    <row r="260" spans="1:104"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28</v>
      </c>
      <c r="CZ260" s="33" t="s">
        <v>85</v>
      </c>
    </row>
    <row r="261" spans="1:104"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28</v>
      </c>
      <c r="CZ261" s="33" t="s">
        <v>85</v>
      </c>
    </row>
    <row r="262" spans="1:104"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28</v>
      </c>
      <c r="CZ262" s="33" t="s">
        <v>85</v>
      </c>
    </row>
    <row r="263" spans="1:104"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28</v>
      </c>
      <c r="CZ263" s="33" t="s">
        <v>85</v>
      </c>
    </row>
    <row r="264" spans="1:104"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28</v>
      </c>
      <c r="CZ264" s="33" t="s">
        <v>85</v>
      </c>
    </row>
    <row r="265" spans="1:104"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28</v>
      </c>
      <c r="CZ265" s="33" t="s">
        <v>85</v>
      </c>
    </row>
    <row r="266" spans="1:104"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28</v>
      </c>
      <c r="CZ266" s="33" t="s">
        <v>85</v>
      </c>
    </row>
    <row r="267" spans="1:104"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28</v>
      </c>
      <c r="CZ267" s="33" t="s">
        <v>85</v>
      </c>
    </row>
    <row r="268" spans="1:104"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28</v>
      </c>
      <c r="CZ268" s="33" t="s">
        <v>85</v>
      </c>
    </row>
    <row r="269" spans="1:104"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28</v>
      </c>
      <c r="CZ269" s="33" t="s">
        <v>85</v>
      </c>
    </row>
    <row r="270" spans="1:104"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28</v>
      </c>
      <c r="CZ270" s="33" t="s">
        <v>85</v>
      </c>
    </row>
    <row r="271" spans="1:104"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28</v>
      </c>
      <c r="CZ271" s="33" t="s">
        <v>85</v>
      </c>
    </row>
    <row r="272" spans="1:104"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28</v>
      </c>
      <c r="CZ272" s="33" t="s">
        <v>85</v>
      </c>
    </row>
    <row r="273" spans="1:104"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28</v>
      </c>
      <c r="CZ273" s="33" t="s">
        <v>85</v>
      </c>
    </row>
    <row r="274" spans="1:104"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28</v>
      </c>
      <c r="CZ274" s="33" t="s">
        <v>85</v>
      </c>
    </row>
    <row r="275" spans="1:104"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28</v>
      </c>
      <c r="CZ275" s="33" t="s">
        <v>85</v>
      </c>
    </row>
    <row r="276" spans="1:104"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28</v>
      </c>
      <c r="CZ276" s="33" t="s">
        <v>85</v>
      </c>
    </row>
    <row r="277" spans="1:104"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28</v>
      </c>
      <c r="CZ277" s="33" t="s">
        <v>85</v>
      </c>
    </row>
    <row r="278" spans="1:104"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28</v>
      </c>
      <c r="CU278" s="66"/>
      <c r="CZ278" s="33" t="s">
        <v>85</v>
      </c>
    </row>
    <row r="279" spans="1:104"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22</v>
      </c>
      <c r="CZ279" s="33" t="s">
        <v>85</v>
      </c>
    </row>
    <row r="280" spans="1:104"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22</v>
      </c>
      <c r="CZ280" s="33" t="s">
        <v>85</v>
      </c>
    </row>
    <row r="281" spans="1:104"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22</v>
      </c>
      <c r="CZ281" s="33" t="s">
        <v>85</v>
      </c>
    </row>
    <row r="282" spans="1:104"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22</v>
      </c>
      <c r="CZ282" s="33" t="s">
        <v>85</v>
      </c>
    </row>
    <row r="283" spans="1:104"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22</v>
      </c>
      <c r="CZ283" s="33" t="s">
        <v>85</v>
      </c>
    </row>
    <row r="284" spans="1:104"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22</v>
      </c>
      <c r="CZ284" s="33" t="s">
        <v>85</v>
      </c>
    </row>
    <row r="285" spans="1:104"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22</v>
      </c>
      <c r="CZ285" s="33" t="s">
        <v>85</v>
      </c>
    </row>
    <row r="286" spans="1:104"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22</v>
      </c>
      <c r="CZ286" s="33" t="s">
        <v>85</v>
      </c>
    </row>
    <row r="287" spans="1:104"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22</v>
      </c>
      <c r="CZ287" s="33" t="s">
        <v>85</v>
      </c>
    </row>
    <row r="288" spans="1:104"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22</v>
      </c>
      <c r="CZ288" s="33" t="s">
        <v>85</v>
      </c>
    </row>
    <row r="289" spans="1:104"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22</v>
      </c>
      <c r="CZ289" s="33" t="s">
        <v>85</v>
      </c>
    </row>
    <row r="290" spans="1:104"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22</v>
      </c>
      <c r="CZ290" s="33" t="s">
        <v>85</v>
      </c>
    </row>
    <row r="291" spans="1:104"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22</v>
      </c>
      <c r="CZ291" s="33" t="s">
        <v>85</v>
      </c>
    </row>
    <row r="292" spans="1:104"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22</v>
      </c>
      <c r="CZ292" s="33" t="s">
        <v>85</v>
      </c>
    </row>
    <row r="293" spans="1:104"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22</v>
      </c>
      <c r="CZ293" s="33" t="s">
        <v>85</v>
      </c>
    </row>
    <row r="294" spans="1:104"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22</v>
      </c>
      <c r="CU294" s="66"/>
      <c r="CZ294" s="33" t="s">
        <v>85</v>
      </c>
    </row>
    <row r="295" spans="1:104"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8</v>
      </c>
      <c r="CZ295" s="33" t="s">
        <v>85</v>
      </c>
    </row>
    <row r="296" spans="1:104"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8</v>
      </c>
      <c r="CZ296" s="33" t="s">
        <v>85</v>
      </c>
    </row>
    <row r="297" spans="1:104"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8</v>
      </c>
      <c r="CZ297" s="33" t="s">
        <v>85</v>
      </c>
    </row>
    <row r="298" spans="1:104"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8</v>
      </c>
      <c r="CZ298" s="33" t="s">
        <v>85</v>
      </c>
    </row>
    <row r="299" spans="1:104"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8</v>
      </c>
      <c r="CZ299" s="33" t="s">
        <v>85</v>
      </c>
    </row>
    <row r="300" spans="1:104"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8</v>
      </c>
      <c r="CZ300" s="33" t="s">
        <v>85</v>
      </c>
    </row>
    <row r="301" spans="1:104"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8</v>
      </c>
      <c r="CZ301" s="33" t="s">
        <v>85</v>
      </c>
    </row>
    <row r="302" spans="1:104"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8</v>
      </c>
      <c r="CZ302" s="33" t="s">
        <v>85</v>
      </c>
    </row>
    <row r="303" spans="1:104"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8</v>
      </c>
      <c r="CZ303" s="33" t="s">
        <v>85</v>
      </c>
    </row>
    <row r="304" spans="1:104"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8</v>
      </c>
      <c r="CZ304" s="33" t="s">
        <v>85</v>
      </c>
    </row>
    <row r="305" spans="1:104"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8</v>
      </c>
      <c r="CZ305" s="33" t="s">
        <v>85</v>
      </c>
    </row>
    <row r="306" spans="1:104"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8</v>
      </c>
      <c r="CZ306" s="33" t="s">
        <v>85</v>
      </c>
    </row>
    <row r="307" spans="1:104"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8</v>
      </c>
      <c r="CZ307" s="33" t="s">
        <v>85</v>
      </c>
    </row>
    <row r="308" spans="1:104"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8</v>
      </c>
      <c r="CZ308" s="33" t="s">
        <v>85</v>
      </c>
    </row>
    <row r="309" spans="1:104"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8</v>
      </c>
      <c r="CZ309" s="33" t="s">
        <v>85</v>
      </c>
    </row>
    <row r="310" spans="1:104"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8</v>
      </c>
      <c r="CU310" s="66"/>
      <c r="CZ310" s="33" t="s">
        <v>85</v>
      </c>
    </row>
    <row r="311" spans="1:104"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29</v>
      </c>
      <c r="CZ311" s="33" t="s">
        <v>85</v>
      </c>
    </row>
    <row r="312" spans="1:104"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29</v>
      </c>
      <c r="CZ312" s="33" t="s">
        <v>85</v>
      </c>
    </row>
    <row r="313" spans="1:104"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29</v>
      </c>
      <c r="CZ313" s="33" t="s">
        <v>85</v>
      </c>
    </row>
    <row r="314" spans="1:104"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29</v>
      </c>
      <c r="CZ314" s="33" t="s">
        <v>85</v>
      </c>
    </row>
    <row r="315" spans="1:104"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29</v>
      </c>
      <c r="CZ315" s="33" t="s">
        <v>85</v>
      </c>
    </row>
    <row r="316" spans="1:104"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29</v>
      </c>
      <c r="CZ316" s="33" t="s">
        <v>85</v>
      </c>
    </row>
    <row r="317" spans="1:104"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29</v>
      </c>
      <c r="CZ317" s="33" t="s">
        <v>85</v>
      </c>
    </row>
    <row r="318" spans="1:104"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29</v>
      </c>
      <c r="CZ318" s="33" t="s">
        <v>85</v>
      </c>
    </row>
    <row r="319" spans="1:104"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29</v>
      </c>
      <c r="CZ319" s="33" t="s">
        <v>85</v>
      </c>
    </row>
    <row r="320" spans="1:104"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29</v>
      </c>
      <c r="CZ320" s="33" t="s">
        <v>85</v>
      </c>
    </row>
    <row r="321" spans="1:104"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29</v>
      </c>
      <c r="CZ321" s="33" t="s">
        <v>85</v>
      </c>
    </row>
    <row r="322" spans="1:104"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29</v>
      </c>
      <c r="CU322" s="66"/>
      <c r="CZ322" s="33" t="s">
        <v>85</v>
      </c>
    </row>
    <row r="323" spans="1:104"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16</v>
      </c>
      <c r="CZ323" s="33" t="s">
        <v>85</v>
      </c>
    </row>
    <row r="324" spans="1:104"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16</v>
      </c>
      <c r="CZ324" s="33" t="s">
        <v>85</v>
      </c>
    </row>
    <row r="325" spans="1:104"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16</v>
      </c>
      <c r="CZ325" s="33" t="s">
        <v>85</v>
      </c>
    </row>
    <row r="326" spans="1:104"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16</v>
      </c>
      <c r="CZ326" s="33" t="s">
        <v>85</v>
      </c>
    </row>
    <row r="327" spans="1:104"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16</v>
      </c>
      <c r="CZ327" s="33" t="s">
        <v>85</v>
      </c>
    </row>
    <row r="328" spans="1:104"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16</v>
      </c>
      <c r="CZ328" s="33" t="s">
        <v>85</v>
      </c>
    </row>
    <row r="329" spans="1:104"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16</v>
      </c>
      <c r="CZ329" s="33" t="s">
        <v>85</v>
      </c>
    </row>
    <row r="330" spans="1:104"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16</v>
      </c>
      <c r="CZ330" s="33" t="s">
        <v>85</v>
      </c>
    </row>
    <row r="331" spans="1:104"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16</v>
      </c>
      <c r="CZ331" s="33" t="s">
        <v>85</v>
      </c>
    </row>
    <row r="332" spans="1:104"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16</v>
      </c>
      <c r="CZ332" s="33" t="s">
        <v>85</v>
      </c>
    </row>
    <row r="333" spans="1:104"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16</v>
      </c>
      <c r="CZ333" s="33" t="s">
        <v>85</v>
      </c>
    </row>
    <row r="334" spans="1:104"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16</v>
      </c>
      <c r="CZ334" s="33" t="s">
        <v>85</v>
      </c>
    </row>
    <row r="335" spans="1:104"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16</v>
      </c>
      <c r="CZ335" s="33" t="s">
        <v>85</v>
      </c>
    </row>
    <row r="336" spans="1:104"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16</v>
      </c>
      <c r="CZ336" s="33" t="s">
        <v>85</v>
      </c>
    </row>
    <row r="337" spans="1:104"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16</v>
      </c>
      <c r="CZ337" s="33" t="s">
        <v>85</v>
      </c>
    </row>
    <row r="338" spans="1:104"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16</v>
      </c>
      <c r="CZ338" s="33" t="s">
        <v>85</v>
      </c>
    </row>
    <row r="339" spans="1:104"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16</v>
      </c>
      <c r="CZ339" s="33" t="s">
        <v>85</v>
      </c>
    </row>
    <row r="340" spans="1:104"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16</v>
      </c>
      <c r="CZ340" s="33" t="s">
        <v>85</v>
      </c>
    </row>
    <row r="341" spans="1:104"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16</v>
      </c>
      <c r="CZ341" s="33" t="s">
        <v>85</v>
      </c>
    </row>
    <row r="342" spans="1:104"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16</v>
      </c>
      <c r="CZ342" s="33" t="s">
        <v>85</v>
      </c>
    </row>
    <row r="343" spans="1:104"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16</v>
      </c>
      <c r="CZ343" s="33" t="s">
        <v>85</v>
      </c>
    </row>
    <row r="344" spans="1:104"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16</v>
      </c>
      <c r="CZ344" s="33" t="s">
        <v>85</v>
      </c>
    </row>
    <row r="345" spans="1:104"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16</v>
      </c>
      <c r="CZ345" s="33" t="s">
        <v>85</v>
      </c>
    </row>
    <row r="346" spans="1:104"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16</v>
      </c>
      <c r="CU346" s="66"/>
      <c r="CZ346" s="33" t="s">
        <v>85</v>
      </c>
    </row>
    <row r="347" spans="1:104"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21</v>
      </c>
      <c r="CZ347" s="33" t="s">
        <v>85</v>
      </c>
    </row>
    <row r="348" spans="1:104"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21</v>
      </c>
      <c r="CZ348" s="33" t="s">
        <v>85</v>
      </c>
    </row>
    <row r="349" spans="1:104"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21</v>
      </c>
      <c r="CZ349" s="33" t="s">
        <v>85</v>
      </c>
    </row>
    <row r="350" spans="1:104"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21</v>
      </c>
      <c r="CZ350" s="33" t="s">
        <v>85</v>
      </c>
    </row>
    <row r="351" spans="1:104"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21</v>
      </c>
      <c r="CZ351" s="33" t="s">
        <v>85</v>
      </c>
    </row>
    <row r="352" spans="1:104"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21</v>
      </c>
      <c r="CZ352" s="33" t="s">
        <v>85</v>
      </c>
    </row>
    <row r="353" spans="1:104"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21</v>
      </c>
      <c r="CZ353" s="33" t="s">
        <v>85</v>
      </c>
    </row>
    <row r="354" spans="1:104"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21</v>
      </c>
      <c r="CZ354" s="33" t="s">
        <v>85</v>
      </c>
    </row>
    <row r="355" spans="1:104"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21</v>
      </c>
      <c r="CZ355" s="33" t="s">
        <v>85</v>
      </c>
    </row>
    <row r="356" spans="1:104"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21</v>
      </c>
      <c r="CZ356" s="33" t="s">
        <v>85</v>
      </c>
    </row>
    <row r="357" spans="1:104"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21</v>
      </c>
      <c r="CZ357" s="33" t="s">
        <v>85</v>
      </c>
    </row>
    <row r="358" spans="1:104"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21</v>
      </c>
      <c r="CZ358" s="33" t="s">
        <v>85</v>
      </c>
    </row>
    <row r="359" spans="1:104"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21</v>
      </c>
      <c r="CZ359" s="33" t="s">
        <v>85</v>
      </c>
    </row>
    <row r="360" spans="1:104"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21</v>
      </c>
      <c r="CZ360" s="33" t="s">
        <v>85</v>
      </c>
    </row>
    <row r="361" spans="1:104"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21</v>
      </c>
      <c r="CU361" s="66"/>
      <c r="CZ361" s="33" t="s">
        <v>85</v>
      </c>
    </row>
    <row r="362" spans="1:104"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16</v>
      </c>
      <c r="CZ362" s="33" t="s">
        <v>85</v>
      </c>
    </row>
    <row r="363" spans="1:104"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16</v>
      </c>
      <c r="CZ363" s="33" t="s">
        <v>85</v>
      </c>
    </row>
    <row r="364" spans="1:104"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16</v>
      </c>
      <c r="CZ364" s="33" t="s">
        <v>85</v>
      </c>
    </row>
    <row r="365" spans="1:104"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16</v>
      </c>
      <c r="CZ365" s="33" t="s">
        <v>85</v>
      </c>
    </row>
    <row r="366" spans="1:104"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16</v>
      </c>
      <c r="CZ366" s="33" t="s">
        <v>85</v>
      </c>
    </row>
    <row r="367" spans="1:104"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16</v>
      </c>
      <c r="CZ367" s="33" t="s">
        <v>85</v>
      </c>
    </row>
    <row r="368" spans="1:104"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16</v>
      </c>
      <c r="CZ368" s="33" t="s">
        <v>85</v>
      </c>
    </row>
    <row r="369" spans="1:104"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16</v>
      </c>
      <c r="CZ369" s="33" t="s">
        <v>85</v>
      </c>
    </row>
    <row r="370" spans="1:104"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16</v>
      </c>
      <c r="CZ370" s="33" t="s">
        <v>85</v>
      </c>
    </row>
    <row r="371" spans="1:104"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16</v>
      </c>
      <c r="CZ371" s="33" t="s">
        <v>85</v>
      </c>
    </row>
    <row r="372" spans="1:104"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16</v>
      </c>
      <c r="CZ372" s="33" t="s">
        <v>85</v>
      </c>
    </row>
    <row r="373" spans="1:104"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16</v>
      </c>
      <c r="CZ373" s="33" t="s">
        <v>85</v>
      </c>
    </row>
    <row r="374" spans="1:104"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16</v>
      </c>
      <c r="CZ374" s="33" t="s">
        <v>85</v>
      </c>
    </row>
    <row r="375" spans="1:104"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16</v>
      </c>
      <c r="CZ375" s="33" t="s">
        <v>85</v>
      </c>
    </row>
    <row r="376" spans="1:104"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16</v>
      </c>
      <c r="CZ376" s="33" t="s">
        <v>85</v>
      </c>
    </row>
    <row r="377" spans="1:104"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16</v>
      </c>
      <c r="CZ377" s="33" t="s">
        <v>85</v>
      </c>
    </row>
    <row r="378" spans="1:104"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16</v>
      </c>
      <c r="CZ378" s="33" t="s">
        <v>85</v>
      </c>
    </row>
    <row r="379" spans="1:104"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16</v>
      </c>
      <c r="CZ379" s="33" t="s">
        <v>85</v>
      </c>
    </row>
    <row r="380" spans="1:104"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16</v>
      </c>
      <c r="CZ380" s="33" t="s">
        <v>85</v>
      </c>
    </row>
    <row r="381" spans="1:104"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16</v>
      </c>
      <c r="CZ381" s="33" t="s">
        <v>85</v>
      </c>
    </row>
    <row r="382" spans="1:104"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16</v>
      </c>
      <c r="CZ382" s="33" t="s">
        <v>85</v>
      </c>
    </row>
    <row r="383" spans="1:104"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16</v>
      </c>
      <c r="CZ383" s="33" t="s">
        <v>85</v>
      </c>
    </row>
    <row r="384" spans="1:104"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16</v>
      </c>
      <c r="CZ384" s="33" t="s">
        <v>85</v>
      </c>
    </row>
    <row r="385" spans="1:104"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16</v>
      </c>
      <c r="CZ385" s="33" t="s">
        <v>85</v>
      </c>
    </row>
    <row r="386" spans="1:104"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16</v>
      </c>
      <c r="CZ386" s="33" t="s">
        <v>85</v>
      </c>
    </row>
    <row r="387" spans="1:104"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16</v>
      </c>
      <c r="CZ387" s="33" t="s">
        <v>85</v>
      </c>
    </row>
    <row r="388" spans="1:104"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16</v>
      </c>
      <c r="CZ388" s="33" t="s">
        <v>85</v>
      </c>
    </row>
    <row r="389" spans="1:104"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16</v>
      </c>
      <c r="CZ389" s="33" t="s">
        <v>85</v>
      </c>
    </row>
    <row r="390" spans="1:104"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16</v>
      </c>
      <c r="CZ390" s="33" t="s">
        <v>85</v>
      </c>
    </row>
    <row r="391" spans="1:104"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16</v>
      </c>
      <c r="CZ391" s="33" t="s">
        <v>85</v>
      </c>
    </row>
    <row r="392" spans="1:104"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16</v>
      </c>
      <c r="CZ392" s="33" t="s">
        <v>85</v>
      </c>
    </row>
    <row r="393" spans="1:104"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16</v>
      </c>
      <c r="CU393" s="66"/>
      <c r="CZ393" s="33" t="s">
        <v>85</v>
      </c>
    </row>
    <row r="394" spans="1:104"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25</v>
      </c>
      <c r="CZ394" s="33" t="s">
        <v>85</v>
      </c>
    </row>
    <row r="395" spans="1:104"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25</v>
      </c>
      <c r="CZ395" s="33" t="s">
        <v>85</v>
      </c>
    </row>
    <row r="396" spans="1:104"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25</v>
      </c>
      <c r="CZ396" s="33" t="s">
        <v>85</v>
      </c>
    </row>
    <row r="397" spans="1:104"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25</v>
      </c>
      <c r="CU397" s="66"/>
      <c r="CZ397" s="33" t="s">
        <v>85</v>
      </c>
    </row>
    <row r="398" spans="1:104"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19</v>
      </c>
      <c r="CZ398" s="33" t="s">
        <v>85</v>
      </c>
    </row>
    <row r="399" spans="1:104"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19</v>
      </c>
      <c r="CZ399" s="33" t="s">
        <v>85</v>
      </c>
    </row>
    <row r="400" spans="1:104"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19</v>
      </c>
      <c r="CZ400" s="33" t="s">
        <v>85</v>
      </c>
    </row>
    <row r="401" spans="1:104"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19</v>
      </c>
      <c r="CZ401" s="33" t="s">
        <v>85</v>
      </c>
    </row>
    <row r="402" spans="1:104"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19</v>
      </c>
      <c r="CZ402" s="33" t="s">
        <v>85</v>
      </c>
    </row>
    <row r="403" spans="1:104"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19</v>
      </c>
      <c r="CZ403" s="33" t="s">
        <v>85</v>
      </c>
    </row>
    <row r="404" spans="1:104"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19</v>
      </c>
      <c r="CZ404" s="33" t="s">
        <v>85</v>
      </c>
    </row>
    <row r="405" spans="1:104"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19</v>
      </c>
      <c r="CZ405" s="33" t="s">
        <v>85</v>
      </c>
    </row>
    <row r="406" spans="1:104"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19</v>
      </c>
      <c r="CZ406" s="33" t="s">
        <v>85</v>
      </c>
    </row>
    <row r="407" spans="1:104"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19</v>
      </c>
      <c r="CZ407" s="33" t="s">
        <v>85</v>
      </c>
    </row>
    <row r="408" spans="1:104"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19</v>
      </c>
      <c r="CZ408" s="33" t="s">
        <v>85</v>
      </c>
    </row>
    <row r="409" spans="1:104"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19</v>
      </c>
      <c r="CZ409" s="33" t="s">
        <v>85</v>
      </c>
    </row>
    <row r="410" spans="1:104"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15</v>
      </c>
      <c r="CZ410" s="33" t="s">
        <v>85</v>
      </c>
    </row>
    <row r="411" spans="1:104"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15</v>
      </c>
      <c r="CZ411" s="33" t="s">
        <v>85</v>
      </c>
    </row>
    <row r="412" spans="1:104"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15</v>
      </c>
      <c r="CZ412" s="33" t="s">
        <v>85</v>
      </c>
    </row>
    <row r="413" spans="1:104"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15</v>
      </c>
      <c r="CZ413" s="33" t="s">
        <v>85</v>
      </c>
    </row>
    <row r="414" spans="1:104"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15</v>
      </c>
      <c r="CZ414" s="33" t="s">
        <v>85</v>
      </c>
    </row>
    <row r="415" spans="1:104"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15</v>
      </c>
      <c r="CZ415" s="33" t="s">
        <v>85</v>
      </c>
    </row>
    <row r="416" spans="1:104"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15</v>
      </c>
      <c r="CZ416" s="33" t="s">
        <v>85</v>
      </c>
    </row>
    <row r="417" spans="1:104"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15</v>
      </c>
      <c r="CU417" s="66"/>
      <c r="CZ417" s="33" t="s">
        <v>85</v>
      </c>
    </row>
    <row r="418" spans="1:104"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18</v>
      </c>
      <c r="CZ418" s="33" t="s">
        <v>85</v>
      </c>
    </row>
    <row r="419" spans="1:104"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18</v>
      </c>
      <c r="CZ419" s="33" t="s">
        <v>85</v>
      </c>
    </row>
    <row r="420" spans="1:104"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18</v>
      </c>
      <c r="CZ420" s="33" t="s">
        <v>85</v>
      </c>
    </row>
    <row r="421" spans="1:104"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18</v>
      </c>
      <c r="CZ421" s="33" t="s">
        <v>85</v>
      </c>
    </row>
    <row r="422" spans="1:104"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18</v>
      </c>
      <c r="CZ422" s="33" t="s">
        <v>85</v>
      </c>
    </row>
    <row r="423" spans="1:104"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18</v>
      </c>
      <c r="CZ423" s="33" t="s">
        <v>85</v>
      </c>
    </row>
    <row r="424" spans="1:104"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18</v>
      </c>
      <c r="CZ424" s="33" t="s">
        <v>85</v>
      </c>
    </row>
    <row r="425" spans="1:104"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18</v>
      </c>
      <c r="CZ425" s="33" t="s">
        <v>85</v>
      </c>
    </row>
    <row r="426" spans="1:104"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18</v>
      </c>
      <c r="CZ426" s="33" t="s">
        <v>85</v>
      </c>
    </row>
    <row r="427" spans="1:104"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18</v>
      </c>
      <c r="CZ427" s="33" t="s">
        <v>85</v>
      </c>
    </row>
    <row r="428" spans="1:104"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18</v>
      </c>
      <c r="CZ428" s="33" t="s">
        <v>85</v>
      </c>
    </row>
    <row r="429" spans="1:104"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18</v>
      </c>
      <c r="CZ429" s="33" t="s">
        <v>85</v>
      </c>
    </row>
    <row r="430" spans="1:104"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18</v>
      </c>
      <c r="CZ430" s="33" t="s">
        <v>85</v>
      </c>
    </row>
    <row r="431" spans="1:104"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18</v>
      </c>
      <c r="CZ431" s="33" t="s">
        <v>85</v>
      </c>
    </row>
    <row r="432" spans="1:104"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18</v>
      </c>
      <c r="CZ432" s="33" t="s">
        <v>85</v>
      </c>
    </row>
    <row r="433" spans="1:104"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18</v>
      </c>
      <c r="CZ433" s="33" t="s">
        <v>85</v>
      </c>
    </row>
    <row r="434" spans="1:104"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18</v>
      </c>
      <c r="CZ434" s="33" t="s">
        <v>85</v>
      </c>
    </row>
    <row r="435" spans="1:104"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18</v>
      </c>
      <c r="CZ435" s="33" t="s">
        <v>85</v>
      </c>
    </row>
    <row r="436" spans="1:104"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18</v>
      </c>
      <c r="CZ436" s="33" t="s">
        <v>85</v>
      </c>
    </row>
    <row r="437" spans="1:104"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18</v>
      </c>
      <c r="CZ437" s="33" t="s">
        <v>85</v>
      </c>
    </row>
    <row r="438" spans="1:104"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18</v>
      </c>
      <c r="CZ438" s="33" t="s">
        <v>85</v>
      </c>
    </row>
    <row r="439" spans="1:104"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18</v>
      </c>
      <c r="CZ439" s="33" t="s">
        <v>85</v>
      </c>
    </row>
    <row r="440" spans="1:104"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18</v>
      </c>
      <c r="CZ440" s="33" t="s">
        <v>85</v>
      </c>
    </row>
    <row r="441" spans="1:104"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18</v>
      </c>
      <c r="CZ441" s="33" t="s">
        <v>85</v>
      </c>
    </row>
    <row r="442" spans="1:104"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18</v>
      </c>
      <c r="CZ442" s="33" t="s">
        <v>85</v>
      </c>
    </row>
    <row r="443" spans="1:104"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18</v>
      </c>
      <c r="CZ443" s="33" t="s">
        <v>85</v>
      </c>
    </row>
    <row r="444" spans="1:104"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18</v>
      </c>
      <c r="CU444" s="66"/>
      <c r="CZ444" s="33" t="s">
        <v>85</v>
      </c>
    </row>
    <row r="445" spans="1:104"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0.21149999999999999</v>
      </c>
      <c r="CQ445">
        <v>3</v>
      </c>
      <c r="CR445">
        <v>0</v>
      </c>
      <c r="CS445">
        <v>1</v>
      </c>
      <c r="CT445">
        <v>16</v>
      </c>
      <c r="CZ445" s="33" t="s">
        <v>85</v>
      </c>
    </row>
    <row r="446" spans="1:104"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0.21149999999999999</v>
      </c>
      <c r="CQ446">
        <v>3</v>
      </c>
      <c r="CR446">
        <v>0</v>
      </c>
      <c r="CS446">
        <v>1</v>
      </c>
      <c r="CT446">
        <v>16</v>
      </c>
      <c r="CZ446" s="33" t="s">
        <v>85</v>
      </c>
    </row>
    <row r="447" spans="1:104"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0.21149999999999999</v>
      </c>
      <c r="CQ447">
        <v>3</v>
      </c>
      <c r="CR447">
        <v>0</v>
      </c>
      <c r="CS447">
        <v>1</v>
      </c>
      <c r="CT447">
        <v>16</v>
      </c>
      <c r="CZ447" s="33" t="s">
        <v>85</v>
      </c>
    </row>
    <row r="448" spans="1:104"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0.21149999999999999</v>
      </c>
      <c r="CQ448">
        <v>3</v>
      </c>
      <c r="CR448">
        <v>0</v>
      </c>
      <c r="CS448">
        <v>1</v>
      </c>
      <c r="CT448">
        <v>16</v>
      </c>
      <c r="CZ448" s="33" t="s">
        <v>85</v>
      </c>
    </row>
    <row r="449" spans="1:104"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0.21149999999999999</v>
      </c>
      <c r="CQ449">
        <v>3</v>
      </c>
      <c r="CR449">
        <v>0</v>
      </c>
      <c r="CS449">
        <v>1</v>
      </c>
      <c r="CT449">
        <v>16</v>
      </c>
      <c r="CZ449" s="33" t="s">
        <v>85</v>
      </c>
    </row>
    <row r="450" spans="1:104"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0.21149999999999999</v>
      </c>
      <c r="CQ450">
        <v>3</v>
      </c>
      <c r="CR450">
        <v>0</v>
      </c>
      <c r="CS450">
        <v>1</v>
      </c>
      <c r="CT450">
        <v>16</v>
      </c>
      <c r="CZ450" s="33" t="s">
        <v>85</v>
      </c>
    </row>
    <row r="451" spans="1:104"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0.21149999999999999</v>
      </c>
      <c r="CQ451">
        <v>3</v>
      </c>
      <c r="CR451">
        <v>0</v>
      </c>
      <c r="CS451">
        <v>1</v>
      </c>
      <c r="CT451">
        <v>16</v>
      </c>
      <c r="CZ451" s="33" t="s">
        <v>85</v>
      </c>
    </row>
    <row r="452" spans="1:104"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0.21149999999999999</v>
      </c>
      <c r="CQ452">
        <v>3</v>
      </c>
      <c r="CR452">
        <v>0</v>
      </c>
      <c r="CS452">
        <v>1</v>
      </c>
      <c r="CT452">
        <v>16</v>
      </c>
      <c r="CZ452" s="33" t="s">
        <v>85</v>
      </c>
    </row>
    <row r="453" spans="1:104"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0.21149999999999999</v>
      </c>
      <c r="CQ453">
        <v>3</v>
      </c>
      <c r="CR453">
        <v>0</v>
      </c>
      <c r="CS453">
        <v>1</v>
      </c>
      <c r="CT453">
        <v>16</v>
      </c>
      <c r="CZ453" s="33" t="s">
        <v>85</v>
      </c>
    </row>
    <row r="454" spans="1:104"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0.21149999999999999</v>
      </c>
      <c r="CQ454">
        <v>3</v>
      </c>
      <c r="CR454">
        <v>0</v>
      </c>
      <c r="CS454">
        <v>1</v>
      </c>
      <c r="CT454">
        <v>16</v>
      </c>
      <c r="CU454" s="66"/>
      <c r="CZ454" s="33" t="s">
        <v>85</v>
      </c>
    </row>
    <row r="455" spans="1:104"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14</v>
      </c>
      <c r="CZ455" s="33" t="s">
        <v>85</v>
      </c>
    </row>
    <row r="456" spans="1:104"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14</v>
      </c>
      <c r="CZ456" s="33" t="s">
        <v>85</v>
      </c>
    </row>
    <row r="457" spans="1:104"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14</v>
      </c>
      <c r="CZ457" s="33" t="s">
        <v>85</v>
      </c>
    </row>
    <row r="458" spans="1:104"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14</v>
      </c>
      <c r="CZ458" s="33" t="s">
        <v>85</v>
      </c>
    </row>
    <row r="459" spans="1:104"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14</v>
      </c>
      <c r="CZ459" s="33" t="s">
        <v>85</v>
      </c>
    </row>
    <row r="460" spans="1:104"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14</v>
      </c>
      <c r="CZ460" s="33" t="s">
        <v>85</v>
      </c>
    </row>
    <row r="461" spans="1:104"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14</v>
      </c>
      <c r="CZ461" s="33" t="s">
        <v>85</v>
      </c>
    </row>
    <row r="462" spans="1:104"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14</v>
      </c>
      <c r="CZ462" s="33" t="s">
        <v>85</v>
      </c>
    </row>
    <row r="463" spans="1:104"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14</v>
      </c>
      <c r="CZ463" s="33" t="s">
        <v>85</v>
      </c>
    </row>
    <row r="464" spans="1:104"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14</v>
      </c>
      <c r="CZ464" s="33" t="s">
        <v>85</v>
      </c>
    </row>
    <row r="465" spans="1:104"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14</v>
      </c>
      <c r="CZ465" s="33" t="s">
        <v>85</v>
      </c>
    </row>
    <row r="466" spans="1:104"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14</v>
      </c>
      <c r="CU466" s="66"/>
      <c r="CZ466" s="33" t="s">
        <v>85</v>
      </c>
    </row>
    <row r="467" spans="1:104"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17</v>
      </c>
      <c r="CZ467" s="33" t="s">
        <v>85</v>
      </c>
    </row>
    <row r="468" spans="1:104"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17</v>
      </c>
      <c r="CZ468" s="33" t="s">
        <v>85</v>
      </c>
    </row>
    <row r="469" spans="1:104"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17</v>
      </c>
      <c r="CZ469" s="33" t="s">
        <v>85</v>
      </c>
    </row>
    <row r="470" spans="1:104"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17</v>
      </c>
      <c r="CZ470" s="33" t="s">
        <v>85</v>
      </c>
    </row>
    <row r="471" spans="1:104"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17</v>
      </c>
      <c r="CZ471" s="33" t="s">
        <v>85</v>
      </c>
    </row>
    <row r="472" spans="1:104"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17</v>
      </c>
      <c r="CZ472" s="33" t="s">
        <v>85</v>
      </c>
    </row>
    <row r="473" spans="1:104"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17</v>
      </c>
      <c r="CZ473" s="33" t="s">
        <v>85</v>
      </c>
    </row>
    <row r="474" spans="1:104"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17</v>
      </c>
      <c r="CZ474" s="33" t="s">
        <v>85</v>
      </c>
    </row>
    <row r="475" spans="1:104"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17</v>
      </c>
      <c r="CZ475" s="33" t="s">
        <v>85</v>
      </c>
    </row>
    <row r="476" spans="1:104"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17</v>
      </c>
      <c r="CZ476" s="33" t="s">
        <v>85</v>
      </c>
    </row>
    <row r="477" spans="1:104"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17</v>
      </c>
      <c r="CZ477" s="33" t="s">
        <v>85</v>
      </c>
    </row>
    <row r="478" spans="1:104"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17</v>
      </c>
      <c r="CZ478" s="33" t="s">
        <v>85</v>
      </c>
    </row>
    <row r="479" spans="1:104"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17</v>
      </c>
      <c r="CZ479" s="33" t="s">
        <v>85</v>
      </c>
    </row>
    <row r="480" spans="1:104"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17</v>
      </c>
      <c r="CZ480" s="33" t="s">
        <v>85</v>
      </c>
    </row>
    <row r="481" spans="1:104"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17</v>
      </c>
      <c r="CZ481" s="33" t="s">
        <v>85</v>
      </c>
    </row>
    <row r="482" spans="1:104"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17</v>
      </c>
      <c r="CU482" s="66"/>
      <c r="CZ482" s="33" t="s">
        <v>85</v>
      </c>
    </row>
    <row r="483" spans="1:104"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30</v>
      </c>
      <c r="CZ483" s="33" t="s">
        <v>85</v>
      </c>
    </row>
    <row r="484" spans="1:104"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30</v>
      </c>
      <c r="CZ484" s="33" t="s">
        <v>85</v>
      </c>
    </row>
    <row r="485" spans="1:104"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30</v>
      </c>
      <c r="CZ485" s="33" t="s">
        <v>85</v>
      </c>
    </row>
    <row r="486" spans="1:104"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30</v>
      </c>
      <c r="CZ486" s="33" t="s">
        <v>85</v>
      </c>
    </row>
    <row r="487" spans="1:104"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30</v>
      </c>
      <c r="CZ487" s="33" t="s">
        <v>85</v>
      </c>
    </row>
    <row r="488" spans="1:104"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30</v>
      </c>
      <c r="CU488" s="66"/>
      <c r="CZ488" s="33" t="s">
        <v>85</v>
      </c>
    </row>
    <row r="489" spans="1:104"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24</v>
      </c>
      <c r="CZ489" s="33" t="s">
        <v>85</v>
      </c>
    </row>
    <row r="490" spans="1:104"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24</v>
      </c>
      <c r="CZ490" s="33" t="s">
        <v>85</v>
      </c>
    </row>
    <row r="491" spans="1:104"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24</v>
      </c>
      <c r="CZ491" s="33" t="s">
        <v>85</v>
      </c>
    </row>
    <row r="492" spans="1:104"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24</v>
      </c>
      <c r="CZ492" s="33" t="s">
        <v>85</v>
      </c>
    </row>
    <row r="493" spans="1:104"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24</v>
      </c>
      <c r="CZ493" s="33" t="s">
        <v>85</v>
      </c>
    </row>
    <row r="494" spans="1:104"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24</v>
      </c>
      <c r="CZ494" s="33" t="s">
        <v>85</v>
      </c>
    </row>
    <row r="495" spans="1:104"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24</v>
      </c>
      <c r="CZ495" s="33" t="s">
        <v>85</v>
      </c>
    </row>
    <row r="496" spans="1:104"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24</v>
      </c>
      <c r="CZ496" s="33" t="s">
        <v>85</v>
      </c>
    </row>
    <row r="497" spans="1:104"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24</v>
      </c>
      <c r="CZ497" s="33" t="s">
        <v>85</v>
      </c>
    </row>
    <row r="498" spans="1:104"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24</v>
      </c>
      <c r="CZ498" s="33" t="s">
        <v>85</v>
      </c>
    </row>
    <row r="499" spans="1:104"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24</v>
      </c>
      <c r="CZ499" s="33" t="s">
        <v>85</v>
      </c>
    </row>
    <row r="500" spans="1:104"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24</v>
      </c>
      <c r="CZ500" s="33" t="s">
        <v>85</v>
      </c>
    </row>
    <row r="501" spans="1:104"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24</v>
      </c>
      <c r="CZ501" s="33" t="s">
        <v>85</v>
      </c>
    </row>
    <row r="502" spans="1:104"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24</v>
      </c>
      <c r="CZ502" s="33" t="s">
        <v>85</v>
      </c>
    </row>
    <row r="503" spans="1:104"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24</v>
      </c>
      <c r="CZ503" s="33" t="s">
        <v>85</v>
      </c>
    </row>
    <row r="504" spans="1:104"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24</v>
      </c>
      <c r="CZ504" s="33" t="s">
        <v>85</v>
      </c>
    </row>
    <row r="505" spans="1:104" s="91" customFormat="1" x14ac:dyDescent="0.25">
      <c r="A505" s="91">
        <v>504</v>
      </c>
      <c r="B505" s="91">
        <v>34</v>
      </c>
      <c r="C505" s="92" t="s">
        <v>321</v>
      </c>
      <c r="D505" s="93">
        <v>8.07</v>
      </c>
      <c r="E505" s="94">
        <v>0.36</v>
      </c>
      <c r="F505" s="95">
        <f t="shared" ref="F505:F528" si="119">D505/E505</f>
        <v>22.416666666666668</v>
      </c>
      <c r="G505" s="95">
        <f t="shared" si="104"/>
        <v>7.71</v>
      </c>
      <c r="H505" s="96">
        <f t="shared" si="105"/>
        <v>8.43</v>
      </c>
      <c r="I505" s="97">
        <f t="shared" si="106"/>
        <v>0.13448371164683043</v>
      </c>
      <c r="J505" s="98">
        <f t="shared" si="107"/>
        <v>5.9992733820147404E-3</v>
      </c>
      <c r="K505" s="98">
        <f t="shared" si="108"/>
        <v>166.68685294420925</v>
      </c>
      <c r="L505" s="99">
        <v>1</v>
      </c>
      <c r="M505" s="100">
        <v>0</v>
      </c>
      <c r="N505" s="99">
        <v>0</v>
      </c>
      <c r="O505" s="100">
        <v>0</v>
      </c>
      <c r="P505" s="100">
        <v>1</v>
      </c>
      <c r="Q505" s="100">
        <v>0</v>
      </c>
      <c r="R505" s="100">
        <v>0</v>
      </c>
      <c r="S505" s="99">
        <v>27356</v>
      </c>
      <c r="T505" s="100">
        <v>73</v>
      </c>
      <c r="U505" s="100">
        <f t="shared" si="109"/>
        <v>27282</v>
      </c>
      <c r="V505" s="100">
        <f t="shared" si="110"/>
        <v>24</v>
      </c>
      <c r="W505" s="95">
        <v>5</v>
      </c>
      <c r="X505" s="95">
        <f t="shared" si="115"/>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0">1-SUM(AL505:AN505)</f>
        <v>0.28200000000000003</v>
      </c>
      <c r="AL505" s="98">
        <v>0.1472</v>
      </c>
      <c r="AM505" s="98">
        <v>0.43049999999999999</v>
      </c>
      <c r="AN505" s="103">
        <v>0.14030000000000001</v>
      </c>
      <c r="AO505" s="104">
        <f t="shared" ref="AO505:AO528" si="121">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2">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15</v>
      </c>
      <c r="CU505" s="107"/>
      <c r="CZ505" s="33" t="s">
        <v>85</v>
      </c>
    </row>
    <row r="506" spans="1:104"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15</v>
      </c>
      <c r="CZ506" s="33" t="s">
        <v>85</v>
      </c>
    </row>
    <row r="507" spans="1:104"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15</v>
      </c>
      <c r="CZ507" s="33" t="s">
        <v>85</v>
      </c>
    </row>
    <row r="508" spans="1:104"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15</v>
      </c>
      <c r="CZ508" s="33" t="s">
        <v>85</v>
      </c>
    </row>
    <row r="509" spans="1:104"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15</v>
      </c>
      <c r="CZ509" s="33" t="s">
        <v>85</v>
      </c>
    </row>
    <row r="510" spans="1:104"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15</v>
      </c>
      <c r="CZ510" s="33" t="s">
        <v>85</v>
      </c>
    </row>
    <row r="511" spans="1:104"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15</v>
      </c>
      <c r="CZ511" s="33" t="s">
        <v>85</v>
      </c>
    </row>
    <row r="512" spans="1:104"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15</v>
      </c>
      <c r="CZ512" s="33" t="s">
        <v>85</v>
      </c>
    </row>
    <row r="513" spans="1:104"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15</v>
      </c>
      <c r="CZ513" s="33" t="s">
        <v>85</v>
      </c>
    </row>
    <row r="514" spans="1:104"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15</v>
      </c>
      <c r="CZ514" s="33" t="s">
        <v>85</v>
      </c>
    </row>
    <row r="515" spans="1:104"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15</v>
      </c>
      <c r="CZ515" s="33" t="s">
        <v>85</v>
      </c>
    </row>
    <row r="516" spans="1:104"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15</v>
      </c>
      <c r="CZ516" s="33" t="s">
        <v>85</v>
      </c>
    </row>
    <row r="517" spans="1:104"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15</v>
      </c>
      <c r="CZ517" s="33" t="s">
        <v>85</v>
      </c>
    </row>
    <row r="518" spans="1:104"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15</v>
      </c>
      <c r="CZ518" s="33" t="s">
        <v>85</v>
      </c>
    </row>
    <row r="519" spans="1:104"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15</v>
      </c>
      <c r="CZ519" s="33" t="s">
        <v>85</v>
      </c>
    </row>
    <row r="520" spans="1:104"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15</v>
      </c>
      <c r="CZ520" s="33" t="s">
        <v>85</v>
      </c>
    </row>
    <row r="521" spans="1:104"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15</v>
      </c>
      <c r="CZ521" s="33" t="s">
        <v>85</v>
      </c>
    </row>
    <row r="522" spans="1:104"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15</v>
      </c>
      <c r="CZ522" s="33" t="s">
        <v>85</v>
      </c>
    </row>
    <row r="523" spans="1:104"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15</v>
      </c>
      <c r="CZ523" s="33" t="s">
        <v>85</v>
      </c>
    </row>
    <row r="524" spans="1:104"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15</v>
      </c>
      <c r="CZ524" s="33" t="s">
        <v>85</v>
      </c>
    </row>
    <row r="525" spans="1:104"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15</v>
      </c>
      <c r="CZ525" s="33" t="s">
        <v>85</v>
      </c>
    </row>
    <row r="526" spans="1:104"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15</v>
      </c>
      <c r="CZ526" s="33" t="s">
        <v>85</v>
      </c>
    </row>
    <row r="527" spans="1:104"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15</v>
      </c>
      <c r="CZ527" s="33" t="s">
        <v>85</v>
      </c>
    </row>
    <row r="528" spans="1:104"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15</v>
      </c>
      <c r="CZ528" s="33" t="s">
        <v>85</v>
      </c>
    </row>
    <row r="529" spans="1:104" s="91" customFormat="1" x14ac:dyDescent="0.25">
      <c r="A529" s="91">
        <v>528</v>
      </c>
      <c r="B529" s="91">
        <v>35</v>
      </c>
      <c r="C529" s="92" t="s">
        <v>325</v>
      </c>
      <c r="D529" s="93">
        <v>11.1</v>
      </c>
      <c r="E529" s="94">
        <f t="shared" ref="E529:E543" si="130">D529/F529</f>
        <v>0.44758064516129031</v>
      </c>
      <c r="F529" s="95">
        <v>24.8</v>
      </c>
      <c r="G529" s="95">
        <f t="shared" si="123"/>
        <v>10.65241935483871</v>
      </c>
      <c r="H529" s="96">
        <f t="shared" si="124"/>
        <v>11.54758064516129</v>
      </c>
      <c r="I529" s="97">
        <f t="shared" si="125"/>
        <v>0.53861649976244053</v>
      </c>
      <c r="J529" s="98">
        <f t="shared" si="126"/>
        <v>2.1718407248485505E-2</v>
      </c>
      <c r="K529" s="98">
        <f t="shared" si="127"/>
        <v>46.043892103079209</v>
      </c>
      <c r="L529" s="99">
        <v>1</v>
      </c>
      <c r="M529" s="100">
        <v>0</v>
      </c>
      <c r="N529" s="99">
        <v>0</v>
      </c>
      <c r="O529" s="100">
        <v>0</v>
      </c>
      <c r="P529" s="100">
        <v>0</v>
      </c>
      <c r="Q529" s="100">
        <v>1</v>
      </c>
      <c r="R529" s="100">
        <v>0</v>
      </c>
      <c r="S529" s="99">
        <v>1510</v>
      </c>
      <c r="T529" s="100">
        <v>4</v>
      </c>
      <c r="U529" s="100">
        <f t="shared" si="128"/>
        <v>1505</v>
      </c>
      <c r="V529" s="100">
        <f t="shared" si="129"/>
        <v>15</v>
      </c>
      <c r="W529" s="95">
        <f>(7.477*$AQ529+9.003*$AR529)</f>
        <v>7.66012</v>
      </c>
      <c r="X529" s="95">
        <f t="shared" ref="X529:X543" si="131">(17.561*$AQ529+11.448*$AR529)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2">1-AT529</f>
        <v>0.54400000000000004</v>
      </c>
      <c r="AT529" s="106">
        <f t="shared" ref="AT529:AT543" si="133">(0.45*$AQ529+0.5*$AR529)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34">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15</v>
      </c>
      <c r="CU529" s="107"/>
      <c r="CZ529" s="33" t="s">
        <v>85</v>
      </c>
    </row>
    <row r="530" spans="1:104"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15</v>
      </c>
      <c r="CZ530" s="33" t="s">
        <v>85</v>
      </c>
    </row>
    <row r="531" spans="1:104"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15</v>
      </c>
      <c r="CZ531" s="33" t="s">
        <v>85</v>
      </c>
    </row>
    <row r="532" spans="1:104"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15</v>
      </c>
      <c r="CZ532" s="33" t="s">
        <v>85</v>
      </c>
    </row>
    <row r="533" spans="1:104"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15</v>
      </c>
      <c r="CZ533" s="33" t="s">
        <v>85</v>
      </c>
    </row>
    <row r="534" spans="1:104"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15</v>
      </c>
      <c r="CZ534" s="33" t="s">
        <v>85</v>
      </c>
    </row>
    <row r="535" spans="1:104"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15</v>
      </c>
      <c r="CZ535" s="33" t="s">
        <v>85</v>
      </c>
    </row>
    <row r="536" spans="1:104"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15</v>
      </c>
      <c r="CZ536" s="33" t="s">
        <v>85</v>
      </c>
    </row>
    <row r="537" spans="1:104"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15</v>
      </c>
      <c r="CZ537" s="33" t="s">
        <v>85</v>
      </c>
    </row>
    <row r="538" spans="1:104"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15</v>
      </c>
      <c r="CZ538" s="33" t="s">
        <v>85</v>
      </c>
    </row>
    <row r="539" spans="1:104"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15</v>
      </c>
      <c r="CZ539" s="33" t="s">
        <v>85</v>
      </c>
    </row>
    <row r="540" spans="1:104"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15</v>
      </c>
      <c r="CZ540" s="33" t="s">
        <v>85</v>
      </c>
    </row>
    <row r="541" spans="1:104"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15</v>
      </c>
      <c r="CZ541" s="33" t="s">
        <v>85</v>
      </c>
    </row>
    <row r="542" spans="1:104"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15</v>
      </c>
      <c r="CZ542" s="33" t="s">
        <v>85</v>
      </c>
    </row>
    <row r="543" spans="1:104"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15</v>
      </c>
      <c r="CZ543" s="33" t="s">
        <v>85</v>
      </c>
    </row>
    <row r="544" spans="1:104" s="91" customFormat="1" x14ac:dyDescent="0.25">
      <c r="A544" s="91">
        <v>543</v>
      </c>
      <c r="B544" s="91">
        <v>36</v>
      </c>
      <c r="C544" s="92" t="s">
        <v>326</v>
      </c>
      <c r="D544" s="93">
        <v>11.1</v>
      </c>
      <c r="E544" s="94">
        <v>0.5</v>
      </c>
      <c r="F544" s="95">
        <f t="shared" ref="F544:F607" si="137">D544/E544</f>
        <v>22.2</v>
      </c>
      <c r="G544" s="95">
        <f t="shared" si="123"/>
        <v>10.6</v>
      </c>
      <c r="H544" s="96">
        <f t="shared" si="124"/>
        <v>11.6</v>
      </c>
      <c r="I544" s="97">
        <f t="shared" si="125"/>
        <v>0.39245407503305468</v>
      </c>
      <c r="J544" s="98">
        <f t="shared" si="126"/>
        <v>1.7678111487975434E-2</v>
      </c>
      <c r="K544" s="98">
        <f t="shared" si="127"/>
        <v>56.567128263683323</v>
      </c>
      <c r="L544" s="99">
        <v>1</v>
      </c>
      <c r="M544" s="100">
        <v>0</v>
      </c>
      <c r="N544" s="99">
        <v>0</v>
      </c>
      <c r="O544" s="100">
        <v>0</v>
      </c>
      <c r="P544" s="100">
        <v>1</v>
      </c>
      <c r="Q544" s="100">
        <v>0</v>
      </c>
      <c r="R544" s="100">
        <v>0</v>
      </c>
      <c r="S544" s="99">
        <v>2717</v>
      </c>
      <c r="T544" s="100">
        <v>9</v>
      </c>
      <c r="U544" s="100">
        <f t="shared" si="128"/>
        <v>2707</v>
      </c>
      <c r="V544" s="100">
        <f t="shared" si="129"/>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8">1-AS544</f>
        <v>0.37</v>
      </c>
      <c r="AU544">
        <v>0</v>
      </c>
      <c r="AV544" s="105">
        <v>1</v>
      </c>
      <c r="AW544" s="108">
        <v>0.15</v>
      </c>
      <c r="AX544" s="106">
        <f t="shared" ref="AX544:AX549" si="139">1-AW544</f>
        <v>0.85</v>
      </c>
      <c r="AY544" s="105" t="s">
        <v>28</v>
      </c>
      <c r="AZ544">
        <v>0</v>
      </c>
      <c r="BA544">
        <v>1</v>
      </c>
      <c r="BB544">
        <v>0</v>
      </c>
      <c r="BC544">
        <v>0</v>
      </c>
      <c r="BD544">
        <v>0</v>
      </c>
      <c r="BE544">
        <v>0</v>
      </c>
      <c r="BF544" s="105">
        <v>0</v>
      </c>
      <c r="BG544">
        <v>0</v>
      </c>
      <c r="BH544">
        <v>1</v>
      </c>
      <c r="BI544" s="105">
        <v>0</v>
      </c>
      <c r="BJ544">
        <v>1025</v>
      </c>
      <c r="BK544">
        <v>689</v>
      </c>
      <c r="BL544" s="109">
        <f t="shared" ref="BL544:BL564" si="140">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13</v>
      </c>
      <c r="CU544" s="107"/>
      <c r="CZ544" s="33" t="s">
        <v>85</v>
      </c>
    </row>
    <row r="545" spans="1:104"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0">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13</v>
      </c>
      <c r="CZ545" s="33" t="s">
        <v>85</v>
      </c>
    </row>
    <row r="546" spans="1:104"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0">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13</v>
      </c>
      <c r="CZ546" s="33" t="s">
        <v>85</v>
      </c>
    </row>
    <row r="547" spans="1:104"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0">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13</v>
      </c>
      <c r="CZ547" s="33" t="s">
        <v>85</v>
      </c>
    </row>
    <row r="548" spans="1:104"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0">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13</v>
      </c>
      <c r="CZ548" s="33" t="s">
        <v>85</v>
      </c>
    </row>
    <row r="549" spans="1:104"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0">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13</v>
      </c>
      <c r="CZ549" s="33" t="s">
        <v>85</v>
      </c>
    </row>
    <row r="550" spans="1:104" s="91" customFormat="1" x14ac:dyDescent="0.25">
      <c r="A550" s="91">
        <v>549</v>
      </c>
      <c r="B550" s="91">
        <v>37</v>
      </c>
      <c r="C550" s="92" t="s">
        <v>14</v>
      </c>
      <c r="D550" s="93">
        <v>10.7</v>
      </c>
      <c r="E550" s="94">
        <v>0.4</v>
      </c>
      <c r="F550" s="95">
        <f t="shared" si="137"/>
        <v>26.749999999999996</v>
      </c>
      <c r="G550" s="95">
        <f t="shared" si="123"/>
        <v>10.299999999999999</v>
      </c>
      <c r="H550" s="96">
        <f t="shared" si="124"/>
        <v>11.1</v>
      </c>
      <c r="I550" s="97">
        <f t="shared" si="125"/>
        <v>0.2884097035040431</v>
      </c>
      <c r="J550" s="98">
        <f t="shared" si="126"/>
        <v>1.078167115902965E-2</v>
      </c>
      <c r="K550" s="98">
        <f t="shared" si="127"/>
        <v>92.75</v>
      </c>
      <c r="L550" s="99">
        <v>0</v>
      </c>
      <c r="M550" s="100">
        <v>1</v>
      </c>
      <c r="N550" s="99">
        <v>0</v>
      </c>
      <c r="O550" s="100">
        <v>0</v>
      </c>
      <c r="P550" s="100">
        <v>1</v>
      </c>
      <c r="Q550" s="100">
        <v>0</v>
      </c>
      <c r="R550" s="100">
        <v>0</v>
      </c>
      <c r="S550" s="99">
        <v>7892</v>
      </c>
      <c r="T550" s="100">
        <v>4</v>
      </c>
      <c r="U550" s="100">
        <f t="shared" si="128"/>
        <v>7887</v>
      </c>
      <c r="V550" s="100">
        <f t="shared" si="129"/>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1">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40"/>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22</v>
      </c>
      <c r="CU550" s="107"/>
      <c r="CZ550" s="33" t="s">
        <v>85</v>
      </c>
    </row>
    <row r="551" spans="1:104"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22</v>
      </c>
      <c r="CZ551" s="33" t="s">
        <v>85</v>
      </c>
    </row>
    <row r="552" spans="1:104"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22</v>
      </c>
      <c r="CZ552" s="33" t="s">
        <v>85</v>
      </c>
    </row>
    <row r="553" spans="1:104"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22</v>
      </c>
      <c r="CZ553" s="33" t="s">
        <v>85</v>
      </c>
    </row>
    <row r="554" spans="1:104"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22</v>
      </c>
      <c r="CZ554" s="33" t="s">
        <v>85</v>
      </c>
    </row>
    <row r="555" spans="1:104"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22</v>
      </c>
      <c r="CZ555" s="33" t="s">
        <v>85</v>
      </c>
    </row>
    <row r="556" spans="1:104"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22</v>
      </c>
      <c r="CZ556" s="33" t="s">
        <v>85</v>
      </c>
    </row>
    <row r="557" spans="1:104"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22</v>
      </c>
      <c r="CZ557" s="33" t="s">
        <v>85</v>
      </c>
    </row>
    <row r="558" spans="1:104"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22</v>
      </c>
      <c r="CZ558" s="33" t="s">
        <v>85</v>
      </c>
    </row>
    <row r="559" spans="1:104"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22</v>
      </c>
      <c r="CZ559" s="33" t="s">
        <v>85</v>
      </c>
    </row>
    <row r="560" spans="1:104"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22</v>
      </c>
      <c r="CZ560" s="33" t="s">
        <v>85</v>
      </c>
    </row>
    <row r="561" spans="1:104"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22</v>
      </c>
      <c r="CZ561" s="33" t="s">
        <v>85</v>
      </c>
    </row>
    <row r="562" spans="1:104"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22</v>
      </c>
      <c r="CZ562" s="33" t="s">
        <v>85</v>
      </c>
    </row>
    <row r="563" spans="1:104"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22</v>
      </c>
      <c r="CZ563" s="33" t="s">
        <v>85</v>
      </c>
    </row>
    <row r="564" spans="1:104" s="141" customFormat="1" x14ac:dyDescent="0.25">
      <c r="A564" s="141">
        <v>563</v>
      </c>
      <c r="B564" s="141">
        <v>37</v>
      </c>
      <c r="C564" s="142" t="s">
        <v>14</v>
      </c>
      <c r="D564" s="143">
        <v>5.8</v>
      </c>
      <c r="E564" s="144">
        <v>1.7</v>
      </c>
      <c r="F564" s="145">
        <f t="shared" si="137"/>
        <v>3.4117647058823528</v>
      </c>
      <c r="G564" s="145">
        <f t="shared" si="123"/>
        <v>4.0999999999999996</v>
      </c>
      <c r="H564" s="146">
        <f t="shared" si="124"/>
        <v>7.5</v>
      </c>
      <c r="I564" s="147">
        <f t="shared" si="125"/>
        <v>0.13840629564487972</v>
      </c>
      <c r="J564" s="148">
        <f t="shared" si="126"/>
        <v>4.056736251660268E-2</v>
      </c>
      <c r="K564" s="148">
        <f t="shared" si="127"/>
        <v>24.650357774448313</v>
      </c>
      <c r="L564" s="149">
        <v>0</v>
      </c>
      <c r="M564" s="150">
        <v>1</v>
      </c>
      <c r="N564" s="149">
        <v>0</v>
      </c>
      <c r="O564" s="150">
        <v>0</v>
      </c>
      <c r="P564" s="150">
        <v>1</v>
      </c>
      <c r="Q564" s="150">
        <v>0</v>
      </c>
      <c r="R564" s="150">
        <v>0</v>
      </c>
      <c r="S564" s="149">
        <v>601</v>
      </c>
      <c r="T564" s="150">
        <v>4</v>
      </c>
      <c r="U564" s="150">
        <f t="shared" si="128"/>
        <v>596</v>
      </c>
      <c r="V564" s="150">
        <f t="shared" si="129"/>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1"/>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40"/>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22</v>
      </c>
      <c r="CU564" s="157"/>
      <c r="CZ564" s="33" t="s">
        <v>85</v>
      </c>
    </row>
    <row r="565" spans="1:104"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11</v>
      </c>
      <c r="CZ565" s="33" t="s">
        <v>85</v>
      </c>
    </row>
    <row r="566" spans="1:104"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11</v>
      </c>
      <c r="CZ566" s="33" t="s">
        <v>85</v>
      </c>
    </row>
    <row r="567" spans="1:104"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11</v>
      </c>
      <c r="CZ567" s="33" t="s">
        <v>85</v>
      </c>
    </row>
    <row r="568" spans="1:104"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11</v>
      </c>
      <c r="CZ568" s="33" t="s">
        <v>85</v>
      </c>
    </row>
    <row r="569" spans="1:104"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11</v>
      </c>
      <c r="CZ569" s="33" t="s">
        <v>85</v>
      </c>
    </row>
    <row r="570" spans="1:104"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11</v>
      </c>
      <c r="CZ570" s="33" t="s">
        <v>85</v>
      </c>
    </row>
    <row r="571" spans="1:104"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11</v>
      </c>
      <c r="CZ571" s="33" t="s">
        <v>85</v>
      </c>
    </row>
    <row r="572" spans="1:104"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11</v>
      </c>
      <c r="CZ572" s="33" t="s">
        <v>85</v>
      </c>
    </row>
    <row r="573" spans="1:104"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11</v>
      </c>
      <c r="CZ573" s="33" t="s">
        <v>85</v>
      </c>
    </row>
    <row r="574" spans="1:104"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11</v>
      </c>
      <c r="CZ574" s="33" t="s">
        <v>85</v>
      </c>
    </row>
    <row r="575" spans="1:104"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11</v>
      </c>
      <c r="CZ575" s="33" t="s">
        <v>85</v>
      </c>
    </row>
    <row r="576" spans="1:104"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11</v>
      </c>
      <c r="CZ576" s="33" t="s">
        <v>85</v>
      </c>
    </row>
    <row r="577" spans="1:104"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11</v>
      </c>
      <c r="CZ577" s="33" t="s">
        <v>85</v>
      </c>
    </row>
    <row r="578" spans="1:104"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11</v>
      </c>
      <c r="CZ578" s="33" t="s">
        <v>85</v>
      </c>
    </row>
    <row r="579" spans="1:104"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11</v>
      </c>
      <c r="CZ579" s="33" t="s">
        <v>85</v>
      </c>
    </row>
    <row r="580" spans="1:104"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11</v>
      </c>
      <c r="CZ580" s="33" t="s">
        <v>85</v>
      </c>
    </row>
    <row r="581" spans="1:104"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11</v>
      </c>
      <c r="CZ581" s="33" t="s">
        <v>85</v>
      </c>
    </row>
    <row r="582" spans="1:104"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11</v>
      </c>
      <c r="CZ582" s="33" t="s">
        <v>85</v>
      </c>
    </row>
    <row r="583" spans="1:104"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11</v>
      </c>
      <c r="CZ583" s="33" t="s">
        <v>85</v>
      </c>
    </row>
    <row r="584" spans="1:104"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11</v>
      </c>
      <c r="CZ584" s="33" t="s">
        <v>85</v>
      </c>
    </row>
    <row r="585" spans="1:104"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11</v>
      </c>
      <c r="CZ585" s="33" t="s">
        <v>85</v>
      </c>
    </row>
    <row r="586" spans="1:104"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11</v>
      </c>
      <c r="CZ586" s="33" t="s">
        <v>85</v>
      </c>
    </row>
    <row r="587" spans="1:104"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11</v>
      </c>
      <c r="CZ587" s="33" t="s">
        <v>85</v>
      </c>
    </row>
    <row r="588" spans="1:104"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11</v>
      </c>
      <c r="CZ588" s="33" t="s">
        <v>85</v>
      </c>
    </row>
    <row r="589" spans="1:104"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11</v>
      </c>
      <c r="CZ589" s="33" t="s">
        <v>85</v>
      </c>
    </row>
    <row r="590" spans="1:104"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11</v>
      </c>
      <c r="CZ590" s="33" t="s">
        <v>85</v>
      </c>
    </row>
    <row r="591" spans="1:104"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11</v>
      </c>
      <c r="CZ591" s="33" t="s">
        <v>85</v>
      </c>
    </row>
    <row r="592" spans="1:104"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11</v>
      </c>
      <c r="CZ592" s="33" t="s">
        <v>85</v>
      </c>
    </row>
    <row r="593" spans="1:104"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11</v>
      </c>
      <c r="CZ593" s="33" t="s">
        <v>85</v>
      </c>
    </row>
    <row r="594" spans="1:104"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11</v>
      </c>
      <c r="CZ594" s="33" t="s">
        <v>85</v>
      </c>
    </row>
    <row r="595" spans="1:104"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11</v>
      </c>
      <c r="CZ595" s="33" t="s">
        <v>85</v>
      </c>
    </row>
    <row r="596" spans="1:104"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11</v>
      </c>
      <c r="CZ596" s="33" t="s">
        <v>85</v>
      </c>
    </row>
    <row r="597" spans="1:104"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11</v>
      </c>
      <c r="CZ597" s="33" t="s">
        <v>85</v>
      </c>
    </row>
    <row r="598" spans="1:104"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11</v>
      </c>
      <c r="CZ598" s="33" t="s">
        <v>85</v>
      </c>
    </row>
    <row r="599" spans="1:104"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11</v>
      </c>
      <c r="CZ599" s="33" t="s">
        <v>85</v>
      </c>
    </row>
    <row r="600" spans="1:104"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11</v>
      </c>
      <c r="CZ600" s="33" t="s">
        <v>85</v>
      </c>
    </row>
    <row r="601" spans="1:104"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11</v>
      </c>
      <c r="CZ601" s="33" t="s">
        <v>85</v>
      </c>
    </row>
    <row r="602" spans="1:104"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11</v>
      </c>
      <c r="CZ602" s="33" t="s">
        <v>85</v>
      </c>
    </row>
    <row r="603" spans="1:104"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11</v>
      </c>
      <c r="CZ603" s="33" t="s">
        <v>85</v>
      </c>
    </row>
    <row r="604" spans="1:104"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11</v>
      </c>
      <c r="CZ604" s="33" t="s">
        <v>85</v>
      </c>
    </row>
    <row r="605" spans="1:104"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11</v>
      </c>
      <c r="CZ605" s="33" t="s">
        <v>85</v>
      </c>
    </row>
    <row r="606" spans="1:104"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11</v>
      </c>
      <c r="CZ606" s="33" t="s">
        <v>85</v>
      </c>
    </row>
    <row r="607" spans="1:104"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11</v>
      </c>
      <c r="CZ607" s="33" t="s">
        <v>85</v>
      </c>
    </row>
    <row r="608" spans="1:104"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11</v>
      </c>
      <c r="CZ608" s="33" t="s">
        <v>85</v>
      </c>
    </row>
    <row r="609" spans="1:104"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11</v>
      </c>
      <c r="CZ609" s="33" t="s">
        <v>85</v>
      </c>
    </row>
    <row r="610" spans="1:104"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11</v>
      </c>
      <c r="CZ610" s="33" t="s">
        <v>85</v>
      </c>
    </row>
    <row r="611" spans="1:104"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11</v>
      </c>
      <c r="CZ611" s="33" t="s">
        <v>85</v>
      </c>
    </row>
    <row r="612" spans="1:104"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11</v>
      </c>
      <c r="CZ612" s="33" t="s">
        <v>85</v>
      </c>
    </row>
    <row r="613" spans="1:104"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11</v>
      </c>
      <c r="CZ613" s="33" t="s">
        <v>85</v>
      </c>
    </row>
    <row r="614" spans="1:104" s="141" customFormat="1" x14ac:dyDescent="0.25">
      <c r="A614" s="141">
        <v>613</v>
      </c>
      <c r="B614" s="141">
        <v>38</v>
      </c>
      <c r="C614" s="142" t="s">
        <v>328</v>
      </c>
      <c r="D614" s="143">
        <v>20.7</v>
      </c>
      <c r="E614" s="144">
        <v>3.2</v>
      </c>
      <c r="F614" s="145">
        <f t="shared" si="152"/>
        <v>6.4687499999999991</v>
      </c>
      <c r="G614" s="145">
        <f t="shared" si="145"/>
        <v>17.5</v>
      </c>
      <c r="H614" s="146">
        <f t="shared" si="146"/>
        <v>23.9</v>
      </c>
      <c r="I614" s="147">
        <f t="shared" si="147"/>
        <v>0.15598245363248828</v>
      </c>
      <c r="J614" s="148">
        <f t="shared" si="148"/>
        <v>2.4113229547051335E-2</v>
      </c>
      <c r="K614" s="148">
        <f t="shared" si="149"/>
        <v>41.471010676887289</v>
      </c>
      <c r="L614" s="149">
        <v>0</v>
      </c>
      <c r="M614" s="150">
        <v>1</v>
      </c>
      <c r="N614" s="149">
        <v>0</v>
      </c>
      <c r="O614" s="150">
        <v>0</v>
      </c>
      <c r="P614" s="150">
        <v>0</v>
      </c>
      <c r="Q614" s="150">
        <v>1</v>
      </c>
      <c r="R614" s="150">
        <v>0</v>
      </c>
      <c r="S614" s="149">
        <v>1692</v>
      </c>
      <c r="T614" s="150">
        <v>13</v>
      </c>
      <c r="U614" s="150">
        <f t="shared" si="150"/>
        <v>1678</v>
      </c>
      <c r="V614" s="150">
        <f t="shared" si="151"/>
        <v>50</v>
      </c>
      <c r="W614" s="145">
        <f t="shared" si="142"/>
        <v>9.4307999999999996</v>
      </c>
      <c r="X614" s="145">
        <f t="shared" si="143"/>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11</v>
      </c>
      <c r="CU614" s="157"/>
      <c r="CZ614" s="33" t="s">
        <v>85</v>
      </c>
    </row>
    <row r="615" spans="1:104"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0">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15</v>
      </c>
      <c r="CZ615" s="33" t="s">
        <v>85</v>
      </c>
    </row>
    <row r="616" spans="1:104"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0">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15</v>
      </c>
      <c r="CZ616" s="33" t="s">
        <v>85</v>
      </c>
    </row>
    <row r="617" spans="1:104"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0">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15</v>
      </c>
      <c r="CZ617" s="33" t="s">
        <v>85</v>
      </c>
    </row>
    <row r="618" spans="1:104"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0">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15</v>
      </c>
      <c r="CZ618" s="33" t="s">
        <v>85</v>
      </c>
    </row>
    <row r="619" spans="1:104"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0">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15</v>
      </c>
      <c r="CZ619" s="33" t="s">
        <v>85</v>
      </c>
    </row>
    <row r="620" spans="1:104"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0">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15</v>
      </c>
      <c r="CZ620" s="33" t="s">
        <v>85</v>
      </c>
    </row>
    <row r="621" spans="1:104"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0">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15</v>
      </c>
      <c r="CZ621" s="33" t="s">
        <v>85</v>
      </c>
    </row>
    <row r="622" spans="1:104"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0">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15</v>
      </c>
      <c r="CZ622" s="33" t="s">
        <v>85</v>
      </c>
    </row>
    <row r="623" spans="1:104"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0">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15</v>
      </c>
      <c r="CZ623" s="33" t="s">
        <v>85</v>
      </c>
    </row>
    <row r="624" spans="1:104" s="141" customFormat="1" x14ac:dyDescent="0.25">
      <c r="A624" s="141">
        <v>623</v>
      </c>
      <c r="B624" s="141">
        <v>39</v>
      </c>
      <c r="C624" s="142" t="s">
        <v>330</v>
      </c>
      <c r="D624" s="143">
        <v>3.13</v>
      </c>
      <c r="E624" s="144">
        <v>1.03</v>
      </c>
      <c r="F624" s="145">
        <f t="shared" si="152"/>
        <v>3.0388349514563107</v>
      </c>
      <c r="G624" s="145">
        <f t="shared" si="145"/>
        <v>2.0999999999999996</v>
      </c>
      <c r="H624" s="146">
        <f t="shared" si="146"/>
        <v>4.16</v>
      </c>
      <c r="I624" s="147">
        <f t="shared" si="147"/>
        <v>0.10366955995013886</v>
      </c>
      <c r="J624" s="148">
        <f t="shared" si="148"/>
        <v>3.4114903114582436E-2</v>
      </c>
      <c r="K624" s="148">
        <f t="shared" si="149"/>
        <v>29.312702329573654</v>
      </c>
      <c r="L624" s="149">
        <v>0</v>
      </c>
      <c r="M624" s="150">
        <v>1</v>
      </c>
      <c r="N624" s="149">
        <v>0</v>
      </c>
      <c r="O624" s="150">
        <v>0</v>
      </c>
      <c r="P624" s="150">
        <v>1</v>
      </c>
      <c r="Q624" s="150">
        <v>0</v>
      </c>
      <c r="R624" s="150">
        <v>0</v>
      </c>
      <c r="S624" s="149">
        <v>859</v>
      </c>
      <c r="T624" s="150">
        <v>8</v>
      </c>
      <c r="U624" s="150">
        <f t="shared" si="150"/>
        <v>850</v>
      </c>
      <c r="V624" s="150">
        <f t="shared" si="151"/>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5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15</v>
      </c>
      <c r="CU624" s="157"/>
      <c r="CZ624" s="33" t="s">
        <v>85</v>
      </c>
    </row>
    <row r="625" spans="1:104"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20</v>
      </c>
      <c r="CZ625" s="33" t="s">
        <v>85</v>
      </c>
    </row>
    <row r="626" spans="1:104"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20</v>
      </c>
      <c r="CZ626" s="33" t="s">
        <v>85</v>
      </c>
    </row>
    <row r="627" spans="1:104"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20</v>
      </c>
      <c r="CZ627" s="33" t="s">
        <v>85</v>
      </c>
    </row>
    <row r="628" spans="1:104"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20</v>
      </c>
      <c r="CZ628" s="33" t="s">
        <v>85</v>
      </c>
    </row>
    <row r="629" spans="1:104"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20</v>
      </c>
      <c r="CZ629" s="33" t="s">
        <v>85</v>
      </c>
    </row>
    <row r="630" spans="1:104"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20</v>
      </c>
      <c r="CZ630" s="33" t="s">
        <v>85</v>
      </c>
    </row>
    <row r="631" spans="1:104"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20</v>
      </c>
      <c r="CZ631" s="33" t="s">
        <v>85</v>
      </c>
    </row>
    <row r="632" spans="1:104"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20</v>
      </c>
      <c r="CZ632" s="33" t="s">
        <v>85</v>
      </c>
    </row>
    <row r="633" spans="1:104"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20</v>
      </c>
      <c r="CZ633" s="33" t="s">
        <v>85</v>
      </c>
    </row>
    <row r="634" spans="1:104"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20</v>
      </c>
      <c r="CZ634" s="33" t="s">
        <v>85</v>
      </c>
    </row>
    <row r="635" spans="1:104"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20</v>
      </c>
      <c r="CZ635" s="33" t="s">
        <v>85</v>
      </c>
    </row>
    <row r="636" spans="1:104"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20</v>
      </c>
      <c r="CZ636" s="33" t="s">
        <v>85</v>
      </c>
    </row>
    <row r="637" spans="1:104"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20</v>
      </c>
      <c r="CZ637" s="33" t="s">
        <v>85</v>
      </c>
    </row>
    <row r="638" spans="1:104"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20</v>
      </c>
      <c r="CZ638" s="33" t="s">
        <v>85</v>
      </c>
    </row>
    <row r="639" spans="1:104"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20</v>
      </c>
      <c r="CZ639" s="33" t="s">
        <v>85</v>
      </c>
    </row>
    <row r="640" spans="1:104"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20</v>
      </c>
      <c r="CZ640" s="33" t="s">
        <v>85</v>
      </c>
    </row>
    <row r="641" spans="1:104" s="141" customFormat="1" x14ac:dyDescent="0.25">
      <c r="A641" s="141">
        <v>640</v>
      </c>
      <c r="B641" s="141">
        <v>40</v>
      </c>
      <c r="C641" s="142" t="s">
        <v>333</v>
      </c>
      <c r="D641" s="143">
        <v>4.2</v>
      </c>
      <c r="E641" s="144">
        <v>0.4</v>
      </c>
      <c r="F641" s="145">
        <f t="shared" si="152"/>
        <v>10.5</v>
      </c>
      <c r="G641" s="145">
        <f t="shared" si="145"/>
        <v>3.8000000000000003</v>
      </c>
      <c r="H641" s="146">
        <f t="shared" si="146"/>
        <v>4.6000000000000005</v>
      </c>
      <c r="I641" s="147">
        <f t="shared" si="147"/>
        <v>0.11478837992273992</v>
      </c>
      <c r="J641" s="148">
        <f t="shared" si="148"/>
        <v>1.0932226659308564E-2</v>
      </c>
      <c r="K641" s="148">
        <f t="shared" si="149"/>
        <v>91.472673515099572</v>
      </c>
      <c r="L641" s="149">
        <v>1</v>
      </c>
      <c r="M641" s="150">
        <v>0</v>
      </c>
      <c r="N641" s="149">
        <v>0</v>
      </c>
      <c r="O641" s="150">
        <v>0</v>
      </c>
      <c r="P641" s="150">
        <v>1</v>
      </c>
      <c r="Q641" s="150">
        <v>0</v>
      </c>
      <c r="R641" s="150">
        <v>0</v>
      </c>
      <c r="S641" s="149">
        <v>8270</v>
      </c>
      <c r="T641" s="150">
        <v>12</v>
      </c>
      <c r="U641" s="150">
        <f t="shared" si="150"/>
        <v>8257</v>
      </c>
      <c r="V641" s="150">
        <f t="shared" si="151"/>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5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20</v>
      </c>
      <c r="CU641" s="157"/>
      <c r="CZ641" s="33" t="s">
        <v>85</v>
      </c>
    </row>
    <row r="642" spans="1:104"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27</v>
      </c>
      <c r="CZ642" s="33" t="s">
        <v>85</v>
      </c>
    </row>
    <row r="643" spans="1:104"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27</v>
      </c>
      <c r="CZ643" s="33" t="s">
        <v>85</v>
      </c>
    </row>
    <row r="644" spans="1:104"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27</v>
      </c>
      <c r="CZ644" s="33" t="s">
        <v>85</v>
      </c>
    </row>
    <row r="645" spans="1:104"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27</v>
      </c>
      <c r="CZ645" s="33" t="s">
        <v>85</v>
      </c>
    </row>
    <row r="646" spans="1:104"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27</v>
      </c>
      <c r="CZ646" s="33" t="s">
        <v>85</v>
      </c>
    </row>
    <row r="647" spans="1:104"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27</v>
      </c>
      <c r="CZ647" s="33" t="s">
        <v>85</v>
      </c>
    </row>
    <row r="648" spans="1:104"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27</v>
      </c>
      <c r="CZ648" s="33" t="s">
        <v>85</v>
      </c>
    </row>
    <row r="649" spans="1:104"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27</v>
      </c>
      <c r="CZ649" s="33" t="s">
        <v>85</v>
      </c>
    </row>
    <row r="650" spans="1:104"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27</v>
      </c>
      <c r="CZ650" s="33" t="s">
        <v>85</v>
      </c>
    </row>
    <row r="651" spans="1:104"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27</v>
      </c>
      <c r="CZ651" s="33" t="s">
        <v>85</v>
      </c>
    </row>
    <row r="652" spans="1:104"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27</v>
      </c>
      <c r="CZ652" s="33" t="s">
        <v>85</v>
      </c>
    </row>
    <row r="653" spans="1:104"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27</v>
      </c>
      <c r="CZ653" s="33" t="s">
        <v>85</v>
      </c>
    </row>
    <row r="654" spans="1:104"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27</v>
      </c>
      <c r="CZ654" s="33" t="s">
        <v>85</v>
      </c>
    </row>
    <row r="655" spans="1:104"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27</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56"/>
        <v>2.8454202997002511</v>
      </c>
      <c r="H656" s="146">
        <f t="shared" si="157"/>
        <v>5.0274006331491492</v>
      </c>
      <c r="I656" s="147">
        <f t="shared" si="158"/>
        <v>7.5152310851901452E-2</v>
      </c>
      <c r="J656" s="148">
        <f t="shared" si="159"/>
        <v>2.0828730348467071E-2</v>
      </c>
      <c r="K656" s="148">
        <f t="shared" si="160"/>
        <v>48.010607620814334</v>
      </c>
      <c r="L656" s="149">
        <v>1</v>
      </c>
      <c r="M656" s="150">
        <v>0</v>
      </c>
      <c r="N656" s="149">
        <v>0</v>
      </c>
      <c r="O656" s="150">
        <v>1</v>
      </c>
      <c r="P656" s="150">
        <v>0</v>
      </c>
      <c r="Q656" s="150">
        <v>0</v>
      </c>
      <c r="R656" s="150">
        <v>0</v>
      </c>
      <c r="S656" s="149">
        <v>2300</v>
      </c>
      <c r="T656" s="150">
        <v>7</v>
      </c>
      <c r="U656" s="150">
        <f t="shared" si="161"/>
        <v>2292</v>
      </c>
      <c r="V656" s="150">
        <f t="shared" si="162"/>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3"/>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27</v>
      </c>
      <c r="CU656" s="157"/>
      <c r="CZ656" s="33" t="s">
        <v>85</v>
      </c>
    </row>
    <row r="657" spans="1:104"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17</v>
      </c>
      <c r="CZ657" s="33" t="s">
        <v>85</v>
      </c>
    </row>
    <row r="658" spans="1:104"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17</v>
      </c>
      <c r="CZ658" s="33" t="s">
        <v>85</v>
      </c>
    </row>
    <row r="659" spans="1:104"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17</v>
      </c>
      <c r="CZ659" s="33" t="s">
        <v>85</v>
      </c>
    </row>
    <row r="660" spans="1:104"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17</v>
      </c>
      <c r="CZ660" s="33" t="s">
        <v>85</v>
      </c>
    </row>
    <row r="661" spans="1:104"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17</v>
      </c>
      <c r="CZ661" s="33" t="s">
        <v>85</v>
      </c>
    </row>
    <row r="662" spans="1:104"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17</v>
      </c>
      <c r="CZ662" s="33" t="s">
        <v>85</v>
      </c>
    </row>
    <row r="663" spans="1:104"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17</v>
      </c>
      <c r="CZ663" s="33" t="s">
        <v>85</v>
      </c>
    </row>
    <row r="664" spans="1:104"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17</v>
      </c>
      <c r="CZ664" s="33" t="s">
        <v>85</v>
      </c>
    </row>
    <row r="665" spans="1:104"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17</v>
      </c>
      <c r="CZ665" s="33" t="s">
        <v>85</v>
      </c>
    </row>
    <row r="666" spans="1:104"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17</v>
      </c>
      <c r="CZ666" s="33" t="s">
        <v>85</v>
      </c>
    </row>
    <row r="667" spans="1:104"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17</v>
      </c>
      <c r="CZ667" s="33" t="s">
        <v>85</v>
      </c>
    </row>
    <row r="668" spans="1:104"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17</v>
      </c>
      <c r="CZ668" s="33" t="s">
        <v>85</v>
      </c>
    </row>
    <row r="669" spans="1:104"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17</v>
      </c>
      <c r="CZ669" s="33" t="s">
        <v>85</v>
      </c>
    </row>
    <row r="670" spans="1:104"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17</v>
      </c>
      <c r="CZ670" s="33" t="s">
        <v>85</v>
      </c>
    </row>
    <row r="671" spans="1:104"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17</v>
      </c>
      <c r="CZ671" s="33" t="s">
        <v>85</v>
      </c>
    </row>
    <row r="672" spans="1:104"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17</v>
      </c>
      <c r="CZ672" s="33" t="s">
        <v>85</v>
      </c>
    </row>
    <row r="673" spans="1:104"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17</v>
      </c>
      <c r="CZ673" s="33" t="s">
        <v>85</v>
      </c>
    </row>
    <row r="674" spans="1:104"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17</v>
      </c>
      <c r="CZ674" s="33" t="s">
        <v>85</v>
      </c>
    </row>
    <row r="675" spans="1:104"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17</v>
      </c>
      <c r="CZ675" s="33" t="s">
        <v>85</v>
      </c>
    </row>
    <row r="676" spans="1:104"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17</v>
      </c>
      <c r="CZ676" s="33" t="s">
        <v>85</v>
      </c>
    </row>
    <row r="677" spans="1:104"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17</v>
      </c>
      <c r="CZ677" s="33" t="s">
        <v>85</v>
      </c>
    </row>
    <row r="678" spans="1:104"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17</v>
      </c>
      <c r="CZ678" s="33" t="s">
        <v>85</v>
      </c>
    </row>
    <row r="679" spans="1:104"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17</v>
      </c>
      <c r="CZ679" s="33" t="s">
        <v>85</v>
      </c>
    </row>
    <row r="680" spans="1:104" s="141" customFormat="1" x14ac:dyDescent="0.25">
      <c r="A680" s="141">
        <v>679</v>
      </c>
      <c r="B680" s="141">
        <v>42</v>
      </c>
      <c r="C680" s="142" t="s">
        <v>446</v>
      </c>
      <c r="D680" s="143">
        <v>6.56022367666107</v>
      </c>
      <c r="E680" s="144">
        <v>0.93717481095158139</v>
      </c>
      <c r="F680" s="145">
        <v>7</v>
      </c>
      <c r="G680" s="145">
        <f t="shared" si="156"/>
        <v>5.6230488657094888</v>
      </c>
      <c r="H680" s="146">
        <f t="shared" si="157"/>
        <v>7.4973984876126512</v>
      </c>
      <c r="I680" s="147">
        <f t="shared" si="158"/>
        <v>0.25611660664261082</v>
      </c>
      <c r="J680" s="148">
        <f t="shared" si="159"/>
        <v>3.6588086663230115E-2</v>
      </c>
      <c r="K680" s="148">
        <f t="shared" si="160"/>
        <v>27.331300737432898</v>
      </c>
      <c r="L680" s="149">
        <v>1</v>
      </c>
      <c r="M680" s="150">
        <v>0</v>
      </c>
      <c r="N680" s="149">
        <v>0</v>
      </c>
      <c r="O680" s="150">
        <v>0</v>
      </c>
      <c r="P680" s="150">
        <v>1</v>
      </c>
      <c r="Q680" s="150">
        <v>0</v>
      </c>
      <c r="R680" s="150">
        <v>0</v>
      </c>
      <c r="S680" s="149">
        <v>724</v>
      </c>
      <c r="T680" s="150">
        <v>25</v>
      </c>
      <c r="U680" s="150">
        <f t="shared" si="161"/>
        <v>698</v>
      </c>
      <c r="V680" s="150">
        <f t="shared" si="162"/>
        <v>24</v>
      </c>
      <c r="W680" s="145">
        <v>15</v>
      </c>
      <c r="X680" s="145">
        <f t="shared" si="164"/>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17</v>
      </c>
      <c r="CU680" s="157"/>
      <c r="CZ680" s="33" t="s">
        <v>85</v>
      </c>
    </row>
    <row r="681" spans="1:104"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12</v>
      </c>
      <c r="CZ681" s="33" t="s">
        <v>85</v>
      </c>
    </row>
    <row r="682" spans="1:104"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12</v>
      </c>
      <c r="CZ682" s="33" t="s">
        <v>85</v>
      </c>
    </row>
    <row r="683" spans="1:104"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12</v>
      </c>
      <c r="CZ683" s="33" t="s">
        <v>85</v>
      </c>
    </row>
    <row r="684" spans="1:104"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12</v>
      </c>
      <c r="CZ684" s="33" t="s">
        <v>85</v>
      </c>
    </row>
    <row r="685" spans="1:104"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12</v>
      </c>
      <c r="CZ685" s="33" t="s">
        <v>85</v>
      </c>
    </row>
    <row r="686" spans="1:104"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12</v>
      </c>
      <c r="CZ686" s="33" t="s">
        <v>85</v>
      </c>
    </row>
    <row r="687" spans="1:104"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12</v>
      </c>
      <c r="CZ687" s="33" t="s">
        <v>85</v>
      </c>
    </row>
    <row r="688" spans="1:104"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12</v>
      </c>
      <c r="CZ688" s="33" t="s">
        <v>85</v>
      </c>
    </row>
    <row r="689" spans="1:104"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12</v>
      </c>
      <c r="CZ689" s="33" t="s">
        <v>85</v>
      </c>
    </row>
    <row r="690" spans="1:104"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12</v>
      </c>
      <c r="CZ690" s="33" t="s">
        <v>85</v>
      </c>
    </row>
    <row r="691" spans="1:104"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12</v>
      </c>
      <c r="CZ691" s="33" t="s">
        <v>85</v>
      </c>
    </row>
    <row r="692" spans="1:104"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12</v>
      </c>
      <c r="CZ692" s="33" t="s">
        <v>85</v>
      </c>
    </row>
    <row r="693" spans="1:104"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12</v>
      </c>
      <c r="CZ693" s="33" t="s">
        <v>85</v>
      </c>
    </row>
    <row r="694" spans="1:104"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12</v>
      </c>
      <c r="CZ694" s="33" t="s">
        <v>85</v>
      </c>
    </row>
    <row r="695" spans="1:104"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12</v>
      </c>
      <c r="CZ695" s="33" t="s">
        <v>85</v>
      </c>
    </row>
    <row r="696" spans="1:104"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12</v>
      </c>
      <c r="CZ696" s="33" t="s">
        <v>85</v>
      </c>
    </row>
    <row r="697" spans="1:104"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12</v>
      </c>
      <c r="CZ697" s="33" t="s">
        <v>85</v>
      </c>
    </row>
    <row r="698" spans="1:104" s="141" customFormat="1" x14ac:dyDescent="0.25">
      <c r="A698" s="141">
        <v>697</v>
      </c>
      <c r="B698" s="141">
        <v>43</v>
      </c>
      <c r="C698" s="142" t="s">
        <v>454</v>
      </c>
      <c r="D698" s="143">
        <v>30.647655617245871</v>
      </c>
      <c r="E698" s="144">
        <v>4.8112489195048456</v>
      </c>
      <c r="F698" s="145">
        <v>6.37</v>
      </c>
      <c r="G698" s="145">
        <f t="shared" si="156"/>
        <v>25.836406697741026</v>
      </c>
      <c r="H698" s="146">
        <f t="shared" si="157"/>
        <v>35.458904536750715</v>
      </c>
      <c r="I698" s="147">
        <f t="shared" si="158"/>
        <v>0.21333397643449015</v>
      </c>
      <c r="J698" s="148">
        <f t="shared" si="159"/>
        <v>3.3490420162400336E-2</v>
      </c>
      <c r="K698" s="148">
        <f t="shared" si="160"/>
        <v>29.859284988090387</v>
      </c>
      <c r="L698" s="149">
        <v>1</v>
      </c>
      <c r="M698" s="150">
        <v>0</v>
      </c>
      <c r="N698" s="149">
        <v>0</v>
      </c>
      <c r="O698" s="150">
        <v>1</v>
      </c>
      <c r="P698" s="150">
        <v>0</v>
      </c>
      <c r="Q698" s="150">
        <v>0</v>
      </c>
      <c r="R698" s="150">
        <v>0</v>
      </c>
      <c r="S698" s="149">
        <v>875</v>
      </c>
      <c r="T698" s="150">
        <v>23</v>
      </c>
      <c r="U698" s="150">
        <f t="shared" si="161"/>
        <v>851</v>
      </c>
      <c r="V698" s="150">
        <f t="shared" si="162"/>
        <v>18</v>
      </c>
      <c r="W698" s="145">
        <f t="shared" si="165"/>
        <v>3.1</v>
      </c>
      <c r="X698" s="145">
        <f t="shared" si="164"/>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66"/>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12</v>
      </c>
      <c r="CU698" s="157"/>
      <c r="CZ698" s="33" t="s">
        <v>85</v>
      </c>
    </row>
    <row r="699" spans="1:104"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31</v>
      </c>
      <c r="CZ699" s="33" t="s">
        <v>85</v>
      </c>
    </row>
    <row r="700" spans="1:104"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31</v>
      </c>
      <c r="CZ700" s="33" t="s">
        <v>85</v>
      </c>
    </row>
    <row r="701" spans="1:104"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31</v>
      </c>
      <c r="CZ701" s="33" t="s">
        <v>85</v>
      </c>
    </row>
    <row r="702" spans="1:104"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31</v>
      </c>
      <c r="CZ702" s="33" t="s">
        <v>85</v>
      </c>
    </row>
    <row r="703" spans="1:104"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31</v>
      </c>
      <c r="CZ703" s="33" t="s">
        <v>85</v>
      </c>
    </row>
    <row r="704" spans="1:104" s="141" customFormat="1" x14ac:dyDescent="0.25">
      <c r="A704" s="141">
        <v>703</v>
      </c>
      <c r="B704" s="141">
        <v>44</v>
      </c>
      <c r="C704" s="142" t="s">
        <v>464</v>
      </c>
      <c r="D704" s="143">
        <v>6.7</v>
      </c>
      <c r="E704" s="144">
        <v>0.75645161290322582</v>
      </c>
      <c r="F704" s="145">
        <v>8.8571428571428577</v>
      </c>
      <c r="G704" s="145">
        <f t="shared" si="156"/>
        <v>5.943548387096774</v>
      </c>
      <c r="H704" s="146">
        <f t="shared" si="157"/>
        <v>7.4564516129032263</v>
      </c>
      <c r="I704" s="147">
        <f t="shared" si="158"/>
        <v>2.3064516245550216E-3</v>
      </c>
      <c r="J704" s="148">
        <f t="shared" si="159"/>
        <v>2.6040582857879277E-4</v>
      </c>
      <c r="K704" s="148">
        <f t="shared" si="160"/>
        <v>3840.159820760015</v>
      </c>
      <c r="L704" s="149">
        <v>0</v>
      </c>
      <c r="M704" s="150">
        <v>1</v>
      </c>
      <c r="N704" s="149">
        <v>0</v>
      </c>
      <c r="O704" s="150">
        <v>0</v>
      </c>
      <c r="P704" s="150">
        <v>0</v>
      </c>
      <c r="Q704" s="150">
        <v>1</v>
      </c>
      <c r="R704" s="150">
        <v>0</v>
      </c>
      <c r="S704" s="149">
        <v>14746755</v>
      </c>
      <c r="T704" s="150">
        <v>5</v>
      </c>
      <c r="U704" s="150">
        <f t="shared" si="161"/>
        <v>14746749</v>
      </c>
      <c r="V704" s="150">
        <f t="shared" si="162"/>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31</v>
      </c>
      <c r="CU704" s="157"/>
      <c r="CZ704" s="33" t="s">
        <v>85</v>
      </c>
    </row>
    <row r="705" spans="1:104"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0">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22</v>
      </c>
      <c r="CZ705" s="33" t="s">
        <v>85</v>
      </c>
    </row>
    <row r="706" spans="1:104"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0">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22</v>
      </c>
      <c r="CZ706" s="33" t="s">
        <v>85</v>
      </c>
    </row>
    <row r="707" spans="1:104"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0">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22</v>
      </c>
      <c r="CZ707" s="33" t="s">
        <v>85</v>
      </c>
    </row>
    <row r="708" spans="1:104"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0">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22</v>
      </c>
      <c r="CZ708" s="33" t="s">
        <v>85</v>
      </c>
    </row>
    <row r="709" spans="1:104"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0">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22</v>
      </c>
      <c r="CZ709" s="33" t="s">
        <v>85</v>
      </c>
    </row>
    <row r="710" spans="1:104"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0">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22</v>
      </c>
      <c r="CZ710" s="33" t="s">
        <v>85</v>
      </c>
    </row>
    <row r="711" spans="1:104"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0">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22</v>
      </c>
      <c r="CZ711" s="33" t="s">
        <v>85</v>
      </c>
    </row>
    <row r="712" spans="1:104"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0">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22</v>
      </c>
      <c r="CZ712" s="33" t="s">
        <v>85</v>
      </c>
    </row>
    <row r="713" spans="1:104"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0">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22</v>
      </c>
      <c r="CZ713" s="33" t="s">
        <v>85</v>
      </c>
    </row>
    <row r="714" spans="1:104"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0">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22</v>
      </c>
      <c r="CZ714" s="33" t="s">
        <v>85</v>
      </c>
    </row>
    <row r="715" spans="1:104"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0">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22</v>
      </c>
      <c r="CZ715" s="33" t="s">
        <v>85</v>
      </c>
    </row>
    <row r="716" spans="1:104"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0">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22</v>
      </c>
      <c r="CZ716" s="33" t="s">
        <v>85</v>
      </c>
    </row>
    <row r="717" spans="1:104"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0">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22</v>
      </c>
      <c r="CZ717" s="33" t="s">
        <v>85</v>
      </c>
    </row>
    <row r="718" spans="1:104"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0">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22</v>
      </c>
      <c r="CZ718" s="33" t="s">
        <v>85</v>
      </c>
    </row>
    <row r="719" spans="1:104"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0">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22</v>
      </c>
      <c r="CZ719" s="33" t="s">
        <v>85</v>
      </c>
    </row>
    <row r="720" spans="1:104"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0">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22</v>
      </c>
      <c r="CZ720" s="33" t="s">
        <v>85</v>
      </c>
    </row>
    <row r="721" spans="1:104"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0">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22</v>
      </c>
      <c r="CZ721" s="33" t="s">
        <v>85</v>
      </c>
    </row>
    <row r="722" spans="1:104"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0">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22</v>
      </c>
      <c r="CZ722" s="33" t="s">
        <v>85</v>
      </c>
    </row>
    <row r="723" spans="1:104"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0">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22</v>
      </c>
      <c r="CZ723" s="33" t="s">
        <v>85</v>
      </c>
    </row>
    <row r="724" spans="1:104"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0">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22</v>
      </c>
      <c r="CZ724" s="33" t="s">
        <v>85</v>
      </c>
    </row>
    <row r="725" spans="1:104"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0">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22</v>
      </c>
      <c r="CZ725" s="33" t="s">
        <v>85</v>
      </c>
    </row>
    <row r="726" spans="1:104"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0">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22</v>
      </c>
      <c r="CZ726" s="33" t="s">
        <v>85</v>
      </c>
    </row>
    <row r="727" spans="1:104"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0">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22</v>
      </c>
      <c r="CZ727" s="33" t="s">
        <v>85</v>
      </c>
    </row>
    <row r="728" spans="1:104"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0">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22</v>
      </c>
      <c r="CZ728" s="33" t="s">
        <v>85</v>
      </c>
    </row>
    <row r="729" spans="1:104"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0">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22</v>
      </c>
      <c r="CZ729" s="33" t="s">
        <v>85</v>
      </c>
    </row>
    <row r="730" spans="1:104"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0">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22</v>
      </c>
      <c r="CZ730" s="33" t="s">
        <v>85</v>
      </c>
    </row>
    <row r="731" spans="1:104"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0">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22</v>
      </c>
      <c r="CZ731" s="33" t="s">
        <v>85</v>
      </c>
    </row>
    <row r="732" spans="1:104"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0">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22</v>
      </c>
      <c r="CZ732" s="33" t="s">
        <v>85</v>
      </c>
    </row>
    <row r="733" spans="1:104"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0">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22</v>
      </c>
      <c r="CZ733" s="33" t="s">
        <v>85</v>
      </c>
    </row>
    <row r="734" spans="1:104" s="141" customFormat="1" x14ac:dyDescent="0.25">
      <c r="A734" s="141">
        <v>733</v>
      </c>
      <c r="B734" s="141">
        <v>45</v>
      </c>
      <c r="C734" s="142" t="s">
        <v>470</v>
      </c>
      <c r="D734" s="143">
        <v>5.84</v>
      </c>
      <c r="E734" s="144">
        <v>0.04</v>
      </c>
      <c r="F734" s="145">
        <v>38.857142857142897</v>
      </c>
      <c r="G734" s="145">
        <f t="shared" si="171"/>
        <v>5.8</v>
      </c>
      <c r="H734" s="146">
        <f t="shared" si="172"/>
        <v>5.88</v>
      </c>
      <c r="I734" s="147">
        <f t="shared" si="173"/>
        <v>6.8099630283182694E-2</v>
      </c>
      <c r="J734" s="148">
        <f t="shared" si="174"/>
        <v>1.7525640146407295E-3</v>
      </c>
      <c r="K734" s="148">
        <f t="shared" si="175"/>
        <v>570.59256703099493</v>
      </c>
      <c r="L734" s="149">
        <v>0</v>
      </c>
      <c r="M734" s="150">
        <v>1</v>
      </c>
      <c r="N734" s="149">
        <v>0</v>
      </c>
      <c r="O734" s="150">
        <v>0</v>
      </c>
      <c r="P734" s="150">
        <v>1</v>
      </c>
      <c r="Q734" s="150">
        <v>0</v>
      </c>
      <c r="R734" s="150">
        <v>0</v>
      </c>
      <c r="S734" s="149">
        <v>324084</v>
      </c>
      <c r="T734" s="150">
        <v>17</v>
      </c>
      <c r="U734" s="150">
        <f t="shared" si="176"/>
        <v>324066</v>
      </c>
      <c r="V734" s="150">
        <f t="shared" si="177"/>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7"/>
        <v>0.77900000000000003</v>
      </c>
      <c r="AR734" s="156">
        <v>0.221</v>
      </c>
      <c r="AS734" s="169">
        <f t="shared" si="168"/>
        <v>0.78700000000000003</v>
      </c>
      <c r="AT734" s="156">
        <v>0.21299999999999999</v>
      </c>
      <c r="AU734">
        <v>0</v>
      </c>
      <c r="AV734" s="155">
        <v>1</v>
      </c>
      <c r="AW734" s="141">
        <f t="shared" si="169"/>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70"/>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22</v>
      </c>
      <c r="CU734" s="157"/>
      <c r="CZ734" s="33" t="s">
        <v>85</v>
      </c>
    </row>
    <row r="735" spans="1:104"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25</v>
      </c>
      <c r="CZ735" s="33" t="s">
        <v>85</v>
      </c>
    </row>
    <row r="736" spans="1:104"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25</v>
      </c>
      <c r="CZ736" s="33" t="s">
        <v>85</v>
      </c>
    </row>
    <row r="737" spans="1:104"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25</v>
      </c>
      <c r="CZ737" s="33" t="s">
        <v>85</v>
      </c>
    </row>
    <row r="738" spans="1:104"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25</v>
      </c>
      <c r="CZ738" s="33" t="s">
        <v>85</v>
      </c>
    </row>
    <row r="739" spans="1:104"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25</v>
      </c>
      <c r="CZ739" s="33" t="s">
        <v>85</v>
      </c>
    </row>
    <row r="740" spans="1:104"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25</v>
      </c>
      <c r="CZ740" s="33" t="s">
        <v>85</v>
      </c>
    </row>
    <row r="741" spans="1:104"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25</v>
      </c>
      <c r="CZ741" s="33" t="s">
        <v>85</v>
      </c>
    </row>
    <row r="742" spans="1:104"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25</v>
      </c>
      <c r="CZ742" s="33" t="s">
        <v>85</v>
      </c>
    </row>
    <row r="743" spans="1:104"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25</v>
      </c>
      <c r="CZ743" s="33" t="s">
        <v>85</v>
      </c>
    </row>
    <row r="744" spans="1:104"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25</v>
      </c>
      <c r="CZ744" s="33" t="s">
        <v>85</v>
      </c>
    </row>
    <row r="745" spans="1:104"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25</v>
      </c>
      <c r="CZ745" s="33" t="s">
        <v>85</v>
      </c>
    </row>
    <row r="746" spans="1:104"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25</v>
      </c>
      <c r="CZ746" s="33" t="s">
        <v>85</v>
      </c>
    </row>
    <row r="747" spans="1:104"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25</v>
      </c>
      <c r="CZ747" s="33" t="s">
        <v>85</v>
      </c>
    </row>
    <row r="748" spans="1:104" s="141" customFormat="1" x14ac:dyDescent="0.25">
      <c r="A748" s="141">
        <v>747</v>
      </c>
      <c r="B748" s="141">
        <v>46</v>
      </c>
      <c r="C748" s="142" t="s">
        <v>471</v>
      </c>
      <c r="D748" s="143">
        <v>4.3</v>
      </c>
      <c r="E748" s="144">
        <v>0.8</v>
      </c>
      <c r="F748" s="145">
        <f t="shared" si="178"/>
        <v>5.3749999999999991</v>
      </c>
      <c r="G748" s="145">
        <f t="shared" si="171"/>
        <v>3.5</v>
      </c>
      <c r="H748" s="146">
        <f t="shared" si="172"/>
        <v>5.0999999999999996</v>
      </c>
      <c r="I748" s="147">
        <f t="shared" si="173"/>
        <v>0.12606501899983297</v>
      </c>
      <c r="J748" s="148">
        <f t="shared" si="174"/>
        <v>2.3453957023224743E-2</v>
      </c>
      <c r="K748" s="148">
        <f t="shared" si="175"/>
        <v>42.636728591673162</v>
      </c>
      <c r="L748" s="149">
        <v>1</v>
      </c>
      <c r="M748" s="150">
        <v>0</v>
      </c>
      <c r="N748" s="149">
        <v>1</v>
      </c>
      <c r="O748" s="150">
        <v>0</v>
      </c>
      <c r="P748" s="150">
        <v>0</v>
      </c>
      <c r="Q748" s="150">
        <v>0</v>
      </c>
      <c r="R748" s="150">
        <v>0</v>
      </c>
      <c r="S748" s="149">
        <v>1800</v>
      </c>
      <c r="T748" s="150">
        <v>10</v>
      </c>
      <c r="U748" s="150">
        <f t="shared" si="176"/>
        <v>1789</v>
      </c>
      <c r="V748" s="150">
        <f t="shared" si="177"/>
        <v>14</v>
      </c>
      <c r="W748" s="145">
        <v>8.75</v>
      </c>
      <c r="X748" s="145">
        <f t="shared" si="179"/>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0"/>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25</v>
      </c>
      <c r="CU748" s="157"/>
      <c r="CZ748" s="33" t="s">
        <v>85</v>
      </c>
    </row>
    <row r="749" spans="1:104"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0.21149999999999999</v>
      </c>
      <c r="CQ749">
        <v>1</v>
      </c>
      <c r="CR749">
        <v>1</v>
      </c>
      <c r="CS749">
        <v>0</v>
      </c>
      <c r="CT749">
        <v>29</v>
      </c>
      <c r="CZ749" s="33" t="s">
        <v>85</v>
      </c>
    </row>
    <row r="750" spans="1:104"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0.21149999999999999</v>
      </c>
      <c r="CQ750">
        <v>1</v>
      </c>
      <c r="CR750">
        <v>1</v>
      </c>
      <c r="CS750">
        <v>0</v>
      </c>
      <c r="CT750">
        <v>29</v>
      </c>
      <c r="CZ750" s="33" t="s">
        <v>85</v>
      </c>
    </row>
    <row r="751" spans="1:104"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0.21149999999999999</v>
      </c>
      <c r="CQ751">
        <v>1</v>
      </c>
      <c r="CR751">
        <v>1</v>
      </c>
      <c r="CS751">
        <v>0</v>
      </c>
      <c r="CT751">
        <v>29</v>
      </c>
      <c r="CZ751" s="33" t="s">
        <v>85</v>
      </c>
    </row>
    <row r="752" spans="1:104"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0.21149999999999999</v>
      </c>
      <c r="CQ752">
        <v>1</v>
      </c>
      <c r="CR752">
        <v>1</v>
      </c>
      <c r="CS752">
        <v>0</v>
      </c>
      <c r="CT752">
        <v>29</v>
      </c>
      <c r="CZ752" s="33" t="s">
        <v>85</v>
      </c>
    </row>
    <row r="753" spans="1:104"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0.21149999999999999</v>
      </c>
      <c r="CQ753">
        <v>1</v>
      </c>
      <c r="CR753">
        <v>1</v>
      </c>
      <c r="CS753">
        <v>0</v>
      </c>
      <c r="CT753">
        <v>29</v>
      </c>
      <c r="CZ753" s="33" t="s">
        <v>85</v>
      </c>
    </row>
    <row r="754" spans="1:104"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0.21149999999999999</v>
      </c>
      <c r="CQ754">
        <v>1</v>
      </c>
      <c r="CR754">
        <v>1</v>
      </c>
      <c r="CS754">
        <v>0</v>
      </c>
      <c r="CT754">
        <v>29</v>
      </c>
      <c r="CZ754" s="33" t="s">
        <v>85</v>
      </c>
    </row>
    <row r="755" spans="1:104"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0.21149999999999999</v>
      </c>
      <c r="CQ755">
        <v>1</v>
      </c>
      <c r="CR755">
        <v>1</v>
      </c>
      <c r="CS755">
        <v>0</v>
      </c>
      <c r="CT755">
        <v>29</v>
      </c>
      <c r="CZ755" s="33" t="s">
        <v>85</v>
      </c>
    </row>
    <row r="756" spans="1:104"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0.21149999999999999</v>
      </c>
      <c r="CQ756">
        <v>1</v>
      </c>
      <c r="CR756">
        <v>1</v>
      </c>
      <c r="CS756">
        <v>0</v>
      </c>
      <c r="CT756">
        <v>29</v>
      </c>
      <c r="CZ756" s="33" t="s">
        <v>85</v>
      </c>
    </row>
    <row r="757" spans="1:104" s="141" customFormat="1" x14ac:dyDescent="0.25">
      <c r="A757" s="141">
        <v>756</v>
      </c>
      <c r="B757" s="141">
        <v>47</v>
      </c>
      <c r="C757" s="142" t="s">
        <v>473</v>
      </c>
      <c r="D757" s="143">
        <v>17.399999999999999</v>
      </c>
      <c r="E757" s="144">
        <v>1</v>
      </c>
      <c r="F757" s="145">
        <f t="shared" si="178"/>
        <v>17.399999999999999</v>
      </c>
      <c r="G757" s="145">
        <f t="shared" si="171"/>
        <v>16.399999999999999</v>
      </c>
      <c r="H757" s="146">
        <f t="shared" si="172"/>
        <v>18.399999999999999</v>
      </c>
      <c r="I757" s="147">
        <f t="shared" si="173"/>
        <v>0.14400460822119579</v>
      </c>
      <c r="J757" s="148">
        <f t="shared" si="174"/>
        <v>8.2761269092641258E-3</v>
      </c>
      <c r="K757" s="148">
        <f t="shared" si="175"/>
        <v>120.82946660479803</v>
      </c>
      <c r="L757" s="149">
        <v>0</v>
      </c>
      <c r="M757" s="150">
        <v>1</v>
      </c>
      <c r="N757" s="149">
        <v>0</v>
      </c>
      <c r="O757" s="150">
        <v>0</v>
      </c>
      <c r="P757" s="150">
        <v>1</v>
      </c>
      <c r="Q757" s="150">
        <v>0</v>
      </c>
      <c r="R757" s="150">
        <v>0</v>
      </c>
      <c r="S757" s="149">
        <v>14312</v>
      </c>
      <c r="T757" s="150">
        <v>14</v>
      </c>
      <c r="U757" s="150">
        <f t="shared" si="176"/>
        <v>14297</v>
      </c>
      <c r="V757" s="150">
        <f t="shared" si="177"/>
        <v>9</v>
      </c>
      <c r="W757" s="145">
        <f t="shared" si="181"/>
        <v>11.01</v>
      </c>
      <c r="X757" s="145">
        <f t="shared" si="182"/>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3"/>
        <v>0.59000000000000008</v>
      </c>
      <c r="AR757" s="156">
        <v>0.41</v>
      </c>
      <c r="AS757" s="169">
        <f t="shared" si="184"/>
        <v>0.79889999999999994</v>
      </c>
      <c r="AT757" s="156">
        <v>0.2011</v>
      </c>
      <c r="AU757">
        <v>0</v>
      </c>
      <c r="AV757" s="155">
        <v>1</v>
      </c>
      <c r="AW757" s="141">
        <v>0.1943</v>
      </c>
      <c r="AX757" s="155">
        <f t="shared" si="185"/>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0.21149999999999999</v>
      </c>
      <c r="CQ757">
        <v>1</v>
      </c>
      <c r="CR757">
        <v>1</v>
      </c>
      <c r="CS757">
        <v>0</v>
      </c>
      <c r="CT757">
        <v>29</v>
      </c>
      <c r="CU757" s="157"/>
      <c r="CZ757" s="33" t="s">
        <v>85</v>
      </c>
    </row>
    <row r="758" spans="1:104"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24</v>
      </c>
      <c r="CZ758" s="33" t="s">
        <v>85</v>
      </c>
    </row>
    <row r="759" spans="1:104"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24</v>
      </c>
      <c r="CZ759" s="33" t="s">
        <v>85</v>
      </c>
    </row>
    <row r="760" spans="1:104"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24</v>
      </c>
      <c r="CZ760" s="33" t="s">
        <v>85</v>
      </c>
    </row>
    <row r="761" spans="1:104"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24</v>
      </c>
      <c r="CZ761" s="33" t="s">
        <v>85</v>
      </c>
    </row>
    <row r="762" spans="1:104"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24</v>
      </c>
      <c r="CZ762" s="33" t="s">
        <v>85</v>
      </c>
    </row>
    <row r="763" spans="1:104"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24</v>
      </c>
      <c r="CZ763" s="33" t="s">
        <v>85</v>
      </c>
    </row>
    <row r="764" spans="1:104"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24</v>
      </c>
      <c r="CZ764" s="33" t="s">
        <v>85</v>
      </c>
    </row>
    <row r="765" spans="1:104"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24</v>
      </c>
      <c r="CZ765" s="33" t="s">
        <v>85</v>
      </c>
    </row>
    <row r="766" spans="1:104"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24</v>
      </c>
      <c r="CZ766" s="33" t="s">
        <v>85</v>
      </c>
    </row>
    <row r="767" spans="1:104" s="141" customFormat="1" x14ac:dyDescent="0.25">
      <c r="A767" s="141">
        <v>766</v>
      </c>
      <c r="B767" s="141">
        <v>48</v>
      </c>
      <c r="C767" s="142" t="s">
        <v>475</v>
      </c>
      <c r="D767" s="143">
        <v>5</v>
      </c>
      <c r="E767" s="144">
        <v>2.4</v>
      </c>
      <c r="F767" s="145">
        <f t="shared" si="178"/>
        <v>2.0833333333333335</v>
      </c>
      <c r="G767" s="145">
        <f t="shared" si="171"/>
        <v>2.6</v>
      </c>
      <c r="H767" s="146">
        <f t="shared" si="172"/>
        <v>7.4</v>
      </c>
      <c r="I767" s="147">
        <f t="shared" si="173"/>
        <v>8.1946074150553536E-2</v>
      </c>
      <c r="J767" s="148">
        <f t="shared" si="174"/>
        <v>3.9334115592265698E-2</v>
      </c>
      <c r="K767" s="148">
        <f t="shared" si="175"/>
        <v>25.423223198048234</v>
      </c>
      <c r="L767" s="149">
        <v>0</v>
      </c>
      <c r="M767" s="150">
        <v>1</v>
      </c>
      <c r="N767" s="149">
        <v>0</v>
      </c>
      <c r="O767" s="150">
        <v>1</v>
      </c>
      <c r="P767" s="150">
        <v>0</v>
      </c>
      <c r="Q767" s="150">
        <v>0</v>
      </c>
      <c r="R767" s="150">
        <v>0</v>
      </c>
      <c r="S767" s="149">
        <v>648</v>
      </c>
      <c r="T767" s="150">
        <v>5</v>
      </c>
      <c r="U767" s="150">
        <f t="shared" si="176"/>
        <v>642</v>
      </c>
      <c r="V767" s="150">
        <f t="shared" si="177"/>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86"/>
        <v>0.498</v>
      </c>
      <c r="AN767" s="153">
        <v>0.193</v>
      </c>
      <c r="AO767" s="154">
        <v>1</v>
      </c>
      <c r="AP767" s="155">
        <v>0</v>
      </c>
      <c r="AQ767" s="141">
        <v>0.6391</v>
      </c>
      <c r="AR767" s="156">
        <f>1-AQ767</f>
        <v>0.3609</v>
      </c>
      <c r="AS767" s="141" t="s">
        <v>98</v>
      </c>
      <c r="AT767" s="156" t="s">
        <v>98</v>
      </c>
      <c r="AU767">
        <v>0</v>
      </c>
      <c r="AV767" s="155">
        <v>1</v>
      </c>
      <c r="AW767" s="141">
        <f t="shared" si="187"/>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88"/>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24</v>
      </c>
      <c r="CU767" s="157"/>
      <c r="CZ767" s="33" t="s">
        <v>85</v>
      </c>
    </row>
    <row r="768" spans="1:104"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17</v>
      </c>
      <c r="CZ768" s="33" t="s">
        <v>85</v>
      </c>
    </row>
    <row r="769" spans="1:104"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17</v>
      </c>
      <c r="CZ769" s="33" t="s">
        <v>85</v>
      </c>
    </row>
    <row r="770" spans="1:104"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17</v>
      </c>
      <c r="CZ770" s="33" t="s">
        <v>85</v>
      </c>
    </row>
    <row r="771" spans="1:104" s="141" customFormat="1" x14ac:dyDescent="0.25">
      <c r="A771" s="141">
        <v>770</v>
      </c>
      <c r="B771" s="141">
        <v>49</v>
      </c>
      <c r="C771" s="142" t="s">
        <v>476</v>
      </c>
      <c r="D771" s="143">
        <v>4.0999999999999996</v>
      </c>
      <c r="E771" s="144">
        <v>1.8</v>
      </c>
      <c r="F771" s="145">
        <f t="shared" si="178"/>
        <v>2.2777777777777777</v>
      </c>
      <c r="G771" s="145">
        <f t="shared" si="190"/>
        <v>2.2999999999999998</v>
      </c>
      <c r="H771" s="146">
        <f t="shared" si="191"/>
        <v>5.8999999999999995</v>
      </c>
      <c r="I771" s="147">
        <f t="shared" si="192"/>
        <v>1.0409802681932152E-2</v>
      </c>
      <c r="J771" s="148">
        <f t="shared" si="193"/>
        <v>4.5701572749946035E-3</v>
      </c>
      <c r="K771" s="148">
        <f t="shared" si="194"/>
        <v>218.81085044303663</v>
      </c>
      <c r="L771" s="149">
        <v>0</v>
      </c>
      <c r="M771" s="150">
        <v>1</v>
      </c>
      <c r="N771" s="149">
        <v>0</v>
      </c>
      <c r="O771" s="150">
        <v>0</v>
      </c>
      <c r="P771" s="150">
        <v>0</v>
      </c>
      <c r="Q771" s="150">
        <v>1</v>
      </c>
      <c r="R771" s="150">
        <v>0</v>
      </c>
      <c r="S771" s="149">
        <v>47881</v>
      </c>
      <c r="T771" s="150">
        <v>7</v>
      </c>
      <c r="U771" s="150">
        <f t="shared" si="195"/>
        <v>47873</v>
      </c>
      <c r="V771" s="150">
        <f t="shared" si="196"/>
        <v>4</v>
      </c>
      <c r="W771" s="145">
        <f>(6*AL771+11*AM771)</f>
        <v>9.8500000000000014</v>
      </c>
      <c r="X771" s="145">
        <f t="shared" si="189"/>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87"/>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17</v>
      </c>
      <c r="CU771" s="157"/>
      <c r="CZ771" s="33" t="s">
        <v>85</v>
      </c>
    </row>
    <row r="772" spans="1:104"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0.21149999999999999</v>
      </c>
      <c r="CQ772">
        <v>7</v>
      </c>
      <c r="CR772">
        <v>0</v>
      </c>
      <c r="CS772">
        <v>1</v>
      </c>
      <c r="CT772">
        <v>26</v>
      </c>
      <c r="CZ772" s="33" t="s">
        <v>85</v>
      </c>
    </row>
    <row r="773" spans="1:104"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0.21149999999999999</v>
      </c>
      <c r="CQ773">
        <v>7</v>
      </c>
      <c r="CR773">
        <v>0</v>
      </c>
      <c r="CS773">
        <v>1</v>
      </c>
      <c r="CT773">
        <v>26</v>
      </c>
      <c r="CZ773" s="33" t="s">
        <v>85</v>
      </c>
    </row>
    <row r="774" spans="1:104"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0.21149999999999999</v>
      </c>
      <c r="CQ774">
        <v>7</v>
      </c>
      <c r="CR774">
        <v>0</v>
      </c>
      <c r="CS774">
        <v>1</v>
      </c>
      <c r="CT774">
        <v>26</v>
      </c>
      <c r="CZ774" s="33" t="s">
        <v>85</v>
      </c>
    </row>
    <row r="775" spans="1:104"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0.21149999999999999</v>
      </c>
      <c r="CQ775">
        <v>7</v>
      </c>
      <c r="CR775">
        <v>0</v>
      </c>
      <c r="CS775">
        <v>1</v>
      </c>
      <c r="CT775">
        <v>26</v>
      </c>
      <c r="CZ775" s="33" t="s">
        <v>85</v>
      </c>
    </row>
    <row r="776" spans="1:104"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0.21149999999999999</v>
      </c>
      <c r="CQ776">
        <v>7</v>
      </c>
      <c r="CR776">
        <v>0</v>
      </c>
      <c r="CS776">
        <v>1</v>
      </c>
      <c r="CT776">
        <v>26</v>
      </c>
      <c r="CZ776" s="33" t="s">
        <v>85</v>
      </c>
    </row>
    <row r="777" spans="1:104" s="141" customFormat="1" x14ac:dyDescent="0.25">
      <c r="A777" s="141">
        <v>776</v>
      </c>
      <c r="B777" s="141">
        <v>50</v>
      </c>
      <c r="C777" s="142" t="s">
        <v>478</v>
      </c>
      <c r="D777" s="143">
        <v>11.4</v>
      </c>
      <c r="E777" s="144">
        <v>0.5</v>
      </c>
      <c r="F777" s="145">
        <f t="shared" si="178"/>
        <v>22.8</v>
      </c>
      <c r="G777" s="145">
        <f t="shared" si="190"/>
        <v>10.9</v>
      </c>
      <c r="H777" s="146">
        <f t="shared" si="191"/>
        <v>11.9</v>
      </c>
      <c r="I777" s="147">
        <f t="shared" si="192"/>
        <v>0.12474327691742701</v>
      </c>
      <c r="J777" s="148">
        <f t="shared" si="193"/>
        <v>5.4711963560275002E-3</v>
      </c>
      <c r="K777" s="148">
        <f t="shared" si="194"/>
        <v>182.77538127439374</v>
      </c>
      <c r="L777" s="149">
        <v>0</v>
      </c>
      <c r="M777" s="150">
        <v>1</v>
      </c>
      <c r="N777" s="149">
        <v>0</v>
      </c>
      <c r="O777" s="150">
        <v>0</v>
      </c>
      <c r="P777" s="150">
        <v>0</v>
      </c>
      <c r="Q777" s="150">
        <v>1</v>
      </c>
      <c r="R777" s="150">
        <v>0</v>
      </c>
      <c r="S777" s="149">
        <v>32891</v>
      </c>
      <c r="T777" s="150">
        <v>3</v>
      </c>
      <c r="U777" s="150">
        <f t="shared" si="195"/>
        <v>32887</v>
      </c>
      <c r="V777" s="150">
        <f t="shared" si="196"/>
        <v>6</v>
      </c>
      <c r="W777" s="145">
        <v>12.8</v>
      </c>
      <c r="X777" s="145">
        <f t="shared" si="189"/>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22725</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0.21149999999999999</v>
      </c>
      <c r="CQ777">
        <v>7</v>
      </c>
      <c r="CR777">
        <v>0</v>
      </c>
      <c r="CS777">
        <v>1</v>
      </c>
      <c r="CT777">
        <v>26</v>
      </c>
      <c r="CU777" s="157"/>
      <c r="CZ777" s="33" t="s">
        <v>85</v>
      </c>
    </row>
    <row r="778" spans="1:104" s="124" customFormat="1" x14ac:dyDescent="0.25">
      <c r="A778" s="124">
        <v>777</v>
      </c>
      <c r="B778" s="124">
        <v>51</v>
      </c>
      <c r="C778" s="125" t="s">
        <v>480</v>
      </c>
      <c r="D778" s="126">
        <v>6.9290000000000003</v>
      </c>
      <c r="E778" s="127">
        <v>0.35099999999999998</v>
      </c>
      <c r="F778" s="128">
        <f t="shared" si="178"/>
        <v>19.740740740740744</v>
      </c>
      <c r="G778" s="128">
        <f t="shared" si="190"/>
        <v>6.5780000000000003</v>
      </c>
      <c r="H778" s="129">
        <f t="shared" si="191"/>
        <v>7.28</v>
      </c>
      <c r="I778" s="130">
        <f t="shared" si="192"/>
        <v>0.27982908448508376</v>
      </c>
      <c r="J778" s="131">
        <f t="shared" si="193"/>
        <v>1.4175206906373847E-2</v>
      </c>
      <c r="K778" s="131">
        <f t="shared" si="194"/>
        <v>70.545707488075706</v>
      </c>
      <c r="L778" s="132">
        <v>1</v>
      </c>
      <c r="M778" s="133">
        <v>0</v>
      </c>
      <c r="N778" s="132">
        <v>0</v>
      </c>
      <c r="O778" s="133">
        <v>0</v>
      </c>
      <c r="P778" s="133">
        <v>1</v>
      </c>
      <c r="Q778" s="133">
        <v>0</v>
      </c>
      <c r="R778" s="133">
        <v>0</v>
      </c>
      <c r="S778" s="132">
        <v>4596</v>
      </c>
      <c r="T778" s="133">
        <v>8</v>
      </c>
      <c r="U778" s="133">
        <f t="shared" si="195"/>
        <v>4587</v>
      </c>
      <c r="V778" s="133">
        <f t="shared" si="196"/>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22</v>
      </c>
      <c r="CU778" s="140"/>
      <c r="CZ778" s="33" t="s">
        <v>85</v>
      </c>
    </row>
    <row r="779" spans="1:104"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19</v>
      </c>
      <c r="CZ779" s="33" t="s">
        <v>85</v>
      </c>
    </row>
    <row r="780" spans="1:104"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19</v>
      </c>
      <c r="CZ780" s="33" t="s">
        <v>85</v>
      </c>
    </row>
    <row r="781" spans="1:104"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19</v>
      </c>
      <c r="CZ781" s="33" t="s">
        <v>85</v>
      </c>
    </row>
    <row r="782" spans="1:104"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19</v>
      </c>
      <c r="CZ782" s="33" t="s">
        <v>85</v>
      </c>
    </row>
    <row r="783" spans="1:104"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19</v>
      </c>
      <c r="CZ783" s="33" t="s">
        <v>85</v>
      </c>
    </row>
    <row r="784" spans="1:104"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19</v>
      </c>
      <c r="CZ784" s="33" t="s">
        <v>85</v>
      </c>
    </row>
    <row r="785" spans="1:104"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19</v>
      </c>
      <c r="CZ785" s="33" t="s">
        <v>85</v>
      </c>
    </row>
    <row r="786" spans="1:104"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19</v>
      </c>
      <c r="CZ786" s="33" t="s">
        <v>85</v>
      </c>
    </row>
    <row r="787" spans="1:104"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5</v>
      </c>
      <c r="CZ787" s="33" t="s">
        <v>85</v>
      </c>
    </row>
    <row r="788" spans="1:104"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5</v>
      </c>
      <c r="CZ788" s="33" t="s">
        <v>85</v>
      </c>
    </row>
    <row r="789" spans="1:104"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5</v>
      </c>
      <c r="CZ789" s="33" t="s">
        <v>85</v>
      </c>
    </row>
    <row r="790" spans="1:104"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5</v>
      </c>
      <c r="CZ790" s="33" t="s">
        <v>85</v>
      </c>
    </row>
    <row r="791" spans="1:104"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5</v>
      </c>
      <c r="CZ791" s="33" t="s">
        <v>85</v>
      </c>
    </row>
    <row r="792" spans="1:104"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5</v>
      </c>
      <c r="CZ792" s="33" t="s">
        <v>85</v>
      </c>
    </row>
    <row r="793" spans="1:104"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5</v>
      </c>
      <c r="CZ793" s="33" t="s">
        <v>85</v>
      </c>
    </row>
    <row r="794" spans="1:104"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5</v>
      </c>
      <c r="CZ794" s="33" t="s">
        <v>85</v>
      </c>
    </row>
    <row r="795" spans="1:104"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5</v>
      </c>
      <c r="CZ795" s="33" t="s">
        <v>85</v>
      </c>
    </row>
    <row r="796" spans="1:104"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5</v>
      </c>
      <c r="CZ796" s="33" t="s">
        <v>85</v>
      </c>
    </row>
    <row r="797" spans="1:104"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5</v>
      </c>
      <c r="CZ797" s="33" t="s">
        <v>85</v>
      </c>
    </row>
    <row r="798" spans="1:104"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10</v>
      </c>
      <c r="CZ798" s="33" t="s">
        <v>85</v>
      </c>
    </row>
    <row r="799" spans="1:104"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10</v>
      </c>
      <c r="CZ799" s="33" t="s">
        <v>85</v>
      </c>
    </row>
    <row r="800" spans="1:104"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10</v>
      </c>
      <c r="CZ800" s="33" t="s">
        <v>85</v>
      </c>
    </row>
    <row r="801" spans="1:104"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10</v>
      </c>
      <c r="CZ801" s="33" t="s">
        <v>85</v>
      </c>
    </row>
    <row r="802" spans="1:104"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10</v>
      </c>
      <c r="CZ802" s="33" t="s">
        <v>85</v>
      </c>
    </row>
    <row r="803" spans="1:104"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10</v>
      </c>
      <c r="CZ803" s="33" t="s">
        <v>85</v>
      </c>
    </row>
    <row r="804" spans="1:104"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10</v>
      </c>
      <c r="CZ804" s="33" t="s">
        <v>85</v>
      </c>
    </row>
    <row r="805" spans="1:104"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10</v>
      </c>
      <c r="CZ805" s="33" t="s">
        <v>85</v>
      </c>
    </row>
    <row r="806" spans="1:104"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10</v>
      </c>
      <c r="CZ806" s="33" t="s">
        <v>85</v>
      </c>
    </row>
    <row r="807" spans="1:104"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10</v>
      </c>
      <c r="CZ807" s="33" t="s">
        <v>85</v>
      </c>
    </row>
    <row r="808" spans="1:104"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10</v>
      </c>
      <c r="CZ808" s="33" t="s">
        <v>85</v>
      </c>
    </row>
    <row r="809" spans="1:104"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10</v>
      </c>
      <c r="CZ809" s="33" t="s">
        <v>85</v>
      </c>
    </row>
    <row r="810" spans="1:104"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10</v>
      </c>
      <c r="CZ810" s="33" t="s">
        <v>85</v>
      </c>
    </row>
    <row r="811" spans="1:104"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10</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90"/>
        <v>0.9696587318969706</v>
      </c>
      <c r="H812" s="146">
        <f t="shared" si="191"/>
        <v>2.6366001474052454</v>
      </c>
      <c r="I812" s="147">
        <f t="shared" si="192"/>
        <v>3.5859558999142858E-2</v>
      </c>
      <c r="J812" s="148">
        <f t="shared" si="193"/>
        <v>1.6575566546431591E-2</v>
      </c>
      <c r="K812" s="148">
        <f t="shared" si="194"/>
        <v>60.329762919342343</v>
      </c>
      <c r="L812" s="149">
        <v>1</v>
      </c>
      <c r="M812" s="150">
        <v>0</v>
      </c>
      <c r="N812" s="149">
        <v>0</v>
      </c>
      <c r="O812" s="150">
        <v>0</v>
      </c>
      <c r="P812" s="150">
        <v>1</v>
      </c>
      <c r="Q812" s="150">
        <v>0</v>
      </c>
      <c r="R812" s="150">
        <v>0</v>
      </c>
      <c r="S812" s="149">
        <v>3639</v>
      </c>
      <c r="T812" s="150">
        <v>3</v>
      </c>
      <c r="U812" s="150">
        <f t="shared" si="195"/>
        <v>3635</v>
      </c>
      <c r="V812" s="150">
        <f t="shared" si="196"/>
        <v>15</v>
      </c>
      <c r="W812" s="145">
        <f t="shared" si="200"/>
        <v>13.849</v>
      </c>
      <c r="X812" s="145">
        <f t="shared" si="201"/>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10</v>
      </c>
      <c r="CU812" s="157"/>
      <c r="CZ812" s="33" t="s">
        <v>85</v>
      </c>
    </row>
    <row r="813" spans="1:104"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29</v>
      </c>
      <c r="CZ813" s="33" t="s">
        <v>85</v>
      </c>
    </row>
    <row r="814" spans="1:104"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29</v>
      </c>
      <c r="CZ814" s="33" t="s">
        <v>85</v>
      </c>
    </row>
    <row r="815" spans="1:104"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29</v>
      </c>
      <c r="CZ815" s="33" t="s">
        <v>85</v>
      </c>
    </row>
    <row r="816" spans="1:104"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29</v>
      </c>
      <c r="CZ816" s="33" t="s">
        <v>85</v>
      </c>
    </row>
    <row r="817" spans="1:104"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29</v>
      </c>
      <c r="CZ817" s="33" t="s">
        <v>85</v>
      </c>
    </row>
    <row r="818" spans="1:104"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29</v>
      </c>
      <c r="CZ818" s="33" t="s">
        <v>85</v>
      </c>
    </row>
    <row r="819" spans="1:104"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29</v>
      </c>
      <c r="CZ819" s="33" t="s">
        <v>85</v>
      </c>
    </row>
    <row r="820" spans="1:104"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29</v>
      </c>
      <c r="CZ820" s="33" t="s">
        <v>85</v>
      </c>
    </row>
    <row r="821" spans="1:104"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29</v>
      </c>
      <c r="CZ821" s="33" t="s">
        <v>85</v>
      </c>
    </row>
    <row r="822" spans="1:104"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29</v>
      </c>
      <c r="CZ822" s="33" t="s">
        <v>85</v>
      </c>
    </row>
    <row r="823" spans="1:104"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29</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90"/>
        <v>5.5323093132465031</v>
      </c>
      <c r="H824" s="146">
        <f t="shared" si="191"/>
        <v>7.1033268927338353</v>
      </c>
      <c r="I824" s="147">
        <f t="shared" si="192"/>
        <v>7.3662621441902193E-2</v>
      </c>
      <c r="J824" s="148">
        <f t="shared" si="193"/>
        <v>9.1586423785750548E-3</v>
      </c>
      <c r="K824" s="148">
        <f t="shared" si="194"/>
        <v>109.18648841877641</v>
      </c>
      <c r="L824" s="149">
        <v>1</v>
      </c>
      <c r="M824" s="150">
        <v>0</v>
      </c>
      <c r="N824" s="149">
        <v>0</v>
      </c>
      <c r="O824" s="150">
        <v>1</v>
      </c>
      <c r="P824" s="150">
        <v>0</v>
      </c>
      <c r="Q824" s="150">
        <v>0</v>
      </c>
      <c r="R824" s="150">
        <v>0</v>
      </c>
      <c r="S824" s="149">
        <v>11878</v>
      </c>
      <c r="T824" s="150">
        <v>20</v>
      </c>
      <c r="U824" s="150">
        <f t="shared" si="195"/>
        <v>11857</v>
      </c>
      <c r="V824" s="150">
        <f t="shared" si="196"/>
        <v>12</v>
      </c>
      <c r="W824" s="145">
        <v>22</v>
      </c>
      <c r="X824" s="145">
        <f t="shared" si="201"/>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2"/>
        <v>0.48699999999999999</v>
      </c>
      <c r="AP824" s="155">
        <v>0.51300000000000001</v>
      </c>
      <c r="AQ824" s="141">
        <v>0</v>
      </c>
      <c r="AR824" s="156">
        <f t="shared" si="203"/>
        <v>1</v>
      </c>
      <c r="AS824" s="141" t="s">
        <v>98</v>
      </c>
      <c r="AT824" s="156" t="s">
        <v>98</v>
      </c>
      <c r="AU824">
        <v>0</v>
      </c>
      <c r="AV824" s="155">
        <v>1</v>
      </c>
      <c r="AW824" s="141">
        <f t="shared" si="204"/>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29</v>
      </c>
      <c r="CU824" s="157"/>
      <c r="CZ824" s="33" t="s">
        <v>85</v>
      </c>
    </row>
    <row r="825" spans="1:104"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28</v>
      </c>
      <c r="CZ825" s="33" t="s">
        <v>85</v>
      </c>
    </row>
    <row r="826" spans="1:104"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28</v>
      </c>
      <c r="CZ826" s="33" t="s">
        <v>85</v>
      </c>
    </row>
    <row r="827" spans="1:104"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28</v>
      </c>
      <c r="CZ827" s="33" t="s">
        <v>85</v>
      </c>
    </row>
    <row r="828" spans="1:104"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28</v>
      </c>
      <c r="CZ828" s="33" t="s">
        <v>85</v>
      </c>
    </row>
    <row r="829" spans="1:104"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28</v>
      </c>
      <c r="CZ829" s="33" t="s">
        <v>85</v>
      </c>
    </row>
    <row r="830" spans="1:104"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28</v>
      </c>
      <c r="CZ830" s="33" t="s">
        <v>85</v>
      </c>
    </row>
    <row r="831" spans="1:104"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28</v>
      </c>
      <c r="CZ831" s="33" t="s">
        <v>85</v>
      </c>
    </row>
    <row r="832" spans="1:104"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28</v>
      </c>
      <c r="CZ832" s="33" t="s">
        <v>85</v>
      </c>
    </row>
    <row r="833" spans="1:104"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28</v>
      </c>
      <c r="CZ833" s="33" t="s">
        <v>85</v>
      </c>
    </row>
    <row r="834" spans="1:104"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28</v>
      </c>
      <c r="CZ834" s="33" t="s">
        <v>85</v>
      </c>
    </row>
    <row r="835" spans="1:104"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28</v>
      </c>
      <c r="CZ835" s="33" t="s">
        <v>85</v>
      </c>
    </row>
    <row r="836" spans="1:104" x14ac:dyDescent="0.25">
      <c r="A836">
        <v>835</v>
      </c>
      <c r="B836">
        <v>56</v>
      </c>
      <c r="C836" s="24" t="s">
        <v>3893</v>
      </c>
      <c r="D836" s="12">
        <v>3.5104472838743521</v>
      </c>
      <c r="E836" s="13">
        <v>0.5341984997200101</v>
      </c>
      <c r="F836" s="7">
        <v>6.5714285714285712</v>
      </c>
      <c r="G836" s="145">
        <f t="shared" si="206"/>
        <v>2.9762487841543419</v>
      </c>
      <c r="H836" s="146">
        <f t="shared" si="207"/>
        <v>4.0446457835943619</v>
      </c>
      <c r="I836" s="147">
        <f t="shared" si="208"/>
        <v>4.6577556035354413E-2</v>
      </c>
      <c r="J836" s="148">
        <f t="shared" si="209"/>
        <v>7.0878889619017584E-3</v>
      </c>
      <c r="K836" s="148">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28</v>
      </c>
      <c r="CZ836" s="33" t="s">
        <v>85</v>
      </c>
    </row>
    <row r="837" spans="1:104"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0.21149999999999999</v>
      </c>
      <c r="CQ837">
        <v>4</v>
      </c>
      <c r="CR837">
        <v>1</v>
      </c>
      <c r="CS837">
        <v>0</v>
      </c>
      <c r="CT837">
        <v>16</v>
      </c>
      <c r="CZ837" s="33" t="s">
        <v>85</v>
      </c>
    </row>
    <row r="838" spans="1:104"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0.21149999999999999</v>
      </c>
      <c r="CQ838">
        <v>4</v>
      </c>
      <c r="CR838">
        <v>1</v>
      </c>
      <c r="CS838">
        <v>0</v>
      </c>
      <c r="CT838">
        <v>16</v>
      </c>
      <c r="CZ838" s="33" t="s">
        <v>85</v>
      </c>
    </row>
    <row r="839" spans="1:104"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0.21149999999999999</v>
      </c>
      <c r="CQ839">
        <v>4</v>
      </c>
      <c r="CR839">
        <v>1</v>
      </c>
      <c r="CS839">
        <v>0</v>
      </c>
      <c r="CT839">
        <v>16</v>
      </c>
      <c r="CZ839" s="33" t="s">
        <v>85</v>
      </c>
    </row>
    <row r="840" spans="1:104"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0.21149999999999999</v>
      </c>
      <c r="CQ840">
        <v>4</v>
      </c>
      <c r="CR840">
        <v>1</v>
      </c>
      <c r="CS840">
        <v>0</v>
      </c>
      <c r="CT840">
        <v>16</v>
      </c>
      <c r="CZ840" s="33" t="s">
        <v>85</v>
      </c>
    </row>
    <row r="841" spans="1:104"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0.21149999999999999</v>
      </c>
      <c r="CQ841">
        <v>4</v>
      </c>
      <c r="CR841">
        <v>1</v>
      </c>
      <c r="CS841">
        <v>0</v>
      </c>
      <c r="CT841">
        <v>16</v>
      </c>
      <c r="CZ841" s="33" t="s">
        <v>85</v>
      </c>
    </row>
    <row r="842" spans="1:104"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0.21149999999999999</v>
      </c>
      <c r="CQ842">
        <v>4</v>
      </c>
      <c r="CR842">
        <v>1</v>
      </c>
      <c r="CS842">
        <v>0</v>
      </c>
      <c r="CT842">
        <v>16</v>
      </c>
      <c r="CZ842" s="33" t="s">
        <v>85</v>
      </c>
    </row>
    <row r="843" spans="1:104"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0.21149999999999999</v>
      </c>
      <c r="CQ843">
        <v>4</v>
      </c>
      <c r="CR843">
        <v>1</v>
      </c>
      <c r="CS843">
        <v>0</v>
      </c>
      <c r="CT843">
        <v>16</v>
      </c>
      <c r="CZ843" s="33" t="s">
        <v>85</v>
      </c>
    </row>
    <row r="844" spans="1:104"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0.21149999999999999</v>
      </c>
      <c r="CQ844">
        <v>4</v>
      </c>
      <c r="CR844">
        <v>1</v>
      </c>
      <c r="CS844">
        <v>0</v>
      </c>
      <c r="CT844">
        <v>16</v>
      </c>
      <c r="CZ844" s="33" t="s">
        <v>85</v>
      </c>
    </row>
    <row r="845" spans="1:104"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24</v>
      </c>
      <c r="CZ845" s="33" t="s">
        <v>85</v>
      </c>
    </row>
    <row r="846" spans="1:104"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24</v>
      </c>
      <c r="CZ846" s="33" t="s">
        <v>85</v>
      </c>
    </row>
    <row r="847" spans="1:104"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24</v>
      </c>
      <c r="CZ847" s="33" t="s">
        <v>85</v>
      </c>
    </row>
    <row r="848" spans="1:104"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24</v>
      </c>
      <c r="CZ848" s="33" t="s">
        <v>85</v>
      </c>
    </row>
    <row r="849" spans="1:104"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24</v>
      </c>
      <c r="CZ849" s="33" t="s">
        <v>85</v>
      </c>
    </row>
    <row r="850" spans="1:104"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24</v>
      </c>
      <c r="CZ850" s="33" t="s">
        <v>85</v>
      </c>
    </row>
    <row r="851" spans="1:104"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24</v>
      </c>
      <c r="CZ851" s="33" t="s">
        <v>85</v>
      </c>
    </row>
    <row r="852" spans="1:104"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24</v>
      </c>
      <c r="CZ852" s="33" t="s">
        <v>85</v>
      </c>
    </row>
    <row r="853" spans="1:104"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24</v>
      </c>
      <c r="CZ853" s="33" t="s">
        <v>85</v>
      </c>
    </row>
    <row r="854" spans="1:104"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24</v>
      </c>
      <c r="CZ854" s="33" t="s">
        <v>85</v>
      </c>
    </row>
    <row r="855" spans="1:104"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24</v>
      </c>
      <c r="CZ855" s="33" t="s">
        <v>85</v>
      </c>
    </row>
    <row r="856" spans="1:104"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24</v>
      </c>
      <c r="CZ856" s="33" t="s">
        <v>85</v>
      </c>
    </row>
    <row r="857" spans="1:104"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24</v>
      </c>
      <c r="CZ857" s="33" t="s">
        <v>85</v>
      </c>
    </row>
    <row r="858" spans="1:104"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24</v>
      </c>
      <c r="CZ858" s="33" t="s">
        <v>85</v>
      </c>
    </row>
    <row r="859" spans="1:104"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32</v>
      </c>
      <c r="CZ859" s="33" t="s">
        <v>85</v>
      </c>
    </row>
    <row r="860" spans="1:104"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32</v>
      </c>
      <c r="CZ860" s="33" t="s">
        <v>85</v>
      </c>
    </row>
    <row r="861" spans="1:104"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32</v>
      </c>
      <c r="CZ861" s="33" t="s">
        <v>85</v>
      </c>
    </row>
    <row r="862" spans="1:104"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32</v>
      </c>
      <c r="CZ862" s="33" t="s">
        <v>85</v>
      </c>
    </row>
    <row r="863" spans="1:104"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32</v>
      </c>
      <c r="CZ863" s="33" t="s">
        <v>85</v>
      </c>
    </row>
    <row r="864" spans="1:104"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32</v>
      </c>
      <c r="CZ864" s="33" t="s">
        <v>85</v>
      </c>
    </row>
    <row r="865" spans="1:104"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32</v>
      </c>
      <c r="CZ865" s="33" t="s">
        <v>85</v>
      </c>
    </row>
    <row r="866" spans="1:104"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32</v>
      </c>
      <c r="CZ866" s="33" t="s">
        <v>85</v>
      </c>
    </row>
    <row r="867" spans="1:104"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32</v>
      </c>
      <c r="CZ867" s="33" t="s">
        <v>85</v>
      </c>
    </row>
    <row r="868" spans="1:104"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32</v>
      </c>
      <c r="CZ868" s="33" t="s">
        <v>85</v>
      </c>
    </row>
    <row r="869" spans="1:104"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32</v>
      </c>
      <c r="CZ869" s="33" t="s">
        <v>85</v>
      </c>
    </row>
    <row r="870" spans="1:104"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32</v>
      </c>
      <c r="CZ870" s="33" t="s">
        <v>85</v>
      </c>
    </row>
    <row r="871" spans="1:104"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29</v>
      </c>
      <c r="CZ871" s="33" t="s">
        <v>85</v>
      </c>
    </row>
    <row r="872" spans="1:104"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29</v>
      </c>
      <c r="CZ872" s="33" t="s">
        <v>85</v>
      </c>
    </row>
    <row r="873" spans="1:104"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29</v>
      </c>
      <c r="CZ873" s="33" t="s">
        <v>85</v>
      </c>
    </row>
    <row r="874" spans="1:104"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29</v>
      </c>
      <c r="CZ874" s="33" t="s">
        <v>85</v>
      </c>
    </row>
    <row r="875" spans="1:104"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29</v>
      </c>
      <c r="CZ875" s="33" t="s">
        <v>85</v>
      </c>
    </row>
    <row r="876" spans="1:104"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29</v>
      </c>
      <c r="CZ876" s="33" t="s">
        <v>85</v>
      </c>
    </row>
    <row r="877" spans="1:104"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29</v>
      </c>
      <c r="CZ877" s="33" t="s">
        <v>85</v>
      </c>
    </row>
    <row r="878" spans="1:104"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29</v>
      </c>
      <c r="CZ878" s="33" t="s">
        <v>85</v>
      </c>
    </row>
    <row r="879" spans="1:104"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29</v>
      </c>
      <c r="CZ879" s="33" t="s">
        <v>85</v>
      </c>
    </row>
    <row r="880" spans="1:104"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29</v>
      </c>
      <c r="CZ880" s="33" t="s">
        <v>85</v>
      </c>
    </row>
    <row r="881" spans="1:104"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29</v>
      </c>
      <c r="CZ881" s="33" t="s">
        <v>85</v>
      </c>
    </row>
    <row r="882" spans="1:104"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29</v>
      </c>
      <c r="CZ882" s="33" t="s">
        <v>85</v>
      </c>
    </row>
    <row r="883" spans="1:104"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29</v>
      </c>
      <c r="CZ883" s="33" t="s">
        <v>85</v>
      </c>
    </row>
    <row r="884" spans="1:104"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29</v>
      </c>
      <c r="CZ884" s="33" t="s">
        <v>85</v>
      </c>
    </row>
    <row r="885" spans="1:104"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29</v>
      </c>
      <c r="CZ885" s="33" t="s">
        <v>85</v>
      </c>
    </row>
    <row r="886" spans="1:104"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21</v>
      </c>
      <c r="CZ886" s="33" t="s">
        <v>85</v>
      </c>
    </row>
    <row r="887" spans="1:104"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21</v>
      </c>
      <c r="CZ887" s="33" t="s">
        <v>85</v>
      </c>
    </row>
    <row r="888" spans="1:104"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21</v>
      </c>
      <c r="CZ888" s="33" t="s">
        <v>85</v>
      </c>
    </row>
    <row r="889" spans="1:104"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21</v>
      </c>
      <c r="CZ889" s="33" t="s">
        <v>85</v>
      </c>
    </row>
    <row r="890" spans="1:104"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21</v>
      </c>
      <c r="CZ890" s="33" t="s">
        <v>85</v>
      </c>
    </row>
    <row r="891" spans="1:104"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21</v>
      </c>
      <c r="CZ891" s="33" t="s">
        <v>85</v>
      </c>
    </row>
    <row r="892" spans="1:104"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21</v>
      </c>
      <c r="CZ892" s="33" t="s">
        <v>85</v>
      </c>
    </row>
    <row r="893" spans="1:104"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21</v>
      </c>
      <c r="CZ893" s="33" t="s">
        <v>85</v>
      </c>
    </row>
    <row r="894" spans="1:104"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21</v>
      </c>
      <c r="CZ894" s="33" t="s">
        <v>85</v>
      </c>
    </row>
    <row r="895" spans="1:104"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21</v>
      </c>
      <c r="CZ895" s="33" t="s">
        <v>85</v>
      </c>
    </row>
    <row r="896" spans="1:104"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21</v>
      </c>
      <c r="CZ896" s="33" t="s">
        <v>85</v>
      </c>
    </row>
    <row r="897" spans="1:104"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21</v>
      </c>
      <c r="CZ897" s="33" t="s">
        <v>85</v>
      </c>
    </row>
    <row r="898" spans="1:104"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27</v>
      </c>
      <c r="CZ898" s="33" t="s">
        <v>85</v>
      </c>
    </row>
    <row r="899" spans="1:104"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27</v>
      </c>
      <c r="CZ899" s="33" t="s">
        <v>85</v>
      </c>
    </row>
    <row r="900" spans="1:104"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27</v>
      </c>
      <c r="CZ900" s="33" t="s">
        <v>85</v>
      </c>
    </row>
    <row r="901" spans="1:104"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27</v>
      </c>
      <c r="CZ901" s="33" t="s">
        <v>85</v>
      </c>
    </row>
    <row r="902" spans="1:104"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27</v>
      </c>
      <c r="CZ902" s="33" t="s">
        <v>85</v>
      </c>
    </row>
    <row r="903" spans="1:104"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27</v>
      </c>
      <c r="CZ903" s="33" t="s">
        <v>85</v>
      </c>
    </row>
    <row r="904" spans="1:104"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27</v>
      </c>
      <c r="CZ904" s="33" t="s">
        <v>85</v>
      </c>
    </row>
    <row r="905" spans="1:104"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27</v>
      </c>
      <c r="CZ905" s="33" t="s">
        <v>85</v>
      </c>
    </row>
    <row r="906" spans="1:104"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27</v>
      </c>
      <c r="CZ906" s="33" t="s">
        <v>85</v>
      </c>
    </row>
    <row r="907" spans="1:104"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27</v>
      </c>
      <c r="CZ907" s="33" t="s">
        <v>85</v>
      </c>
    </row>
    <row r="908" spans="1:104"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27</v>
      </c>
      <c r="CZ908" s="33" t="s">
        <v>85</v>
      </c>
    </row>
    <row r="909" spans="1:104"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27</v>
      </c>
      <c r="CZ909" s="33" t="s">
        <v>85</v>
      </c>
    </row>
    <row r="910" spans="1:104"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27</v>
      </c>
      <c r="CZ910" s="33" t="s">
        <v>85</v>
      </c>
    </row>
    <row r="911" spans="1:104"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27</v>
      </c>
      <c r="CZ911" s="33" t="s">
        <v>85</v>
      </c>
    </row>
    <row r="912" spans="1:104"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27</v>
      </c>
      <c r="CZ912" s="33" t="s">
        <v>85</v>
      </c>
    </row>
    <row r="913" spans="1:104"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27</v>
      </c>
      <c r="CZ913" s="33" t="s">
        <v>85</v>
      </c>
    </row>
    <row r="914" spans="1:104"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27</v>
      </c>
      <c r="CZ914" s="33" t="s">
        <v>85</v>
      </c>
    </row>
    <row r="915" spans="1:104"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27</v>
      </c>
      <c r="CZ915" s="33" t="s">
        <v>85</v>
      </c>
    </row>
    <row r="916" spans="1:104"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27</v>
      </c>
      <c r="CZ916" s="33" t="s">
        <v>85</v>
      </c>
    </row>
    <row r="917" spans="1:104"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27</v>
      </c>
      <c r="CZ917" s="33" t="s">
        <v>85</v>
      </c>
    </row>
    <row r="918" spans="1:104"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18</v>
      </c>
      <c r="CZ918" s="33" t="s">
        <v>85</v>
      </c>
    </row>
    <row r="919" spans="1:104"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18</v>
      </c>
      <c r="CZ919" s="33" t="s">
        <v>85</v>
      </c>
    </row>
    <row r="920" spans="1:104"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18</v>
      </c>
      <c r="CZ920" s="33" t="s">
        <v>85</v>
      </c>
    </row>
    <row r="921" spans="1:104"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18</v>
      </c>
      <c r="CZ921" s="33" t="s">
        <v>85</v>
      </c>
    </row>
    <row r="922" spans="1:104"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18</v>
      </c>
      <c r="CZ922" s="33" t="s">
        <v>85</v>
      </c>
    </row>
    <row r="923" spans="1:104"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18</v>
      </c>
      <c r="CZ923" s="33" t="s">
        <v>85</v>
      </c>
    </row>
    <row r="924" spans="1:104"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18</v>
      </c>
      <c r="CZ924" s="33" t="s">
        <v>85</v>
      </c>
    </row>
    <row r="925" spans="1:104"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18</v>
      </c>
      <c r="CZ925" s="33" t="s">
        <v>85</v>
      </c>
    </row>
    <row r="926" spans="1:104"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0.21149999999999999</v>
      </c>
      <c r="CQ926">
        <v>4</v>
      </c>
      <c r="CR926">
        <v>1</v>
      </c>
      <c r="CS926">
        <v>0</v>
      </c>
      <c r="CT926">
        <v>23</v>
      </c>
      <c r="CZ926" s="33" t="s">
        <v>85</v>
      </c>
    </row>
    <row r="927" spans="1:104"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0.21149999999999999</v>
      </c>
      <c r="CQ927">
        <v>4</v>
      </c>
      <c r="CR927">
        <v>1</v>
      </c>
      <c r="CS927">
        <v>0</v>
      </c>
      <c r="CT927">
        <v>23</v>
      </c>
      <c r="CZ927" s="33" t="s">
        <v>85</v>
      </c>
    </row>
    <row r="928" spans="1:104"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0.21149999999999999</v>
      </c>
      <c r="CQ928">
        <v>4</v>
      </c>
      <c r="CR928">
        <v>1</v>
      </c>
      <c r="CS928">
        <v>0</v>
      </c>
      <c r="CT928">
        <v>23</v>
      </c>
      <c r="CZ928" s="33" t="s">
        <v>85</v>
      </c>
    </row>
    <row r="929" spans="1:104"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0.21149999999999999</v>
      </c>
      <c r="CQ929">
        <v>4</v>
      </c>
      <c r="CR929">
        <v>1</v>
      </c>
      <c r="CS929">
        <v>0</v>
      </c>
      <c r="CT929">
        <v>23</v>
      </c>
      <c r="CZ929" s="33" t="s">
        <v>85</v>
      </c>
    </row>
    <row r="930" spans="1:104"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0.21149999999999999</v>
      </c>
      <c r="CQ930">
        <v>4</v>
      </c>
      <c r="CR930">
        <v>1</v>
      </c>
      <c r="CS930">
        <v>0</v>
      </c>
      <c r="CT930">
        <v>23</v>
      </c>
      <c r="CZ930" s="33" t="s">
        <v>85</v>
      </c>
    </row>
    <row r="931" spans="1:104"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0.21149999999999999</v>
      </c>
      <c r="CQ931">
        <v>4</v>
      </c>
      <c r="CR931">
        <v>1</v>
      </c>
      <c r="CS931">
        <v>0</v>
      </c>
      <c r="CT931">
        <v>23</v>
      </c>
      <c r="CZ931" s="33" t="s">
        <v>85</v>
      </c>
    </row>
    <row r="932" spans="1:104"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0.21149999999999999</v>
      </c>
      <c r="CQ932">
        <v>4</v>
      </c>
      <c r="CR932">
        <v>1</v>
      </c>
      <c r="CS932">
        <v>0</v>
      </c>
      <c r="CT932">
        <v>23</v>
      </c>
      <c r="CZ932" s="33" t="s">
        <v>85</v>
      </c>
    </row>
    <row r="933" spans="1:104"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0.21149999999999999</v>
      </c>
      <c r="CQ933">
        <v>4</v>
      </c>
      <c r="CR933">
        <v>1</v>
      </c>
      <c r="CS933">
        <v>0</v>
      </c>
      <c r="CT933">
        <v>23</v>
      </c>
      <c r="CZ933" s="33" t="s">
        <v>85</v>
      </c>
    </row>
    <row r="934" spans="1:104"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0.21149999999999999</v>
      </c>
      <c r="CQ934">
        <v>4</v>
      </c>
      <c r="CR934">
        <v>1</v>
      </c>
      <c r="CS934">
        <v>0</v>
      </c>
      <c r="CT934">
        <v>23</v>
      </c>
      <c r="CZ934" s="33" t="s">
        <v>85</v>
      </c>
    </row>
    <row r="935" spans="1:104"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0.21149999999999999</v>
      </c>
      <c r="CQ935">
        <v>4</v>
      </c>
      <c r="CR935">
        <v>1</v>
      </c>
      <c r="CS935">
        <v>0</v>
      </c>
      <c r="CT935">
        <v>23</v>
      </c>
      <c r="CZ935" s="33" t="s">
        <v>85</v>
      </c>
    </row>
    <row r="936" spans="1:104"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0.21149999999999999</v>
      </c>
      <c r="CQ936">
        <v>4</v>
      </c>
      <c r="CR936">
        <v>1</v>
      </c>
      <c r="CS936">
        <v>0</v>
      </c>
      <c r="CT936">
        <v>23</v>
      </c>
      <c r="CZ936" s="33" t="s">
        <v>85</v>
      </c>
    </row>
    <row r="937" spans="1:104"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0.21149999999999999</v>
      </c>
      <c r="CQ937">
        <v>4</v>
      </c>
      <c r="CR937">
        <v>1</v>
      </c>
      <c r="CS937">
        <v>0</v>
      </c>
      <c r="CT937">
        <v>23</v>
      </c>
      <c r="CZ937" s="33" t="s">
        <v>85</v>
      </c>
    </row>
    <row r="938" spans="1:104"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22</v>
      </c>
      <c r="CZ938" s="33" t="s">
        <v>85</v>
      </c>
    </row>
    <row r="939" spans="1:104"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22</v>
      </c>
      <c r="CZ939" s="33" t="s">
        <v>85</v>
      </c>
    </row>
    <row r="940" spans="1:104"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22</v>
      </c>
      <c r="CZ940" s="33" t="s">
        <v>85</v>
      </c>
    </row>
    <row r="941" spans="1:104"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22</v>
      </c>
      <c r="CZ941" s="33" t="s">
        <v>85</v>
      </c>
    </row>
    <row r="942" spans="1:104"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22</v>
      </c>
      <c r="CZ942" s="33" t="s">
        <v>85</v>
      </c>
    </row>
    <row r="943" spans="1:104"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22</v>
      </c>
      <c r="CZ943" s="33" t="s">
        <v>85</v>
      </c>
    </row>
    <row r="944" spans="1:104"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22</v>
      </c>
      <c r="CZ944" s="33" t="s">
        <v>85</v>
      </c>
    </row>
    <row r="945" spans="1:104"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22</v>
      </c>
      <c r="CZ945" s="33" t="s">
        <v>85</v>
      </c>
    </row>
    <row r="946" spans="1:104"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22</v>
      </c>
      <c r="CZ946" s="33" t="s">
        <v>85</v>
      </c>
    </row>
    <row r="947" spans="1:104"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22</v>
      </c>
      <c r="CZ947" s="33" t="s">
        <v>85</v>
      </c>
    </row>
    <row r="948" spans="1:104"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22</v>
      </c>
      <c r="CZ948" s="33" t="s">
        <v>85</v>
      </c>
    </row>
    <row r="949" spans="1:104"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22</v>
      </c>
      <c r="CZ949" s="33" t="s">
        <v>85</v>
      </c>
    </row>
    <row r="950" spans="1:104"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22</v>
      </c>
      <c r="CZ950" s="33" t="s">
        <v>85</v>
      </c>
    </row>
    <row r="951" spans="1:104"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22</v>
      </c>
      <c r="CZ951" s="33" t="s">
        <v>85</v>
      </c>
    </row>
    <row r="952" spans="1:104"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22</v>
      </c>
      <c r="CZ952" s="33" t="s">
        <v>85</v>
      </c>
    </row>
    <row r="953" spans="1:104"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22</v>
      </c>
      <c r="CZ953" s="33" t="s">
        <v>85</v>
      </c>
    </row>
    <row r="954" spans="1:104"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22</v>
      </c>
      <c r="CZ954" s="33" t="s">
        <v>85</v>
      </c>
    </row>
    <row r="955" spans="1:104"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22</v>
      </c>
      <c r="CZ955" s="33" t="s">
        <v>85</v>
      </c>
    </row>
    <row r="956" spans="1:104"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22</v>
      </c>
      <c r="CZ956" s="33" t="s">
        <v>85</v>
      </c>
    </row>
    <row r="957" spans="1:104"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22</v>
      </c>
      <c r="CZ957" s="33" t="s">
        <v>85</v>
      </c>
    </row>
    <row r="958" spans="1:104"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22</v>
      </c>
      <c r="CZ958" s="33" t="s">
        <v>85</v>
      </c>
    </row>
    <row r="959" spans="1:104"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22</v>
      </c>
      <c r="CZ959" s="33" t="s">
        <v>85</v>
      </c>
    </row>
    <row r="960" spans="1:104"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22</v>
      </c>
      <c r="CZ960" s="33" t="s">
        <v>85</v>
      </c>
    </row>
    <row r="961" spans="1:104"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22</v>
      </c>
      <c r="CZ961" s="33" t="s">
        <v>85</v>
      </c>
    </row>
    <row r="962" spans="1:104"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0.21149999999999999</v>
      </c>
      <c r="CQ962">
        <v>6</v>
      </c>
      <c r="CR962">
        <v>1</v>
      </c>
      <c r="CS962">
        <v>0</v>
      </c>
      <c r="CT962">
        <v>7</v>
      </c>
      <c r="CZ962" s="33" t="s">
        <v>85</v>
      </c>
    </row>
    <row r="963" spans="1:104"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0.21149999999999999</v>
      </c>
      <c r="CQ963">
        <v>6</v>
      </c>
      <c r="CR963">
        <v>1</v>
      </c>
      <c r="CS963">
        <v>0</v>
      </c>
      <c r="CT963">
        <v>7</v>
      </c>
      <c r="CZ963" s="33" t="s">
        <v>85</v>
      </c>
    </row>
    <row r="964" spans="1:104"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0.21149999999999999</v>
      </c>
      <c r="CQ964">
        <v>6</v>
      </c>
      <c r="CR964">
        <v>1</v>
      </c>
      <c r="CS964">
        <v>0</v>
      </c>
      <c r="CT964">
        <v>7</v>
      </c>
      <c r="CZ964" s="33" t="s">
        <v>85</v>
      </c>
    </row>
    <row r="965" spans="1:104"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0.21149999999999999</v>
      </c>
      <c r="CQ965">
        <v>6</v>
      </c>
      <c r="CR965">
        <v>1</v>
      </c>
      <c r="CS965">
        <v>0</v>
      </c>
      <c r="CT965">
        <v>7</v>
      </c>
      <c r="CZ965" s="33" t="s">
        <v>85</v>
      </c>
    </row>
    <row r="966" spans="1:104"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0.21149999999999999</v>
      </c>
      <c r="CQ966">
        <v>6</v>
      </c>
      <c r="CR966">
        <v>1</v>
      </c>
      <c r="CS966">
        <v>0</v>
      </c>
      <c r="CT966">
        <v>7</v>
      </c>
      <c r="CZ966" s="33" t="s">
        <v>85</v>
      </c>
    </row>
    <row r="967" spans="1:104"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0.21149999999999999</v>
      </c>
      <c r="CQ967">
        <v>6</v>
      </c>
      <c r="CR967">
        <v>1</v>
      </c>
      <c r="CS967">
        <v>0</v>
      </c>
      <c r="CT967">
        <v>7</v>
      </c>
      <c r="CZ967" s="33" t="s">
        <v>85</v>
      </c>
    </row>
    <row r="968" spans="1:104"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0.21149999999999999</v>
      </c>
      <c r="CQ968">
        <v>6</v>
      </c>
      <c r="CR968">
        <v>1</v>
      </c>
      <c r="CS968">
        <v>0</v>
      </c>
      <c r="CT968">
        <v>7</v>
      </c>
      <c r="CZ968" s="33" t="s">
        <v>85</v>
      </c>
    </row>
    <row r="969" spans="1:104"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0.21149999999999999</v>
      </c>
      <c r="CQ969">
        <v>6</v>
      </c>
      <c r="CR969">
        <v>1</v>
      </c>
      <c r="CS969">
        <v>0</v>
      </c>
      <c r="CT969">
        <v>7</v>
      </c>
      <c r="CZ969" s="33" t="s">
        <v>85</v>
      </c>
    </row>
    <row r="970" spans="1:104"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24</v>
      </c>
      <c r="CZ970" s="33" t="s">
        <v>85</v>
      </c>
    </row>
    <row r="971" spans="1:104"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24</v>
      </c>
      <c r="CZ971" s="33" t="s">
        <v>85</v>
      </c>
    </row>
    <row r="972" spans="1:104"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24</v>
      </c>
      <c r="CZ972" s="33" t="s">
        <v>85</v>
      </c>
    </row>
    <row r="973" spans="1:104"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24</v>
      </c>
      <c r="CZ973" s="33" t="s">
        <v>85</v>
      </c>
    </row>
    <row r="974" spans="1:104"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24</v>
      </c>
      <c r="CZ974" s="33" t="s">
        <v>85</v>
      </c>
    </row>
    <row r="975" spans="1:104"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24</v>
      </c>
      <c r="CZ975" s="33" t="s">
        <v>85</v>
      </c>
    </row>
    <row r="976" spans="1:104"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24</v>
      </c>
      <c r="CZ976" s="33" t="s">
        <v>85</v>
      </c>
    </row>
    <row r="977" spans="1:104"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0.21149999999999999</v>
      </c>
      <c r="CQ977">
        <v>149</v>
      </c>
      <c r="CR977">
        <v>1</v>
      </c>
      <c r="CS977">
        <v>0</v>
      </c>
      <c r="CT977">
        <v>21</v>
      </c>
      <c r="CZ977" s="33" t="s">
        <v>85</v>
      </c>
    </row>
    <row r="978" spans="1:104"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0.21149999999999999</v>
      </c>
      <c r="CQ978">
        <v>149</v>
      </c>
      <c r="CR978">
        <v>1</v>
      </c>
      <c r="CS978">
        <v>0</v>
      </c>
      <c r="CT978">
        <v>21</v>
      </c>
      <c r="CZ978" s="33" t="s">
        <v>85</v>
      </c>
    </row>
    <row r="979" spans="1:104"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0.21149999999999999</v>
      </c>
      <c r="CQ979">
        <v>149</v>
      </c>
      <c r="CR979">
        <v>1</v>
      </c>
      <c r="CS979">
        <v>0</v>
      </c>
      <c r="CT979">
        <v>21</v>
      </c>
      <c r="CZ979" s="33" t="s">
        <v>85</v>
      </c>
    </row>
    <row r="980" spans="1:104"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0.21149999999999999</v>
      </c>
      <c r="CQ980">
        <v>149</v>
      </c>
      <c r="CR980">
        <v>1</v>
      </c>
      <c r="CS980">
        <v>0</v>
      </c>
      <c r="CT980">
        <v>21</v>
      </c>
      <c r="CZ980" s="33" t="s">
        <v>85</v>
      </c>
    </row>
    <row r="981" spans="1:104"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0.21149999999999999</v>
      </c>
      <c r="CQ981">
        <v>149</v>
      </c>
      <c r="CR981">
        <v>1</v>
      </c>
      <c r="CS981">
        <v>0</v>
      </c>
      <c r="CT981">
        <v>21</v>
      </c>
      <c r="CZ981" s="33" t="s">
        <v>85</v>
      </c>
    </row>
    <row r="982" spans="1:104"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0.21149999999999999</v>
      </c>
      <c r="CQ982">
        <v>149</v>
      </c>
      <c r="CR982">
        <v>1</v>
      </c>
      <c r="CS982">
        <v>0</v>
      </c>
      <c r="CT982">
        <v>21</v>
      </c>
      <c r="CZ982" s="33" t="s">
        <v>85</v>
      </c>
    </row>
    <row r="983" spans="1:104"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0.21149999999999999</v>
      </c>
      <c r="CQ983">
        <v>149</v>
      </c>
      <c r="CR983">
        <v>1</v>
      </c>
      <c r="CS983">
        <v>0</v>
      </c>
      <c r="CT983">
        <v>21</v>
      </c>
      <c r="CZ983" s="33" t="s">
        <v>85</v>
      </c>
    </row>
    <row r="984" spans="1:104"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0.21149999999999999</v>
      </c>
      <c r="CQ984">
        <v>149</v>
      </c>
      <c r="CR984">
        <v>1</v>
      </c>
      <c r="CS984">
        <v>0</v>
      </c>
      <c r="CT984">
        <v>21</v>
      </c>
      <c r="CZ984" s="33" t="s">
        <v>85</v>
      </c>
    </row>
    <row r="985" spans="1:104"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0.21149999999999999</v>
      </c>
      <c r="CQ985">
        <v>149</v>
      </c>
      <c r="CR985">
        <v>1</v>
      </c>
      <c r="CS985">
        <v>0</v>
      </c>
      <c r="CT985">
        <v>21</v>
      </c>
      <c r="CZ985" s="33" t="s">
        <v>85</v>
      </c>
    </row>
    <row r="986" spans="1:104"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0.21149999999999999</v>
      </c>
      <c r="CQ986">
        <v>149</v>
      </c>
      <c r="CR986">
        <v>1</v>
      </c>
      <c r="CS986">
        <v>0</v>
      </c>
      <c r="CT986">
        <v>21</v>
      </c>
      <c r="CZ986" s="33" t="s">
        <v>85</v>
      </c>
    </row>
    <row r="987" spans="1:104"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0.21149999999999999</v>
      </c>
      <c r="CQ987">
        <v>149</v>
      </c>
      <c r="CR987">
        <v>1</v>
      </c>
      <c r="CS987">
        <v>0</v>
      </c>
      <c r="CT987">
        <v>21</v>
      </c>
      <c r="CZ987" s="33" t="s">
        <v>85</v>
      </c>
    </row>
    <row r="988" spans="1:104"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0.21149999999999999</v>
      </c>
      <c r="CQ988">
        <v>149</v>
      </c>
      <c r="CR988">
        <v>1</v>
      </c>
      <c r="CS988">
        <v>0</v>
      </c>
      <c r="CT988">
        <v>21</v>
      </c>
      <c r="CZ988" s="33" t="s">
        <v>85</v>
      </c>
    </row>
    <row r="989" spans="1:104"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0.21149999999999999</v>
      </c>
      <c r="CQ989">
        <v>149</v>
      </c>
      <c r="CR989">
        <v>1</v>
      </c>
      <c r="CS989">
        <v>0</v>
      </c>
      <c r="CT989">
        <v>21</v>
      </c>
      <c r="CZ989" s="33" t="s">
        <v>85</v>
      </c>
    </row>
    <row r="990" spans="1:104"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0.21149999999999999</v>
      </c>
      <c r="CQ990">
        <v>149</v>
      </c>
      <c r="CR990">
        <v>1</v>
      </c>
      <c r="CS990">
        <v>0</v>
      </c>
      <c r="CT990">
        <v>21</v>
      </c>
      <c r="CZ990" s="33" t="s">
        <v>85</v>
      </c>
    </row>
    <row r="991" spans="1:104"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0.21149999999999999</v>
      </c>
      <c r="CQ991">
        <v>149</v>
      </c>
      <c r="CR991">
        <v>1</v>
      </c>
      <c r="CS991">
        <v>0</v>
      </c>
      <c r="CT991">
        <v>21</v>
      </c>
      <c r="CZ991" s="33" t="s">
        <v>85</v>
      </c>
    </row>
    <row r="992" spans="1:104"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0.21149999999999999</v>
      </c>
      <c r="CQ992">
        <v>149</v>
      </c>
      <c r="CR992">
        <v>1</v>
      </c>
      <c r="CS992">
        <v>0</v>
      </c>
      <c r="CT992">
        <v>21</v>
      </c>
      <c r="CZ992" s="33" t="s">
        <v>85</v>
      </c>
    </row>
    <row r="993" spans="1:104"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0.21149999999999999</v>
      </c>
      <c r="CQ993">
        <v>149</v>
      </c>
      <c r="CR993">
        <v>1</v>
      </c>
      <c r="CS993">
        <v>0</v>
      </c>
      <c r="CT993">
        <v>21</v>
      </c>
      <c r="CZ993" s="33" t="s">
        <v>85</v>
      </c>
    </row>
    <row r="994" spans="1:104"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0.21149999999999999</v>
      </c>
      <c r="CQ994">
        <v>149</v>
      </c>
      <c r="CR994">
        <v>1</v>
      </c>
      <c r="CS994">
        <v>0</v>
      </c>
      <c r="CT994">
        <v>21</v>
      </c>
      <c r="CZ994" s="33" t="s">
        <v>85</v>
      </c>
    </row>
    <row r="995" spans="1:104"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0.21149999999999999</v>
      </c>
      <c r="CQ995">
        <v>149</v>
      </c>
      <c r="CR995">
        <v>1</v>
      </c>
      <c r="CS995">
        <v>0</v>
      </c>
      <c r="CT995">
        <v>21</v>
      </c>
      <c r="CZ995" s="33" t="s">
        <v>85</v>
      </c>
    </row>
    <row r="996" spans="1:104"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0.21149999999999999</v>
      </c>
      <c r="CQ996">
        <v>149</v>
      </c>
      <c r="CR996">
        <v>1</v>
      </c>
      <c r="CS996">
        <v>0</v>
      </c>
      <c r="CT996">
        <v>21</v>
      </c>
      <c r="CZ996" s="33" t="s">
        <v>85</v>
      </c>
    </row>
    <row r="997" spans="1:104"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26</v>
      </c>
      <c r="CZ997" s="33" t="s">
        <v>85</v>
      </c>
    </row>
    <row r="998" spans="1:104"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26</v>
      </c>
      <c r="CZ998" s="33" t="s">
        <v>85</v>
      </c>
    </row>
    <row r="999" spans="1:104"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26</v>
      </c>
      <c r="CZ999" s="33" t="s">
        <v>85</v>
      </c>
    </row>
    <row r="1000" spans="1:104"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26</v>
      </c>
      <c r="CZ1000" s="33" t="s">
        <v>85</v>
      </c>
    </row>
    <row r="1001" spans="1:104"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26</v>
      </c>
      <c r="CZ1001" s="33" t="s">
        <v>85</v>
      </c>
    </row>
    <row r="1002" spans="1:104"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26</v>
      </c>
      <c r="CZ1002" s="33" t="s">
        <v>85</v>
      </c>
    </row>
    <row r="1003" spans="1:104"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26</v>
      </c>
      <c r="CZ1003" s="33" t="s">
        <v>85</v>
      </c>
    </row>
    <row r="1004" spans="1:104"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26</v>
      </c>
      <c r="CZ1004" s="33" t="s">
        <v>85</v>
      </c>
    </row>
    <row r="1005" spans="1:104"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26</v>
      </c>
      <c r="CZ1005" s="33" t="s">
        <v>85</v>
      </c>
    </row>
    <row r="1006" spans="1:104"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26</v>
      </c>
      <c r="CZ1006" s="33" t="s">
        <v>85</v>
      </c>
    </row>
    <row r="1007" spans="1:104"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26</v>
      </c>
      <c r="CZ1007" s="33" t="s">
        <v>85</v>
      </c>
    </row>
    <row r="1008" spans="1:104"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26</v>
      </c>
      <c r="CZ1008" s="33" t="s">
        <v>85</v>
      </c>
    </row>
    <row r="1009" spans="1:104"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26</v>
      </c>
      <c r="CZ1009" s="33" t="s">
        <v>85</v>
      </c>
    </row>
    <row r="1010" spans="1:104"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26</v>
      </c>
      <c r="CZ1010" s="33" t="s">
        <v>85</v>
      </c>
    </row>
    <row r="1011" spans="1:104"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26</v>
      </c>
      <c r="CZ1011" s="33" t="s">
        <v>85</v>
      </c>
    </row>
    <row r="1012" spans="1:104"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21</v>
      </c>
      <c r="CZ1012" s="33" t="s">
        <v>85</v>
      </c>
    </row>
    <row r="1013" spans="1:104"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21</v>
      </c>
      <c r="CZ1013" s="33" t="s">
        <v>85</v>
      </c>
    </row>
    <row r="1014" spans="1:104"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21</v>
      </c>
      <c r="CZ1014" s="33" t="s">
        <v>85</v>
      </c>
    </row>
    <row r="1015" spans="1:104"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21</v>
      </c>
      <c r="CZ1015" s="33" t="s">
        <v>85</v>
      </c>
    </row>
    <row r="1016" spans="1:104"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21</v>
      </c>
      <c r="CZ1016" s="33" t="s">
        <v>85</v>
      </c>
    </row>
    <row r="1017" spans="1:104"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21</v>
      </c>
      <c r="CZ1017" s="33" t="s">
        <v>85</v>
      </c>
    </row>
    <row r="1018" spans="1:104"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21</v>
      </c>
      <c r="CZ1018" s="33" t="s">
        <v>85</v>
      </c>
    </row>
    <row r="1019" spans="1:104"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21</v>
      </c>
      <c r="CZ1019" s="33" t="s">
        <v>85</v>
      </c>
    </row>
    <row r="1020" spans="1:104"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21</v>
      </c>
      <c r="CZ1020" s="33" t="s">
        <v>85</v>
      </c>
    </row>
    <row r="1021" spans="1:104"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21</v>
      </c>
      <c r="CZ1021" s="33" t="s">
        <v>85</v>
      </c>
    </row>
    <row r="1022" spans="1:104"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21</v>
      </c>
      <c r="CZ1022" s="33" t="s">
        <v>85</v>
      </c>
    </row>
    <row r="1023" spans="1:104"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21</v>
      </c>
      <c r="CZ1023" s="33" t="s">
        <v>85</v>
      </c>
    </row>
    <row r="1024" spans="1:104"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21</v>
      </c>
      <c r="CZ1024" s="33" t="s">
        <v>85</v>
      </c>
    </row>
    <row r="1025" spans="1:104"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21</v>
      </c>
      <c r="CZ1025" s="33" t="s">
        <v>85</v>
      </c>
    </row>
    <row r="1026" spans="1:104"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21</v>
      </c>
      <c r="CZ1026" s="33" t="s">
        <v>85</v>
      </c>
    </row>
    <row r="1027" spans="1:104"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21</v>
      </c>
      <c r="CZ1027" s="33" t="s">
        <v>85</v>
      </c>
    </row>
    <row r="1028" spans="1:104"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21</v>
      </c>
      <c r="CZ1028" s="33" t="s">
        <v>85</v>
      </c>
    </row>
    <row r="1029" spans="1:104"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21</v>
      </c>
      <c r="CZ1029" s="33" t="s">
        <v>85</v>
      </c>
    </row>
    <row r="1030" spans="1:104"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21</v>
      </c>
      <c r="CZ1030" s="33" t="s">
        <v>85</v>
      </c>
    </row>
    <row r="1031" spans="1:104"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21</v>
      </c>
      <c r="CZ1031" s="33" t="s">
        <v>85</v>
      </c>
    </row>
    <row r="1032" spans="1:104"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21</v>
      </c>
      <c r="CZ1032" s="33" t="s">
        <v>85</v>
      </c>
    </row>
    <row r="1033" spans="1:104"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21</v>
      </c>
      <c r="CZ1033" s="33" t="s">
        <v>85</v>
      </c>
    </row>
    <row r="1034" spans="1:104"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21</v>
      </c>
      <c r="CZ1034" s="33" t="s">
        <v>85</v>
      </c>
    </row>
    <row r="1035" spans="1:104"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21</v>
      </c>
      <c r="CZ1035" s="33" t="s">
        <v>85</v>
      </c>
    </row>
    <row r="1036" spans="1:104"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21</v>
      </c>
      <c r="CZ1036" s="33" t="s">
        <v>85</v>
      </c>
    </row>
    <row r="1037" spans="1:104"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21</v>
      </c>
      <c r="CZ1037" s="33" t="s">
        <v>85</v>
      </c>
    </row>
    <row r="1038" spans="1:104"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21</v>
      </c>
      <c r="CZ1038" s="33" t="s">
        <v>85</v>
      </c>
    </row>
    <row r="1039" spans="1:104"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21</v>
      </c>
      <c r="CZ1039" s="33" t="s">
        <v>85</v>
      </c>
    </row>
    <row r="1040" spans="1:104"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21</v>
      </c>
      <c r="CZ1040" s="33" t="s">
        <v>85</v>
      </c>
    </row>
    <row r="1041" spans="1:104"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21</v>
      </c>
      <c r="CZ1041" s="33" t="s">
        <v>85</v>
      </c>
    </row>
    <row r="1042" spans="1:104"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21</v>
      </c>
      <c r="CZ1042" s="33" t="s">
        <v>85</v>
      </c>
    </row>
    <row r="1043" spans="1:104"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21</v>
      </c>
      <c r="CZ1043" s="33" t="s">
        <v>85</v>
      </c>
    </row>
    <row r="1044" spans="1:104"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21</v>
      </c>
      <c r="CZ1044" s="33" t="s">
        <v>85</v>
      </c>
    </row>
    <row r="1045" spans="1:104"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21</v>
      </c>
      <c r="CZ1045" s="33" t="s">
        <v>85</v>
      </c>
    </row>
    <row r="1046" spans="1:104"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21</v>
      </c>
      <c r="CZ1046" s="33" t="s">
        <v>85</v>
      </c>
    </row>
    <row r="1047" spans="1:104"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21</v>
      </c>
      <c r="CZ1047" s="33" t="s">
        <v>85</v>
      </c>
    </row>
    <row r="1048" spans="1:104"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0.21149999999999999</v>
      </c>
      <c r="CQ1048">
        <v>15</v>
      </c>
      <c r="CR1048">
        <v>1</v>
      </c>
      <c r="CS1048">
        <v>0</v>
      </c>
      <c r="CT1048">
        <v>28</v>
      </c>
      <c r="CZ1048" s="33" t="s">
        <v>85</v>
      </c>
    </row>
    <row r="1049" spans="1:104"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0.21149999999999999</v>
      </c>
      <c r="CQ1049">
        <v>15</v>
      </c>
      <c r="CR1049">
        <v>1</v>
      </c>
      <c r="CS1049">
        <v>0</v>
      </c>
      <c r="CT1049">
        <v>28</v>
      </c>
      <c r="CZ1049" s="33" t="s">
        <v>85</v>
      </c>
    </row>
    <row r="1050" spans="1:104"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0.21149999999999999</v>
      </c>
      <c r="CQ1050">
        <v>15</v>
      </c>
      <c r="CR1050">
        <v>1</v>
      </c>
      <c r="CS1050">
        <v>0</v>
      </c>
      <c r="CT1050">
        <v>28</v>
      </c>
      <c r="CZ1050" s="33" t="s">
        <v>85</v>
      </c>
    </row>
    <row r="1051" spans="1:104"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0.21149999999999999</v>
      </c>
      <c r="CQ1051">
        <v>15</v>
      </c>
      <c r="CR1051">
        <v>1</v>
      </c>
      <c r="CS1051">
        <v>0</v>
      </c>
      <c r="CT1051">
        <v>28</v>
      </c>
      <c r="CZ1051" s="33" t="s">
        <v>85</v>
      </c>
    </row>
    <row r="1052" spans="1:104"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0.21149999999999999</v>
      </c>
      <c r="CQ1052">
        <v>15</v>
      </c>
      <c r="CR1052">
        <v>1</v>
      </c>
      <c r="CS1052">
        <v>0</v>
      </c>
      <c r="CT1052">
        <v>28</v>
      </c>
      <c r="CZ1052" s="33" t="s">
        <v>85</v>
      </c>
    </row>
    <row r="1053" spans="1:104"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0.21149999999999999</v>
      </c>
      <c r="CQ1053">
        <v>15</v>
      </c>
      <c r="CR1053">
        <v>1</v>
      </c>
      <c r="CS1053">
        <v>0</v>
      </c>
      <c r="CT1053">
        <v>28</v>
      </c>
      <c r="CZ1053" s="33" t="s">
        <v>85</v>
      </c>
    </row>
    <row r="1054" spans="1:104"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0.21149999999999999</v>
      </c>
      <c r="CQ1054">
        <v>15</v>
      </c>
      <c r="CR1054">
        <v>1</v>
      </c>
      <c r="CS1054">
        <v>0</v>
      </c>
      <c r="CT1054">
        <v>28</v>
      </c>
      <c r="CZ1054" s="33" t="s">
        <v>85</v>
      </c>
    </row>
    <row r="1055" spans="1:104"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0.21149999999999999</v>
      </c>
      <c r="CQ1055">
        <v>15</v>
      </c>
      <c r="CR1055">
        <v>1</v>
      </c>
      <c r="CS1055">
        <v>0</v>
      </c>
      <c r="CT1055">
        <v>28</v>
      </c>
      <c r="CZ1055" s="33" t="s">
        <v>85</v>
      </c>
    </row>
    <row r="1056" spans="1:104"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0.21149999999999999</v>
      </c>
      <c r="CQ1056">
        <v>15</v>
      </c>
      <c r="CR1056">
        <v>1</v>
      </c>
      <c r="CS1056">
        <v>0</v>
      </c>
      <c r="CT1056">
        <v>28</v>
      </c>
      <c r="CZ1056" s="33" t="s">
        <v>85</v>
      </c>
    </row>
    <row r="1057" spans="1:104"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0.21149999999999999</v>
      </c>
      <c r="CQ1057">
        <v>15</v>
      </c>
      <c r="CR1057">
        <v>1</v>
      </c>
      <c r="CS1057">
        <v>0</v>
      </c>
      <c r="CT1057">
        <v>28</v>
      </c>
      <c r="CZ1057" s="33" t="s">
        <v>85</v>
      </c>
    </row>
    <row r="1058" spans="1:104"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0.21149999999999999</v>
      </c>
      <c r="CQ1058">
        <v>15</v>
      </c>
      <c r="CR1058">
        <v>1</v>
      </c>
      <c r="CS1058">
        <v>0</v>
      </c>
      <c r="CT1058">
        <v>28</v>
      </c>
      <c r="CZ1058" s="33" t="s">
        <v>85</v>
      </c>
    </row>
    <row r="1059" spans="1:104"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0.21149999999999999</v>
      </c>
      <c r="CQ1059">
        <v>15</v>
      </c>
      <c r="CR1059">
        <v>1</v>
      </c>
      <c r="CS1059">
        <v>0</v>
      </c>
      <c r="CT1059">
        <v>28</v>
      </c>
      <c r="CZ1059" s="33" t="s">
        <v>85</v>
      </c>
    </row>
    <row r="1060" spans="1:104"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0.21149999999999999</v>
      </c>
      <c r="CQ1060">
        <v>15</v>
      </c>
      <c r="CR1060">
        <v>1</v>
      </c>
      <c r="CS1060">
        <v>0</v>
      </c>
      <c r="CT1060">
        <v>28</v>
      </c>
      <c r="CZ1060" s="33" t="s">
        <v>85</v>
      </c>
    </row>
    <row r="1061" spans="1:104"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0.21149999999999999</v>
      </c>
      <c r="CQ1061">
        <v>15</v>
      </c>
      <c r="CR1061">
        <v>1</v>
      </c>
      <c r="CS1061">
        <v>0</v>
      </c>
      <c r="CT1061">
        <v>28</v>
      </c>
      <c r="CZ1061" s="33" t="s">
        <v>85</v>
      </c>
    </row>
    <row r="1062" spans="1:104"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0.21149999999999999</v>
      </c>
      <c r="CQ1062">
        <v>15</v>
      </c>
      <c r="CR1062">
        <v>1</v>
      </c>
      <c r="CS1062">
        <v>0</v>
      </c>
      <c r="CT1062">
        <v>28</v>
      </c>
      <c r="CZ1062" s="33" t="s">
        <v>85</v>
      </c>
    </row>
    <row r="1063" spans="1:104"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0.21149999999999999</v>
      </c>
      <c r="CQ1063">
        <v>15</v>
      </c>
      <c r="CR1063">
        <v>1</v>
      </c>
      <c r="CS1063">
        <v>0</v>
      </c>
      <c r="CT1063">
        <v>28</v>
      </c>
      <c r="CZ1063" s="33" t="s">
        <v>85</v>
      </c>
    </row>
    <row r="1064" spans="1:104"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0.21149999999999999</v>
      </c>
      <c r="CQ1064">
        <v>15</v>
      </c>
      <c r="CR1064">
        <v>1</v>
      </c>
      <c r="CS1064">
        <v>0</v>
      </c>
      <c r="CT1064">
        <v>28</v>
      </c>
      <c r="CZ1064" s="33" t="s">
        <v>85</v>
      </c>
    </row>
    <row r="1065" spans="1:104"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0.21149999999999999</v>
      </c>
      <c r="CQ1065">
        <v>15</v>
      </c>
      <c r="CR1065">
        <v>1</v>
      </c>
      <c r="CS1065">
        <v>0</v>
      </c>
      <c r="CT1065">
        <v>28</v>
      </c>
      <c r="CZ1065" s="33" t="s">
        <v>85</v>
      </c>
    </row>
    <row r="1066" spans="1:104"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0.21149999999999999</v>
      </c>
      <c r="CQ1066">
        <v>15</v>
      </c>
      <c r="CR1066">
        <v>1</v>
      </c>
      <c r="CS1066">
        <v>0</v>
      </c>
      <c r="CT1066">
        <v>28</v>
      </c>
      <c r="CZ1066" s="33" t="s">
        <v>85</v>
      </c>
    </row>
    <row r="1067" spans="1:104"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0.21149999999999999</v>
      </c>
      <c r="CQ1067">
        <v>15</v>
      </c>
      <c r="CR1067">
        <v>1</v>
      </c>
      <c r="CS1067">
        <v>0</v>
      </c>
      <c r="CT1067">
        <v>28</v>
      </c>
      <c r="CZ1067" s="33" t="s">
        <v>85</v>
      </c>
    </row>
    <row r="1068" spans="1:104"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0.21149999999999999</v>
      </c>
      <c r="CQ1068">
        <v>15</v>
      </c>
      <c r="CR1068">
        <v>1</v>
      </c>
      <c r="CS1068">
        <v>0</v>
      </c>
      <c r="CT1068">
        <v>28</v>
      </c>
      <c r="CZ1068" s="33" t="s">
        <v>85</v>
      </c>
    </row>
    <row r="1069" spans="1:104"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0.21149999999999999</v>
      </c>
      <c r="CQ1069">
        <v>15</v>
      </c>
      <c r="CR1069">
        <v>1</v>
      </c>
      <c r="CS1069">
        <v>0</v>
      </c>
      <c r="CT1069">
        <v>28</v>
      </c>
      <c r="CZ1069" s="33" t="s">
        <v>85</v>
      </c>
    </row>
    <row r="1070" spans="1:104"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0.21149999999999999</v>
      </c>
      <c r="CQ1070">
        <v>15</v>
      </c>
      <c r="CR1070">
        <v>1</v>
      </c>
      <c r="CS1070">
        <v>0</v>
      </c>
      <c r="CT1070">
        <v>28</v>
      </c>
      <c r="CZ1070" s="33" t="s">
        <v>85</v>
      </c>
    </row>
    <row r="1071" spans="1:104"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0.21149999999999999</v>
      </c>
      <c r="CQ1071">
        <v>15</v>
      </c>
      <c r="CR1071">
        <v>1</v>
      </c>
      <c r="CS1071">
        <v>0</v>
      </c>
      <c r="CT1071">
        <v>28</v>
      </c>
      <c r="CZ1071" s="33" t="s">
        <v>85</v>
      </c>
    </row>
    <row r="1072" spans="1:104"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0.21149999999999999</v>
      </c>
      <c r="CQ1072">
        <v>15</v>
      </c>
      <c r="CR1072">
        <v>1</v>
      </c>
      <c r="CS1072">
        <v>0</v>
      </c>
      <c r="CT1072">
        <v>28</v>
      </c>
      <c r="CZ1072" s="33" t="s">
        <v>85</v>
      </c>
    </row>
    <row r="1073" spans="1:104"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0.21149999999999999</v>
      </c>
      <c r="CQ1073">
        <v>15</v>
      </c>
      <c r="CR1073">
        <v>1</v>
      </c>
      <c r="CS1073">
        <v>0</v>
      </c>
      <c r="CT1073">
        <v>28</v>
      </c>
      <c r="CZ1073" s="33" t="s">
        <v>85</v>
      </c>
    </row>
    <row r="1074" spans="1:104"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0.21149999999999999</v>
      </c>
      <c r="CQ1074">
        <v>15</v>
      </c>
      <c r="CR1074">
        <v>1</v>
      </c>
      <c r="CS1074">
        <v>0</v>
      </c>
      <c r="CT1074">
        <v>28</v>
      </c>
      <c r="CZ1074" s="33" t="s">
        <v>85</v>
      </c>
    </row>
    <row r="1075" spans="1:104"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0.21149999999999999</v>
      </c>
      <c r="CQ1075">
        <v>15</v>
      </c>
      <c r="CR1075">
        <v>1</v>
      </c>
      <c r="CS1075">
        <v>0</v>
      </c>
      <c r="CT1075">
        <v>28</v>
      </c>
      <c r="CZ1075" s="33" t="s">
        <v>85</v>
      </c>
    </row>
    <row r="1076" spans="1:104"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0.21149999999999999</v>
      </c>
      <c r="CQ1076">
        <v>15</v>
      </c>
      <c r="CR1076">
        <v>1</v>
      </c>
      <c r="CS1076">
        <v>0</v>
      </c>
      <c r="CT1076">
        <v>28</v>
      </c>
      <c r="CZ1076" s="33" t="s">
        <v>85</v>
      </c>
    </row>
    <row r="1077" spans="1:104"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0.21149999999999999</v>
      </c>
      <c r="CQ1077">
        <v>15</v>
      </c>
      <c r="CR1077">
        <v>1</v>
      </c>
      <c r="CS1077">
        <v>0</v>
      </c>
      <c r="CT1077">
        <v>28</v>
      </c>
      <c r="CZ1077" s="33" t="s">
        <v>85</v>
      </c>
    </row>
    <row r="1078" spans="1:104"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0.21149999999999999</v>
      </c>
      <c r="CQ1078">
        <v>15</v>
      </c>
      <c r="CR1078">
        <v>1</v>
      </c>
      <c r="CS1078">
        <v>0</v>
      </c>
      <c r="CT1078">
        <v>28</v>
      </c>
      <c r="CZ1078" s="33" t="s">
        <v>85</v>
      </c>
    </row>
    <row r="1079" spans="1:104"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0.21149999999999999</v>
      </c>
      <c r="CQ1079">
        <v>15</v>
      </c>
      <c r="CR1079">
        <v>1</v>
      </c>
      <c r="CS1079">
        <v>0</v>
      </c>
      <c r="CT1079">
        <v>28</v>
      </c>
      <c r="CZ1079" s="33" t="s">
        <v>85</v>
      </c>
    </row>
    <row r="1080" spans="1:104"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0.21149999999999999</v>
      </c>
      <c r="CQ1080">
        <v>15</v>
      </c>
      <c r="CR1080">
        <v>1</v>
      </c>
      <c r="CS1080">
        <v>0</v>
      </c>
      <c r="CT1080">
        <v>28</v>
      </c>
      <c r="CZ1080" s="33" t="s">
        <v>85</v>
      </c>
    </row>
    <row r="1081" spans="1:104"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14</v>
      </c>
      <c r="CZ1081" s="33" t="s">
        <v>85</v>
      </c>
    </row>
    <row r="1082" spans="1:104"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14</v>
      </c>
      <c r="CZ1082" s="33" t="s">
        <v>85</v>
      </c>
    </row>
    <row r="1083" spans="1:104"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14</v>
      </c>
      <c r="CZ1083" s="33" t="s">
        <v>85</v>
      </c>
    </row>
    <row r="1084" spans="1:104"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14</v>
      </c>
      <c r="CZ1084" s="33" t="s">
        <v>85</v>
      </c>
    </row>
    <row r="1085" spans="1:104"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14</v>
      </c>
      <c r="CZ1085" s="33" t="s">
        <v>85</v>
      </c>
    </row>
    <row r="1086" spans="1:104"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14</v>
      </c>
      <c r="CZ1086" s="33" t="s">
        <v>85</v>
      </c>
    </row>
    <row r="1087" spans="1:104"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14</v>
      </c>
      <c r="CZ1087" s="33" t="s">
        <v>85</v>
      </c>
    </row>
    <row r="1088" spans="1:104"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14</v>
      </c>
      <c r="CZ1088" s="33" t="s">
        <v>85</v>
      </c>
    </row>
    <row r="1089" spans="1:104"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14</v>
      </c>
      <c r="CZ1089" s="33" t="s">
        <v>85</v>
      </c>
    </row>
    <row r="1090" spans="1:104"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14</v>
      </c>
      <c r="CZ1090" s="33" t="s">
        <v>85</v>
      </c>
    </row>
    <row r="1091" spans="1:104"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31</v>
      </c>
      <c r="CZ1091" s="33" t="s">
        <v>85</v>
      </c>
    </row>
    <row r="1092" spans="1:104"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31</v>
      </c>
      <c r="CZ1092" s="33" t="s">
        <v>85</v>
      </c>
    </row>
    <row r="1093" spans="1:104"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31</v>
      </c>
      <c r="CZ1093" s="33" t="s">
        <v>85</v>
      </c>
    </row>
    <row r="1094" spans="1:104"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31</v>
      </c>
      <c r="CZ1094" s="33" t="s">
        <v>85</v>
      </c>
    </row>
    <row r="1095" spans="1:104"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31</v>
      </c>
      <c r="CZ1095" s="33" t="s">
        <v>85</v>
      </c>
    </row>
    <row r="1096" spans="1:104"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31</v>
      </c>
      <c r="CZ1096" s="33" t="s">
        <v>85</v>
      </c>
    </row>
    <row r="1097" spans="1:104"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31</v>
      </c>
      <c r="CZ1097" s="33" t="s">
        <v>85</v>
      </c>
    </row>
    <row r="1098" spans="1:104"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31</v>
      </c>
      <c r="CZ1098" s="33" t="s">
        <v>85</v>
      </c>
    </row>
    <row r="1099" spans="1:104"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31</v>
      </c>
      <c r="CZ1099" s="33" t="s">
        <v>85</v>
      </c>
    </row>
    <row r="1100" spans="1:104"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31</v>
      </c>
      <c r="CZ1100" s="33" t="s">
        <v>85</v>
      </c>
    </row>
    <row r="1101" spans="1:104"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31</v>
      </c>
      <c r="CZ1101" s="33" t="s">
        <v>85</v>
      </c>
    </row>
    <row r="1102" spans="1:104"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31</v>
      </c>
      <c r="CZ1102" s="33" t="s">
        <v>85</v>
      </c>
    </row>
    <row r="1103" spans="1:104"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25</v>
      </c>
      <c r="CZ1103" s="33" t="s">
        <v>85</v>
      </c>
    </row>
    <row r="1104" spans="1:104"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25</v>
      </c>
      <c r="CZ1104" s="33" t="s">
        <v>85</v>
      </c>
    </row>
    <row r="1105" spans="1:104"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25</v>
      </c>
      <c r="CZ1105" s="33" t="s">
        <v>85</v>
      </c>
    </row>
    <row r="1106" spans="1:104"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25</v>
      </c>
      <c r="CZ1106" s="33" t="s">
        <v>85</v>
      </c>
    </row>
    <row r="1107" spans="1:104"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25</v>
      </c>
      <c r="CZ1107" s="33" t="s">
        <v>85</v>
      </c>
    </row>
    <row r="1108" spans="1:104"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25</v>
      </c>
      <c r="CZ1108" s="33" t="s">
        <v>85</v>
      </c>
    </row>
    <row r="1109" spans="1:104"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25</v>
      </c>
      <c r="CZ1109" s="33" t="s">
        <v>85</v>
      </c>
    </row>
    <row r="1110" spans="1:104"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25</v>
      </c>
      <c r="CZ1110" s="33" t="s">
        <v>85</v>
      </c>
    </row>
    <row r="1111" spans="1:104"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25</v>
      </c>
      <c r="CZ1111" s="33" t="s">
        <v>85</v>
      </c>
    </row>
    <row r="1112" spans="1:104"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25</v>
      </c>
      <c r="CZ1112" s="33" t="s">
        <v>85</v>
      </c>
    </row>
    <row r="1113" spans="1:104"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25</v>
      </c>
      <c r="CZ1113" s="33" t="s">
        <v>85</v>
      </c>
    </row>
    <row r="1114" spans="1:104"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25</v>
      </c>
      <c r="CZ1114" s="33" t="s">
        <v>85</v>
      </c>
    </row>
    <row r="1115" spans="1:104"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25</v>
      </c>
      <c r="CZ1115" s="33" t="s">
        <v>85</v>
      </c>
    </row>
    <row r="1116" spans="1:104"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25</v>
      </c>
      <c r="CZ1116" s="33" t="s">
        <v>85</v>
      </c>
    </row>
    <row r="1117" spans="1:104"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19</v>
      </c>
      <c r="CZ1117" s="33" t="s">
        <v>85</v>
      </c>
    </row>
    <row r="1118" spans="1:104"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19</v>
      </c>
      <c r="CZ1118" s="33" t="s">
        <v>85</v>
      </c>
    </row>
    <row r="1119" spans="1:104"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19</v>
      </c>
      <c r="CZ1119" s="33" t="s">
        <v>85</v>
      </c>
    </row>
    <row r="1120" spans="1:104"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4</v>
      </c>
      <c r="CZ1120" s="33" t="s">
        <v>85</v>
      </c>
    </row>
    <row r="1121" spans="1:104"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4</v>
      </c>
      <c r="CZ1121" s="33" t="s">
        <v>85</v>
      </c>
    </row>
    <row r="1122" spans="1:104"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4</v>
      </c>
      <c r="CZ1122" s="33" t="s">
        <v>85</v>
      </c>
    </row>
    <row r="1123" spans="1:104"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4</v>
      </c>
      <c r="CZ1123" s="33" t="s">
        <v>85</v>
      </c>
    </row>
    <row r="1124" spans="1:104"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4</v>
      </c>
      <c r="CZ1124" s="33" t="s">
        <v>85</v>
      </c>
    </row>
    <row r="1125" spans="1:104"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4</v>
      </c>
      <c r="CZ1125" s="33" t="s">
        <v>85</v>
      </c>
    </row>
    <row r="1126" spans="1:104"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4</v>
      </c>
      <c r="CZ1126" s="33" t="s">
        <v>85</v>
      </c>
    </row>
    <row r="1127" spans="1:104"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4</v>
      </c>
      <c r="CZ1127" s="33" t="s">
        <v>85</v>
      </c>
    </row>
    <row r="1128" spans="1:104"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4</v>
      </c>
      <c r="CZ1128" s="33" t="s">
        <v>85</v>
      </c>
    </row>
    <row r="1129" spans="1:104"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4</v>
      </c>
      <c r="CZ1129" s="33" t="s">
        <v>85</v>
      </c>
    </row>
    <row r="1130" spans="1:104"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0</v>
      </c>
      <c r="CZ1130" s="33" t="s">
        <v>85</v>
      </c>
    </row>
    <row r="1131" spans="1:104"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0</v>
      </c>
      <c r="CZ1131" s="33" t="s">
        <v>85</v>
      </c>
    </row>
    <row r="1132" spans="1:104"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0</v>
      </c>
      <c r="CZ1132" s="33" t="s">
        <v>85</v>
      </c>
    </row>
    <row r="1133" spans="1:104"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0</v>
      </c>
      <c r="CZ1133" s="33" t="s">
        <v>85</v>
      </c>
    </row>
    <row r="1134" spans="1:104"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0</v>
      </c>
      <c r="CZ1134" s="33" t="s">
        <v>85</v>
      </c>
    </row>
    <row r="1135" spans="1:104"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0</v>
      </c>
      <c r="CZ1135" s="33" t="s">
        <v>85</v>
      </c>
    </row>
    <row r="1136" spans="1:104"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0</v>
      </c>
      <c r="CZ1136" s="33" t="s">
        <v>85</v>
      </c>
    </row>
    <row r="1137" spans="1:104"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0</v>
      </c>
      <c r="CZ1137" s="33" t="s">
        <v>85</v>
      </c>
    </row>
    <row r="1138" spans="1:104"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0</v>
      </c>
      <c r="CZ1138" s="33" t="s">
        <v>85</v>
      </c>
    </row>
    <row r="1139" spans="1:104"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0</v>
      </c>
      <c r="CZ1139" s="33" t="s">
        <v>85</v>
      </c>
    </row>
    <row r="1140" spans="1:104"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0</v>
      </c>
      <c r="CZ1140" s="33" t="s">
        <v>85</v>
      </c>
    </row>
    <row r="1141" spans="1:104"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0</v>
      </c>
      <c r="CZ1141" s="33" t="s">
        <v>85</v>
      </c>
    </row>
    <row r="1142" spans="1:104"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0</v>
      </c>
      <c r="CZ1142" s="33" t="s">
        <v>85</v>
      </c>
    </row>
    <row r="1143" spans="1:104"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0</v>
      </c>
      <c r="CZ1143" s="33" t="s">
        <v>85</v>
      </c>
    </row>
    <row r="1144" spans="1:104"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0</v>
      </c>
      <c r="CZ1144" s="33" t="s">
        <v>85</v>
      </c>
    </row>
    <row r="1145" spans="1:104"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0</v>
      </c>
      <c r="CZ1145" s="33" t="s">
        <v>85</v>
      </c>
    </row>
    <row r="1146" spans="1:104"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0</v>
      </c>
      <c r="CZ1146" s="33" t="s">
        <v>85</v>
      </c>
    </row>
    <row r="1147" spans="1:104"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0</v>
      </c>
      <c r="CZ1147" s="33" t="s">
        <v>85</v>
      </c>
    </row>
    <row r="1148" spans="1:104"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0</v>
      </c>
      <c r="CZ1148" s="33" t="s">
        <v>85</v>
      </c>
    </row>
    <row r="1149" spans="1:104"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0</v>
      </c>
      <c r="CZ1149" s="33" t="s">
        <v>85</v>
      </c>
    </row>
    <row r="1150" spans="1:104"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0</v>
      </c>
      <c r="CZ1150" s="33" t="s">
        <v>85</v>
      </c>
    </row>
    <row r="1151" spans="1:104"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0</v>
      </c>
      <c r="CZ1151" s="33" t="s">
        <v>85</v>
      </c>
    </row>
    <row r="1152" spans="1:104"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0</v>
      </c>
      <c r="CZ1152" s="33" t="s">
        <v>85</v>
      </c>
    </row>
    <row r="1153" spans="1:104"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0</v>
      </c>
      <c r="CZ1153" s="33" t="s">
        <v>85</v>
      </c>
    </row>
    <row r="1154" spans="1:104"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199" si="276">IFERROR(F1154/SQRT(F1154^2+U1154), "X")</f>
        <v>0.26105761101958763</v>
      </c>
      <c r="J1154" s="32">
        <f t="shared" ref="J1154:J1199" si="277">IFERROR(SQRT((1-I1154^2)/U1154), "X")</f>
        <v>5.8919252487059717E-3</v>
      </c>
      <c r="K1154" s="32">
        <f t="shared" ref="K1154:K1199"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0</v>
      </c>
      <c r="CZ1154" s="33" t="s">
        <v>85</v>
      </c>
    </row>
    <row r="1155" spans="1:104"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0</v>
      </c>
      <c r="CZ1155" s="33" t="s">
        <v>85</v>
      </c>
    </row>
    <row r="1156" spans="1:104"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0</v>
      </c>
      <c r="CZ1156" s="33" t="s">
        <v>85</v>
      </c>
    </row>
    <row r="1157" spans="1:104"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0</v>
      </c>
      <c r="CZ1157" s="33" t="s">
        <v>85</v>
      </c>
    </row>
    <row r="1158" spans="1:104"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11</v>
      </c>
      <c r="CZ1158" s="33" t="s">
        <v>85</v>
      </c>
    </row>
    <row r="1159" spans="1:104"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11</v>
      </c>
      <c r="CZ1159" s="33" t="s">
        <v>85</v>
      </c>
    </row>
    <row r="1160" spans="1:104"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11</v>
      </c>
      <c r="CZ1160" s="33" t="s">
        <v>85</v>
      </c>
    </row>
    <row r="1161" spans="1:104"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11</v>
      </c>
      <c r="CZ1161" s="33" t="s">
        <v>85</v>
      </c>
    </row>
    <row r="1162" spans="1:104"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11</v>
      </c>
      <c r="CZ1162" s="33" t="s">
        <v>85</v>
      </c>
    </row>
    <row r="1163" spans="1:104"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11</v>
      </c>
      <c r="CZ1163" s="33" t="s">
        <v>85</v>
      </c>
    </row>
    <row r="1164" spans="1:104"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11</v>
      </c>
      <c r="CZ1164" s="33" t="s">
        <v>85</v>
      </c>
    </row>
    <row r="1165" spans="1:104"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11</v>
      </c>
      <c r="CZ1165" s="33" t="s">
        <v>85</v>
      </c>
    </row>
    <row r="1166" spans="1:104"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11</v>
      </c>
      <c r="CZ1166" s="33" t="s">
        <v>85</v>
      </c>
    </row>
    <row r="1167" spans="1:104"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11</v>
      </c>
      <c r="CZ1167" s="33" t="s">
        <v>85</v>
      </c>
    </row>
    <row r="1168" spans="1:104"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11</v>
      </c>
      <c r="CZ1168" s="33" t="s">
        <v>85</v>
      </c>
    </row>
    <row r="1169" spans="1:104"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11</v>
      </c>
      <c r="CZ1169" s="33" t="s">
        <v>85</v>
      </c>
    </row>
    <row r="1170" spans="1:104"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11</v>
      </c>
      <c r="CZ1170" s="33" t="s">
        <v>85</v>
      </c>
    </row>
    <row r="1171" spans="1:104"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11</v>
      </c>
      <c r="CZ1171" s="33" t="s">
        <v>85</v>
      </c>
    </row>
    <row r="1172" spans="1:104"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11</v>
      </c>
      <c r="CZ1172" s="33" t="s">
        <v>85</v>
      </c>
    </row>
    <row r="1173" spans="1:104"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11</v>
      </c>
      <c r="CZ1173" s="33" t="s">
        <v>85</v>
      </c>
    </row>
    <row r="1174" spans="1:104"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7</v>
      </c>
      <c r="CZ1174" s="33" t="s">
        <v>85</v>
      </c>
    </row>
    <row r="1175" spans="1:104"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7</v>
      </c>
      <c r="CZ1175" s="33" t="s">
        <v>85</v>
      </c>
    </row>
    <row r="1176" spans="1:104"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7</v>
      </c>
      <c r="CZ1176" s="33" t="s">
        <v>85</v>
      </c>
    </row>
    <row r="1177" spans="1:104"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7</v>
      </c>
      <c r="CZ1177" s="33" t="s">
        <v>85</v>
      </c>
    </row>
    <row r="1178" spans="1:104"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7</v>
      </c>
      <c r="CZ1178" s="33" t="s">
        <v>85</v>
      </c>
    </row>
    <row r="1179" spans="1:104"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7</v>
      </c>
      <c r="CZ1179" s="33" t="s">
        <v>85</v>
      </c>
    </row>
    <row r="1180" spans="1:104"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23</v>
      </c>
      <c r="CZ1180" s="33" t="s">
        <v>85</v>
      </c>
    </row>
    <row r="1181" spans="1:104"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23</v>
      </c>
      <c r="CZ1181" s="33" t="s">
        <v>85</v>
      </c>
    </row>
    <row r="1182" spans="1:104"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23</v>
      </c>
      <c r="CZ1182" s="33" t="s">
        <v>85</v>
      </c>
    </row>
    <row r="1183" spans="1:104"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23</v>
      </c>
      <c r="CZ1183" s="33" t="s">
        <v>85</v>
      </c>
    </row>
    <row r="1184" spans="1:104"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23</v>
      </c>
      <c r="CZ1184" s="33" t="s">
        <v>85</v>
      </c>
    </row>
    <row r="1185" spans="1:104"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23</v>
      </c>
      <c r="CZ1185" s="33" t="s">
        <v>85</v>
      </c>
    </row>
    <row r="1186" spans="1:104"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23</v>
      </c>
      <c r="CZ1186" s="33" t="s">
        <v>85</v>
      </c>
    </row>
    <row r="1187" spans="1:104"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23</v>
      </c>
      <c r="CZ1187" s="33" t="s">
        <v>85</v>
      </c>
    </row>
    <row r="1188" spans="1:104"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23</v>
      </c>
      <c r="CZ1188" s="33" t="s">
        <v>85</v>
      </c>
    </row>
    <row r="1189" spans="1:104"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23</v>
      </c>
      <c r="CZ1189" s="33" t="s">
        <v>85</v>
      </c>
    </row>
    <row r="1190" spans="1:104"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23</v>
      </c>
      <c r="CZ1190" s="33" t="s">
        <v>85</v>
      </c>
    </row>
    <row r="1191" spans="1:104"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23</v>
      </c>
      <c r="CZ1191" s="33" t="s">
        <v>85</v>
      </c>
    </row>
    <row r="1192" spans="1:104"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23</v>
      </c>
      <c r="CZ1192" s="33" t="s">
        <v>85</v>
      </c>
    </row>
    <row r="1193" spans="1:104"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23</v>
      </c>
      <c r="CZ1193" s="33" t="s">
        <v>85</v>
      </c>
    </row>
    <row r="1194" spans="1:104"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23</v>
      </c>
      <c r="CZ1194" s="33" t="s">
        <v>85</v>
      </c>
    </row>
    <row r="1195" spans="1:104"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23</v>
      </c>
      <c r="CZ1195" s="33" t="s">
        <v>85</v>
      </c>
    </row>
    <row r="1196" spans="1:104"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23</v>
      </c>
      <c r="CZ1196" s="33" t="s">
        <v>85</v>
      </c>
    </row>
    <row r="1197" spans="1:104"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23</v>
      </c>
      <c r="CZ1197" s="33" t="s">
        <v>85</v>
      </c>
    </row>
    <row r="1198" spans="1:104"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23</v>
      </c>
      <c r="CZ1198" s="33" t="s">
        <v>85</v>
      </c>
    </row>
    <row r="1199" spans="1:104"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23</v>
      </c>
      <c r="CZ1199" s="33" t="s">
        <v>85</v>
      </c>
    </row>
    <row r="1200" spans="1:104"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ref="I1200:I1263" si="285">IFERROR(F1200/SQRT(F1200^2+U1200), "X")</f>
        <v>0.17597446638491537</v>
      </c>
      <c r="J1200" s="32">
        <f t="shared" ref="J1200:J1263" si="286">IFERROR(SQRT((1-I1200^2)/U1200), "X")</f>
        <v>1.4015665464285293E-2</v>
      </c>
      <c r="K1200" s="32">
        <f t="shared" ref="K1200:K1263" si="287">IFERROR(1/J1200, "X")</f>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23</v>
      </c>
      <c r="CZ1200" s="33" t="s">
        <v>85</v>
      </c>
    </row>
    <row r="1201" spans="1:104"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8">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23</v>
      </c>
      <c r="CZ1201" s="33" t="s">
        <v>85</v>
      </c>
    </row>
    <row r="1202" spans="1:104"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8"/>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23</v>
      </c>
      <c r="CZ1202" s="33" t="s">
        <v>85</v>
      </c>
    </row>
    <row r="1203" spans="1:104"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8"/>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23</v>
      </c>
      <c r="CZ1203" s="33" t="s">
        <v>85</v>
      </c>
    </row>
    <row r="1204" spans="1:104"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8"/>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23</v>
      </c>
      <c r="CZ1204" s="33" t="s">
        <v>85</v>
      </c>
    </row>
    <row r="1205" spans="1:104"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8"/>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23</v>
      </c>
      <c r="CZ1205" s="33" t="s">
        <v>85</v>
      </c>
    </row>
    <row r="1206" spans="1:104"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8"/>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23</v>
      </c>
      <c r="CZ1206" s="33" t="s">
        <v>85</v>
      </c>
    </row>
    <row r="1207" spans="1:104"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8"/>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23</v>
      </c>
      <c r="CZ1207" s="33" t="s">
        <v>85</v>
      </c>
    </row>
    <row r="1208" spans="1:104"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8"/>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23</v>
      </c>
      <c r="CZ1208" s="33" t="s">
        <v>85</v>
      </c>
    </row>
    <row r="1209" spans="1:104"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8"/>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23</v>
      </c>
      <c r="CZ1209" s="33" t="s">
        <v>85</v>
      </c>
    </row>
    <row r="1210" spans="1:104"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8"/>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23</v>
      </c>
      <c r="CZ1210" s="33" t="s">
        <v>85</v>
      </c>
    </row>
    <row r="1211" spans="1:104"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8"/>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23</v>
      </c>
      <c r="CZ1211" s="33" t="s">
        <v>85</v>
      </c>
    </row>
    <row r="1212" spans="1:104"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8"/>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23</v>
      </c>
      <c r="CZ1212" s="33" t="s">
        <v>85</v>
      </c>
    </row>
    <row r="1213" spans="1:104"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8"/>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23</v>
      </c>
      <c r="CZ1213" s="33" t="s">
        <v>85</v>
      </c>
    </row>
    <row r="1214" spans="1:104"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8"/>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23</v>
      </c>
      <c r="CZ1214" s="33" t="s">
        <v>85</v>
      </c>
    </row>
    <row r="1215" spans="1:104"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8"/>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23</v>
      </c>
      <c r="CZ1215" s="33" t="s">
        <v>85</v>
      </c>
    </row>
    <row r="1216" spans="1:104"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8"/>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23</v>
      </c>
      <c r="CZ1216" s="33" t="s">
        <v>85</v>
      </c>
    </row>
    <row r="1217" spans="1:104"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8"/>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23</v>
      </c>
      <c r="CZ1217" s="33" t="s">
        <v>85</v>
      </c>
    </row>
    <row r="1218" spans="1:104" x14ac:dyDescent="0.25">
      <c r="A1218">
        <v>1217</v>
      </c>
      <c r="B1218">
        <v>81</v>
      </c>
      <c r="C1218" s="24" t="s">
        <v>4134</v>
      </c>
      <c r="D1218" s="12">
        <v>9.7133820954460539</v>
      </c>
      <c r="E1218" s="13">
        <v>0.2142180502225795</v>
      </c>
      <c r="F1218" s="7">
        <v>45.343434343434339</v>
      </c>
      <c r="G1218" s="7">
        <f t="shared" ref="G1218:G1281" si="289">D1218-E1218</f>
        <v>9.4991640452234751</v>
      </c>
      <c r="H1218" s="15">
        <f t="shared" ref="H1218:H1281" si="290">D1218+E1218</f>
        <v>9.9276001456686327</v>
      </c>
      <c r="I1218" s="11">
        <f t="shared" si="285"/>
        <v>0.12866814801505541</v>
      </c>
      <c r="J1218" s="32">
        <f t="shared" si="286"/>
        <v>2.8376356991513673E-3</v>
      </c>
      <c r="K1218" s="32">
        <f t="shared" si="287"/>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8"/>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23</v>
      </c>
      <c r="CZ1218" s="33" t="s">
        <v>85</v>
      </c>
    </row>
    <row r="1219" spans="1:104" x14ac:dyDescent="0.25">
      <c r="A1219">
        <v>1218</v>
      </c>
      <c r="B1219">
        <v>81</v>
      </c>
      <c r="C1219" s="24" t="s">
        <v>4134</v>
      </c>
      <c r="D1219" s="12">
        <v>10.18921819719403</v>
      </c>
      <c r="E1219" s="13">
        <v>0.21487174603951981</v>
      </c>
      <c r="F1219" s="7">
        <v>47.42</v>
      </c>
      <c r="G1219" s="7">
        <f t="shared" si="289"/>
        <v>9.9743464511545099</v>
      </c>
      <c r="H1219" s="15">
        <f t="shared" si="290"/>
        <v>10.404089943233551</v>
      </c>
      <c r="I1219" s="11">
        <f t="shared" si="285"/>
        <v>0.13445644852775007</v>
      </c>
      <c r="J1219" s="32">
        <f t="shared" si="286"/>
        <v>2.8354375480335314E-3</v>
      </c>
      <c r="K1219" s="32">
        <f t="shared" si="287"/>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8"/>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23</v>
      </c>
      <c r="CZ1219" s="33" t="s">
        <v>85</v>
      </c>
    </row>
    <row r="1220" spans="1:104" x14ac:dyDescent="0.25">
      <c r="A1220">
        <v>1219</v>
      </c>
      <c r="B1220">
        <v>81</v>
      </c>
      <c r="C1220" s="24" t="s">
        <v>4134</v>
      </c>
      <c r="D1220" s="12">
        <v>10.28439480749037</v>
      </c>
      <c r="E1220" s="13">
        <v>0.20813400716181221</v>
      </c>
      <c r="F1220" s="7">
        <v>49.412371134020617</v>
      </c>
      <c r="G1220" s="7">
        <f t="shared" si="289"/>
        <v>10.076260800328559</v>
      </c>
      <c r="H1220" s="15">
        <f t="shared" si="290"/>
        <v>10.492528814652182</v>
      </c>
      <c r="I1220" s="11">
        <f t="shared" si="285"/>
        <v>0.13999716192460987</v>
      </c>
      <c r="J1220" s="32">
        <f t="shared" si="286"/>
        <v>2.8332411238654611E-3</v>
      </c>
      <c r="K1220" s="32">
        <f t="shared" si="287"/>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8"/>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23</v>
      </c>
      <c r="CZ1220" s="33" t="s">
        <v>85</v>
      </c>
    </row>
    <row r="1221" spans="1:104" x14ac:dyDescent="0.25">
      <c r="A1221">
        <v>1220</v>
      </c>
      <c r="B1221">
        <v>81</v>
      </c>
      <c r="C1221" s="24" t="s">
        <v>4134</v>
      </c>
      <c r="D1221" s="12">
        <v>10.793403262313969</v>
      </c>
      <c r="E1221" s="13">
        <v>0.1874150527000058</v>
      </c>
      <c r="F1221" s="7">
        <v>57.590909090909093</v>
      </c>
      <c r="G1221" s="7">
        <f t="shared" si="289"/>
        <v>10.605988209613963</v>
      </c>
      <c r="H1221" s="15">
        <f t="shared" si="290"/>
        <v>10.980818315013975</v>
      </c>
      <c r="I1221" s="11">
        <f t="shared" si="285"/>
        <v>0.16259881171216184</v>
      </c>
      <c r="J1221" s="32">
        <f t="shared" si="286"/>
        <v>2.8233416398323287E-3</v>
      </c>
      <c r="K1221" s="32">
        <f t="shared" si="287"/>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8"/>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23</v>
      </c>
      <c r="CZ1221" s="33" t="s">
        <v>85</v>
      </c>
    </row>
    <row r="1222" spans="1:104" x14ac:dyDescent="0.25">
      <c r="A1222">
        <v>1221</v>
      </c>
      <c r="B1222">
        <v>81</v>
      </c>
      <c r="C1222" s="24" t="s">
        <v>4134</v>
      </c>
      <c r="D1222" s="12">
        <v>11.164692063472719</v>
      </c>
      <c r="E1222" s="13">
        <v>0.1863959213784101</v>
      </c>
      <c r="F1222" s="7">
        <v>59.897727272727273</v>
      </c>
      <c r="G1222" s="7">
        <f t="shared" si="289"/>
        <v>10.978296142094308</v>
      </c>
      <c r="H1222" s="15">
        <f t="shared" si="290"/>
        <v>11.35108798485113</v>
      </c>
      <c r="I1222" s="11">
        <f t="shared" si="285"/>
        <v>0.16892936767842548</v>
      </c>
      <c r="J1222" s="32">
        <f t="shared" si="286"/>
        <v>2.8202967853730686E-3</v>
      </c>
      <c r="K1222" s="32">
        <f t="shared" si="287"/>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8"/>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23</v>
      </c>
      <c r="CZ1222" s="33" t="s">
        <v>85</v>
      </c>
    </row>
    <row r="1223" spans="1:104" x14ac:dyDescent="0.25">
      <c r="A1223">
        <v>1222</v>
      </c>
      <c r="B1223">
        <v>81</v>
      </c>
      <c r="C1223" s="24" t="s">
        <v>4134</v>
      </c>
      <c r="D1223" s="12">
        <v>10.705062936989579</v>
      </c>
      <c r="E1223" s="13">
        <v>0.18765847379583339</v>
      </c>
      <c r="F1223" s="7">
        <v>57.04545454545454</v>
      </c>
      <c r="G1223" s="7">
        <f t="shared" si="289"/>
        <v>10.517404463193746</v>
      </c>
      <c r="H1223" s="15">
        <f t="shared" si="290"/>
        <v>10.892721410785413</v>
      </c>
      <c r="I1223" s="11">
        <f t="shared" si="285"/>
        <v>0.16109896080123817</v>
      </c>
      <c r="J1223" s="32">
        <f t="shared" si="286"/>
        <v>2.8240455279898331E-3</v>
      </c>
      <c r="K1223" s="32">
        <f t="shared" si="287"/>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8"/>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23</v>
      </c>
      <c r="CZ1223" s="33" t="s">
        <v>85</v>
      </c>
    </row>
    <row r="1224" spans="1:104" x14ac:dyDescent="0.25">
      <c r="A1224">
        <v>1223</v>
      </c>
      <c r="B1224">
        <v>81</v>
      </c>
      <c r="C1224" s="24" t="s">
        <v>4134</v>
      </c>
      <c r="D1224" s="12">
        <v>10.442477044561519</v>
      </c>
      <c r="E1224" s="13">
        <v>0.19266562812844121</v>
      </c>
      <c r="F1224" s="7">
        <v>54.2</v>
      </c>
      <c r="G1224" s="7">
        <f t="shared" si="289"/>
        <v>10.249811416433078</v>
      </c>
      <c r="H1224" s="15">
        <f t="shared" si="290"/>
        <v>10.635142672689961</v>
      </c>
      <c r="I1224" s="11">
        <f t="shared" si="285"/>
        <v>0.15325683917207569</v>
      </c>
      <c r="J1224" s="32">
        <f t="shared" si="286"/>
        <v>2.8276169588943851E-3</v>
      </c>
      <c r="K1224" s="32">
        <f t="shared" si="287"/>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8"/>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23</v>
      </c>
      <c r="CZ1224" s="33" t="s">
        <v>85</v>
      </c>
    </row>
    <row r="1225" spans="1:104" x14ac:dyDescent="0.25">
      <c r="A1225">
        <v>1224</v>
      </c>
      <c r="B1225">
        <v>81</v>
      </c>
      <c r="C1225" s="24" t="s">
        <v>4134</v>
      </c>
      <c r="D1225" s="12">
        <v>11.031603033322851</v>
      </c>
      <c r="E1225" s="13">
        <v>0.19524961120925391</v>
      </c>
      <c r="F1225" s="7">
        <v>56.500000000000007</v>
      </c>
      <c r="G1225" s="7">
        <f t="shared" si="289"/>
        <v>10.836353422113596</v>
      </c>
      <c r="H1225" s="15">
        <f t="shared" si="290"/>
        <v>11.226852644532105</v>
      </c>
      <c r="I1225" s="11">
        <f t="shared" si="285"/>
        <v>0.15959799289006382</v>
      </c>
      <c r="J1225" s="32">
        <f t="shared" si="286"/>
        <v>2.8247432369922802E-3</v>
      </c>
      <c r="K1225" s="32">
        <f t="shared" si="287"/>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8"/>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23</v>
      </c>
      <c r="CZ1225" s="33" t="s">
        <v>85</v>
      </c>
    </row>
    <row r="1226" spans="1:104" x14ac:dyDescent="0.25">
      <c r="A1226">
        <v>1225</v>
      </c>
      <c r="B1226">
        <v>81</v>
      </c>
      <c r="C1226" s="24" t="s">
        <v>4134</v>
      </c>
      <c r="D1226" s="12">
        <v>11.46556610563985</v>
      </c>
      <c r="E1226" s="13">
        <v>0.18768353566340751</v>
      </c>
      <c r="F1226" s="7">
        <v>61.089887640449433</v>
      </c>
      <c r="G1226" s="7">
        <f t="shared" si="289"/>
        <v>11.277882569976443</v>
      </c>
      <c r="H1226" s="15">
        <f t="shared" si="290"/>
        <v>11.653249641303256</v>
      </c>
      <c r="I1226" s="11">
        <f t="shared" si="285"/>
        <v>0.17219286628555006</v>
      </c>
      <c r="J1226" s="32">
        <f t="shared" si="286"/>
        <v>2.8186803567066317E-3</v>
      </c>
      <c r="K1226" s="32">
        <f t="shared" si="287"/>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8"/>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23</v>
      </c>
      <c r="CZ1226" s="33" t="s">
        <v>85</v>
      </c>
    </row>
    <row r="1227" spans="1:104" x14ac:dyDescent="0.25">
      <c r="A1227">
        <v>1226</v>
      </c>
      <c r="B1227">
        <v>81</v>
      </c>
      <c r="C1227" s="24" t="s">
        <v>4134</v>
      </c>
      <c r="D1227" s="12">
        <v>11.37700734877269</v>
      </c>
      <c r="E1227" s="13">
        <v>0.1942621893257401</v>
      </c>
      <c r="F1227" s="7">
        <v>58.565217391304337</v>
      </c>
      <c r="G1227" s="7">
        <f t="shared" si="289"/>
        <v>11.18274515944695</v>
      </c>
      <c r="H1227" s="15">
        <f t="shared" si="290"/>
        <v>11.571269538098429</v>
      </c>
      <c r="I1227" s="11">
        <f t="shared" si="285"/>
        <v>0.16527508454741191</v>
      </c>
      <c r="J1227" s="32">
        <f t="shared" si="286"/>
        <v>2.8220690011807534E-3</v>
      </c>
      <c r="K1227" s="32">
        <f t="shared" si="287"/>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8"/>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23</v>
      </c>
      <c r="CZ1227" s="33" t="s">
        <v>85</v>
      </c>
    </row>
    <row r="1228" spans="1:104" x14ac:dyDescent="0.25">
      <c r="A1228">
        <v>1227</v>
      </c>
      <c r="B1228">
        <v>81</v>
      </c>
      <c r="C1228" s="24" t="s">
        <v>4134</v>
      </c>
      <c r="D1228" s="12">
        <v>11.366148891238391</v>
      </c>
      <c r="E1228" s="13">
        <v>0.18373373347040881</v>
      </c>
      <c r="F1228" s="7">
        <v>61.862068965517253</v>
      </c>
      <c r="G1228" s="7">
        <f t="shared" si="289"/>
        <v>11.182415157767982</v>
      </c>
      <c r="H1228" s="15">
        <f t="shared" si="290"/>
        <v>11.549882624708799</v>
      </c>
      <c r="I1228" s="11">
        <f t="shared" si="285"/>
        <v>0.17430367203412761</v>
      </c>
      <c r="J1228" s="32">
        <f t="shared" si="286"/>
        <v>2.8176178868392979E-3</v>
      </c>
      <c r="K1228" s="32">
        <f t="shared" si="287"/>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8"/>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23</v>
      </c>
      <c r="CZ1228" s="33" t="s">
        <v>85</v>
      </c>
    </row>
    <row r="1229" spans="1:104" x14ac:dyDescent="0.25">
      <c r="A1229">
        <v>1228</v>
      </c>
      <c r="B1229">
        <v>81</v>
      </c>
      <c r="C1229" s="24" t="s">
        <v>4134</v>
      </c>
      <c r="D1229" s="12">
        <v>11.523286658922499</v>
      </c>
      <c r="E1229" s="13">
        <v>0.18541766794389841</v>
      </c>
      <c r="F1229" s="7">
        <v>62.147727272727273</v>
      </c>
      <c r="G1229" s="7">
        <f t="shared" si="289"/>
        <v>11.337868990978601</v>
      </c>
      <c r="H1229" s="15">
        <f t="shared" si="290"/>
        <v>11.708704326866398</v>
      </c>
      <c r="I1229" s="11">
        <f t="shared" si="285"/>
        <v>0.17508392998803726</v>
      </c>
      <c r="J1229" s="32">
        <f t="shared" si="286"/>
        <v>2.8172217661267653E-3</v>
      </c>
      <c r="K1229" s="32">
        <f t="shared" si="287"/>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8"/>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23</v>
      </c>
      <c r="CZ1229" s="33" t="s">
        <v>85</v>
      </c>
    </row>
    <row r="1230" spans="1:104" x14ac:dyDescent="0.25">
      <c r="A1230">
        <v>1229</v>
      </c>
      <c r="B1230">
        <v>81</v>
      </c>
      <c r="C1230" s="24" t="s">
        <v>4134</v>
      </c>
      <c r="D1230" s="12">
        <v>11.57371872753707</v>
      </c>
      <c r="E1230" s="13">
        <v>0.19370240548179199</v>
      </c>
      <c r="F1230" s="7">
        <v>59.75</v>
      </c>
      <c r="G1230" s="7">
        <f t="shared" si="289"/>
        <v>11.380016322055278</v>
      </c>
      <c r="H1230" s="15">
        <f t="shared" si="290"/>
        <v>11.767421133018862</v>
      </c>
      <c r="I1230" s="11">
        <f t="shared" si="285"/>
        <v>0.1685245797867137</v>
      </c>
      <c r="J1230" s="32">
        <f t="shared" si="286"/>
        <v>2.8204950591918612E-3</v>
      </c>
      <c r="K1230" s="32">
        <f t="shared" si="287"/>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8"/>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23</v>
      </c>
      <c r="CZ1230" s="33" t="s">
        <v>85</v>
      </c>
    </row>
    <row r="1231" spans="1:104" x14ac:dyDescent="0.25">
      <c r="A1231">
        <v>1230</v>
      </c>
      <c r="B1231">
        <v>81</v>
      </c>
      <c r="C1231" s="24" t="s">
        <v>4134</v>
      </c>
      <c r="D1231" s="12">
        <v>11.584516706797411</v>
      </c>
      <c r="E1231" s="13">
        <v>0.18525122118811049</v>
      </c>
      <c r="F1231" s="7">
        <v>62.534090909090907</v>
      </c>
      <c r="G1231" s="7">
        <f t="shared" si="289"/>
        <v>11.3992654856093</v>
      </c>
      <c r="H1231" s="15">
        <f t="shared" si="290"/>
        <v>11.769767927985521</v>
      </c>
      <c r="I1231" s="11">
        <f t="shared" si="285"/>
        <v>0.17613873345325715</v>
      </c>
      <c r="J1231" s="32">
        <f t="shared" si="286"/>
        <v>2.8166833625089278E-3</v>
      </c>
      <c r="K1231" s="32">
        <f t="shared" si="287"/>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8"/>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23</v>
      </c>
      <c r="CZ1231" s="33" t="s">
        <v>85</v>
      </c>
    </row>
    <row r="1232" spans="1:104" x14ac:dyDescent="0.25">
      <c r="A1232">
        <v>1231</v>
      </c>
      <c r="B1232">
        <v>81</v>
      </c>
      <c r="C1232" s="24" t="s">
        <v>4134</v>
      </c>
      <c r="D1232" s="12">
        <v>3.6412479372035289</v>
      </c>
      <c r="E1232" s="13">
        <v>0.24858974863873251</v>
      </c>
      <c r="F1232" s="7">
        <v>14.647619047619051</v>
      </c>
      <c r="G1232" s="7">
        <f t="shared" si="289"/>
        <v>3.3926581885647966</v>
      </c>
      <c r="H1232" s="15">
        <f t="shared" si="290"/>
        <v>3.8898376858422612</v>
      </c>
      <c r="I1232" s="11">
        <f t="shared" si="285"/>
        <v>4.1876234022297627E-2</v>
      </c>
      <c r="J1232" s="32">
        <f t="shared" si="286"/>
        <v>2.8589106452153769E-3</v>
      </c>
      <c r="K1232" s="32">
        <f t="shared" si="287"/>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8"/>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23</v>
      </c>
      <c r="CZ1232" s="33" t="s">
        <v>85</v>
      </c>
    </row>
    <row r="1233" spans="1:104" x14ac:dyDescent="0.25">
      <c r="A1233">
        <v>1232</v>
      </c>
      <c r="B1233">
        <v>81</v>
      </c>
      <c r="C1233" s="24" t="s">
        <v>4134</v>
      </c>
      <c r="D1233" s="12">
        <v>3.3933383343153878</v>
      </c>
      <c r="E1233" s="13">
        <v>0.27327304513044087</v>
      </c>
      <c r="F1233" s="7">
        <v>12.417391304347831</v>
      </c>
      <c r="G1233" s="7">
        <f t="shared" si="289"/>
        <v>3.120065289184947</v>
      </c>
      <c r="H1233" s="15">
        <f t="shared" si="290"/>
        <v>3.6666113794458286</v>
      </c>
      <c r="I1233" s="11">
        <f t="shared" si="285"/>
        <v>3.5508972511649368E-2</v>
      </c>
      <c r="J1233" s="32">
        <f t="shared" si="286"/>
        <v>2.8596161336412297E-3</v>
      </c>
      <c r="K1233" s="32">
        <f t="shared" si="287"/>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8"/>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23</v>
      </c>
      <c r="CZ1233" s="33" t="s">
        <v>85</v>
      </c>
    </row>
    <row r="1234" spans="1:104" x14ac:dyDescent="0.25">
      <c r="A1234">
        <v>1233</v>
      </c>
      <c r="B1234">
        <v>81</v>
      </c>
      <c r="C1234" s="24" t="s">
        <v>4134</v>
      </c>
      <c r="D1234" s="12">
        <v>4.4360022384464237</v>
      </c>
      <c r="E1234" s="13">
        <v>0.27140098083322001</v>
      </c>
      <c r="F1234" s="7">
        <v>16.3448275862069</v>
      </c>
      <c r="G1234" s="7">
        <f t="shared" si="289"/>
        <v>4.1646012576132039</v>
      </c>
      <c r="H1234" s="15">
        <f t="shared" si="290"/>
        <v>4.7074032192796436</v>
      </c>
      <c r="I1234" s="11">
        <f t="shared" si="285"/>
        <v>4.6718359974911222E-2</v>
      </c>
      <c r="J1234" s="32">
        <f t="shared" si="286"/>
        <v>2.8582962853848631E-3</v>
      </c>
      <c r="K1234" s="32">
        <f t="shared" si="287"/>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8"/>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23</v>
      </c>
      <c r="CZ1234" s="33" t="s">
        <v>85</v>
      </c>
    </row>
    <row r="1235" spans="1:104" x14ac:dyDescent="0.25">
      <c r="A1235">
        <v>1234</v>
      </c>
      <c r="B1235">
        <v>81</v>
      </c>
      <c r="C1235" s="24" t="s">
        <v>4134</v>
      </c>
      <c r="D1235" s="12">
        <v>4.4623295382741901</v>
      </c>
      <c r="E1235" s="13">
        <v>0.2642784265330102</v>
      </c>
      <c r="F1235" s="7">
        <v>16.884955752212392</v>
      </c>
      <c r="G1235" s="7">
        <f t="shared" si="289"/>
        <v>4.1980511117411803</v>
      </c>
      <c r="H1235" s="15">
        <f t="shared" si="290"/>
        <v>4.7266079648071999</v>
      </c>
      <c r="I1235" s="11">
        <f t="shared" si="285"/>
        <v>4.8258668220605629E-2</v>
      </c>
      <c r="J1235" s="32">
        <f t="shared" si="286"/>
        <v>2.8580867447214023E-3</v>
      </c>
      <c r="K1235" s="32">
        <f t="shared" si="287"/>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8"/>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23</v>
      </c>
      <c r="CZ1235" s="33" t="s">
        <v>85</v>
      </c>
    </row>
    <row r="1236" spans="1:104" x14ac:dyDescent="0.25">
      <c r="A1236">
        <v>1235</v>
      </c>
      <c r="B1236">
        <v>81</v>
      </c>
      <c r="C1236" s="24" t="s">
        <v>4134</v>
      </c>
      <c r="D1236" s="12">
        <v>4.2643875231113793</v>
      </c>
      <c r="E1236" s="13">
        <v>0.25802124727296571</v>
      </c>
      <c r="F1236" s="7">
        <v>16.527272727272731</v>
      </c>
      <c r="G1236" s="7">
        <f t="shared" si="289"/>
        <v>4.0063662758384133</v>
      </c>
      <c r="H1236" s="15">
        <f t="shared" si="290"/>
        <v>4.5224087703843452</v>
      </c>
      <c r="I1236" s="11">
        <f t="shared" si="285"/>
        <v>4.7238684968486849E-2</v>
      </c>
      <c r="J1236" s="32">
        <f t="shared" si="286"/>
        <v>2.8582262632197756E-3</v>
      </c>
      <c r="K1236" s="32">
        <f t="shared" si="287"/>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8"/>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23</v>
      </c>
      <c r="CZ1236" s="33" t="s">
        <v>85</v>
      </c>
    </row>
    <row r="1237" spans="1:104" x14ac:dyDescent="0.25">
      <c r="A1237">
        <v>1236</v>
      </c>
      <c r="B1237">
        <v>81</v>
      </c>
      <c r="C1237" s="24" t="s">
        <v>4134</v>
      </c>
      <c r="D1237" s="12">
        <v>4.9609705774644963</v>
      </c>
      <c r="E1237" s="13">
        <v>0.27161139801747602</v>
      </c>
      <c r="F1237" s="7">
        <v>18.26495726495726</v>
      </c>
      <c r="G1237" s="7">
        <f t="shared" si="289"/>
        <v>4.6893591794470204</v>
      </c>
      <c r="H1237" s="15">
        <f t="shared" si="290"/>
        <v>5.2325819754819722</v>
      </c>
      <c r="I1237" s="11">
        <f t="shared" si="285"/>
        <v>5.2192492987033823E-2</v>
      </c>
      <c r="J1237" s="32">
        <f t="shared" si="286"/>
        <v>2.8575206735998869E-3</v>
      </c>
      <c r="K1237" s="32">
        <f t="shared" si="287"/>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8"/>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23</v>
      </c>
      <c r="CZ1237" s="33" t="s">
        <v>85</v>
      </c>
    </row>
    <row r="1238" spans="1:104" x14ac:dyDescent="0.25">
      <c r="A1238">
        <v>1237</v>
      </c>
      <c r="B1238">
        <v>81</v>
      </c>
      <c r="C1238" s="24" t="s">
        <v>4134</v>
      </c>
      <c r="D1238" s="12">
        <v>4.6700547956584071</v>
      </c>
      <c r="E1238" s="13">
        <v>0.26579443170497169</v>
      </c>
      <c r="F1238" s="7">
        <v>17.57017543859649</v>
      </c>
      <c r="G1238" s="7">
        <f t="shared" si="289"/>
        <v>4.4042603639534352</v>
      </c>
      <c r="H1238" s="15">
        <f t="shared" si="290"/>
        <v>4.9358492273633789</v>
      </c>
      <c r="I1238" s="11">
        <f t="shared" si="285"/>
        <v>5.0212243875087569E-2</v>
      </c>
      <c r="J1238" s="32">
        <f t="shared" si="286"/>
        <v>2.8578111841038359E-3</v>
      </c>
      <c r="K1238" s="32">
        <f t="shared" si="287"/>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8"/>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23</v>
      </c>
      <c r="CZ1238" s="33" t="s">
        <v>85</v>
      </c>
    </row>
    <row r="1239" spans="1:104" x14ac:dyDescent="0.25">
      <c r="A1239">
        <v>1238</v>
      </c>
      <c r="B1239">
        <v>81</v>
      </c>
      <c r="C1239" s="24" t="s">
        <v>4134</v>
      </c>
      <c r="D1239" s="12">
        <v>4.7984431666746152</v>
      </c>
      <c r="E1239" s="13">
        <v>0.25132486033019319</v>
      </c>
      <c r="F1239" s="7">
        <v>19.092592592592592</v>
      </c>
      <c r="G1239" s="7">
        <f t="shared" si="289"/>
        <v>4.547118306344422</v>
      </c>
      <c r="H1239" s="15">
        <f t="shared" si="290"/>
        <v>5.0497680270048084</v>
      </c>
      <c r="I1239" s="11">
        <f t="shared" si="285"/>
        <v>5.4550592502308273E-2</v>
      </c>
      <c r="J1239" s="32">
        <f t="shared" si="286"/>
        <v>2.8571600340685228E-3</v>
      </c>
      <c r="K1239" s="32">
        <f t="shared" si="287"/>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8"/>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23</v>
      </c>
      <c r="CZ1239" s="33" t="s">
        <v>85</v>
      </c>
    </row>
    <row r="1240" spans="1:104" x14ac:dyDescent="0.25">
      <c r="A1240">
        <v>1239</v>
      </c>
      <c r="B1240">
        <v>81</v>
      </c>
      <c r="C1240" s="24" t="s">
        <v>4134</v>
      </c>
      <c r="D1240" s="12">
        <v>4.3634993163400804</v>
      </c>
      <c r="E1240" s="13">
        <v>0.28574713719457318</v>
      </c>
      <c r="F1240" s="7">
        <v>15.27049180327869</v>
      </c>
      <c r="G1240" s="7">
        <f t="shared" si="289"/>
        <v>4.0777521791455076</v>
      </c>
      <c r="H1240" s="15">
        <f t="shared" si="290"/>
        <v>4.6492464535346532</v>
      </c>
      <c r="I1240" s="11">
        <f t="shared" si="285"/>
        <v>4.3653647209319503E-2</v>
      </c>
      <c r="J1240" s="32">
        <f t="shared" si="286"/>
        <v>2.8586929466113682E-3</v>
      </c>
      <c r="K1240" s="32">
        <f t="shared" si="287"/>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8"/>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23</v>
      </c>
      <c r="CZ1240" s="33" t="s">
        <v>85</v>
      </c>
    </row>
    <row r="1241" spans="1:104" x14ac:dyDescent="0.25">
      <c r="A1241">
        <v>1240</v>
      </c>
      <c r="B1241">
        <v>81</v>
      </c>
      <c r="C1241" s="24" t="s">
        <v>4134</v>
      </c>
      <c r="D1241" s="12">
        <v>5.0581257796572956</v>
      </c>
      <c r="E1241" s="13">
        <v>0.26194693542679848</v>
      </c>
      <c r="F1241" s="7">
        <v>19.309734513274339</v>
      </c>
      <c r="G1241" s="7">
        <f t="shared" si="289"/>
        <v>4.7961788442304973</v>
      </c>
      <c r="H1241" s="15">
        <f t="shared" si="290"/>
        <v>5.3200727150840939</v>
      </c>
      <c r="I1241" s="11">
        <f t="shared" si="285"/>
        <v>5.516912400749506E-2</v>
      </c>
      <c r="J1241" s="32">
        <f t="shared" si="286"/>
        <v>2.8570627923221546E-3</v>
      </c>
      <c r="K1241" s="32">
        <f t="shared" si="287"/>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8"/>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23</v>
      </c>
      <c r="CZ1241" s="33" t="s">
        <v>85</v>
      </c>
    </row>
    <row r="1242" spans="1:104" x14ac:dyDescent="0.25">
      <c r="A1242">
        <v>1241</v>
      </c>
      <c r="B1242">
        <v>81</v>
      </c>
      <c r="C1242" s="24" t="s">
        <v>4134</v>
      </c>
      <c r="D1242" s="12">
        <v>5.030086407540324</v>
      </c>
      <c r="E1242" s="13">
        <v>0.27133246181752779</v>
      </c>
      <c r="F1242" s="7">
        <v>18.53846153846154</v>
      </c>
      <c r="G1242" s="7">
        <f t="shared" si="289"/>
        <v>4.7587539457227965</v>
      </c>
      <c r="H1242" s="15">
        <f t="shared" si="290"/>
        <v>5.3014188693578514</v>
      </c>
      <c r="I1242" s="11">
        <f t="shared" si="285"/>
        <v>5.2971860208563537E-2</v>
      </c>
      <c r="J1242" s="32">
        <f t="shared" si="286"/>
        <v>2.8574032477648378E-3</v>
      </c>
      <c r="K1242" s="32">
        <f t="shared" si="287"/>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8"/>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23</v>
      </c>
      <c r="CZ1242" s="33" t="s">
        <v>85</v>
      </c>
    </row>
    <row r="1243" spans="1:104" x14ac:dyDescent="0.25">
      <c r="A1243">
        <v>1242</v>
      </c>
      <c r="B1243">
        <v>81</v>
      </c>
      <c r="C1243" s="24" t="s">
        <v>4134</v>
      </c>
      <c r="D1243" s="12">
        <v>5.0624375371012498</v>
      </c>
      <c r="E1243" s="13">
        <v>0.27583794272667073</v>
      </c>
      <c r="F1243" s="7">
        <v>18.352941176470591</v>
      </c>
      <c r="G1243" s="7">
        <f t="shared" si="289"/>
        <v>4.7865995943745787</v>
      </c>
      <c r="H1243" s="15">
        <f t="shared" si="290"/>
        <v>5.3382754798279208</v>
      </c>
      <c r="I1243" s="11">
        <f t="shared" si="285"/>
        <v>5.2443219019240539E-2</v>
      </c>
      <c r="J1243" s="32">
        <f t="shared" si="286"/>
        <v>2.8574830875868237E-3</v>
      </c>
      <c r="K1243" s="32">
        <f t="shared" si="287"/>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8"/>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23</v>
      </c>
      <c r="CZ1243" s="33" t="s">
        <v>85</v>
      </c>
    </row>
    <row r="1244" spans="1:104" x14ac:dyDescent="0.25">
      <c r="A1244">
        <v>1243</v>
      </c>
      <c r="B1244">
        <v>81</v>
      </c>
      <c r="C1244" s="24" t="s">
        <v>4134</v>
      </c>
      <c r="D1244" s="12">
        <v>4.7223375566132431</v>
      </c>
      <c r="E1244" s="13">
        <v>0.27956611089964928</v>
      </c>
      <c r="F1244" s="7">
        <v>16.891666666666669</v>
      </c>
      <c r="G1244" s="7">
        <f t="shared" si="289"/>
        <v>4.4427714457135936</v>
      </c>
      <c r="H1244" s="15">
        <f t="shared" si="290"/>
        <v>5.0019036675128925</v>
      </c>
      <c r="I1244" s="11">
        <f t="shared" si="285"/>
        <v>4.8277803900521526E-2</v>
      </c>
      <c r="J1244" s="32">
        <f t="shared" si="286"/>
        <v>2.8580840986988567E-3</v>
      </c>
      <c r="K1244" s="32">
        <f t="shared" si="287"/>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8"/>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23</v>
      </c>
      <c r="CZ1244" s="33" t="s">
        <v>85</v>
      </c>
    </row>
    <row r="1245" spans="1:104" x14ac:dyDescent="0.25">
      <c r="A1245">
        <v>1244</v>
      </c>
      <c r="B1245">
        <v>81</v>
      </c>
      <c r="C1245" s="24" t="s">
        <v>4134</v>
      </c>
      <c r="D1245" s="12">
        <v>4.954483964154055</v>
      </c>
      <c r="E1245" s="13">
        <v>0.28556772614383719</v>
      </c>
      <c r="F1245" s="7">
        <v>17.349593495934961</v>
      </c>
      <c r="G1245" s="7">
        <f t="shared" si="289"/>
        <v>4.668916238010218</v>
      </c>
      <c r="H1245" s="15">
        <f t="shared" si="290"/>
        <v>5.240051690297892</v>
      </c>
      <c r="I1245" s="11">
        <f t="shared" si="285"/>
        <v>4.9583421962811534E-2</v>
      </c>
      <c r="J1245" s="32">
        <f t="shared" si="286"/>
        <v>2.8579010784563347E-3</v>
      </c>
      <c r="K1245" s="32">
        <f t="shared" si="287"/>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8"/>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23</v>
      </c>
      <c r="CZ1245" s="33" t="s">
        <v>85</v>
      </c>
    </row>
    <row r="1246" spans="1:104" x14ac:dyDescent="0.25">
      <c r="A1246">
        <v>1245</v>
      </c>
      <c r="B1246">
        <v>81</v>
      </c>
      <c r="C1246" s="24" t="s">
        <v>4134</v>
      </c>
      <c r="D1246" s="12">
        <v>4.922032843381019</v>
      </c>
      <c r="E1246" s="13">
        <v>0.27873711241421528</v>
      </c>
      <c r="F1246" s="7">
        <v>17.658333333333331</v>
      </c>
      <c r="G1246" s="7">
        <f t="shared" si="289"/>
        <v>4.6432957309668037</v>
      </c>
      <c r="H1246" s="15">
        <f t="shared" si="290"/>
        <v>5.2007699557952343</v>
      </c>
      <c r="I1246" s="11">
        <f t="shared" si="285"/>
        <v>5.0463542510988793E-2</v>
      </c>
      <c r="J1246" s="32">
        <f t="shared" si="286"/>
        <v>2.8577749416322114E-3</v>
      </c>
      <c r="K1246" s="32">
        <f t="shared" si="287"/>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8"/>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23</v>
      </c>
      <c r="CZ1246" s="33" t="s">
        <v>85</v>
      </c>
    </row>
    <row r="1247" spans="1:104" x14ac:dyDescent="0.25">
      <c r="A1247">
        <v>1246</v>
      </c>
      <c r="B1247">
        <v>81</v>
      </c>
      <c r="C1247" s="24" t="s">
        <v>4134</v>
      </c>
      <c r="D1247" s="12">
        <v>5.5484096354667223</v>
      </c>
      <c r="E1247" s="13">
        <v>0.31527669848981371</v>
      </c>
      <c r="F1247" s="7">
        <v>17.5985401459854</v>
      </c>
      <c r="G1247" s="7">
        <f t="shared" si="289"/>
        <v>5.2331329369769088</v>
      </c>
      <c r="H1247" s="15">
        <f t="shared" si="290"/>
        <v>5.8636863339565357</v>
      </c>
      <c r="I1247" s="11">
        <f t="shared" si="285"/>
        <v>5.0293099982608599E-2</v>
      </c>
      <c r="J1247" s="32">
        <f t="shared" si="286"/>
        <v>2.8577995427695475E-3</v>
      </c>
      <c r="K1247" s="32">
        <f t="shared" si="287"/>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8"/>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23</v>
      </c>
      <c r="CZ1247" s="33" t="s">
        <v>85</v>
      </c>
    </row>
    <row r="1248" spans="1:104" x14ac:dyDescent="0.25">
      <c r="A1248">
        <v>1247</v>
      </c>
      <c r="B1248">
        <v>81</v>
      </c>
      <c r="C1248" s="24" t="s">
        <v>4134</v>
      </c>
      <c r="D1248" s="12">
        <v>5.2752091638231802</v>
      </c>
      <c r="E1248" s="13">
        <v>0.31424811488390381</v>
      </c>
      <c r="F1248" s="7">
        <v>16.786764705882359</v>
      </c>
      <c r="G1248" s="7">
        <f t="shared" si="289"/>
        <v>4.9609610489392768</v>
      </c>
      <c r="H1248" s="15">
        <f t="shared" si="290"/>
        <v>5.5894572787070835</v>
      </c>
      <c r="I1248" s="11">
        <f t="shared" si="285"/>
        <v>4.7978677594484952E-2</v>
      </c>
      <c r="J1248" s="32">
        <f t="shared" si="286"/>
        <v>2.8581253407139518E-3</v>
      </c>
      <c r="K1248" s="32">
        <f t="shared" si="287"/>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8"/>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23</v>
      </c>
      <c r="CZ1248" s="33" t="s">
        <v>85</v>
      </c>
    </row>
    <row r="1249" spans="1:104" x14ac:dyDescent="0.25">
      <c r="A1249">
        <v>1248</v>
      </c>
      <c r="B1249">
        <v>81</v>
      </c>
      <c r="C1249" s="24" t="s">
        <v>4134</v>
      </c>
      <c r="D1249" s="12">
        <v>5.8152851147362128</v>
      </c>
      <c r="E1249" s="13">
        <v>0.30027684273963101</v>
      </c>
      <c r="F1249" s="7">
        <v>19.36641221374046</v>
      </c>
      <c r="G1249" s="7">
        <f t="shared" si="289"/>
        <v>5.5150082719965816</v>
      </c>
      <c r="H1249" s="15">
        <f t="shared" si="290"/>
        <v>6.115561957475844</v>
      </c>
      <c r="I1249" s="11">
        <f t="shared" si="285"/>
        <v>5.5330560730520235E-2</v>
      </c>
      <c r="J1249" s="32">
        <f t="shared" si="286"/>
        <v>2.8570372312566607E-3</v>
      </c>
      <c r="K1249" s="32">
        <f t="shared" si="287"/>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8"/>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23</v>
      </c>
      <c r="CZ1249" s="33" t="s">
        <v>85</v>
      </c>
    </row>
    <row r="1250" spans="1:104" x14ac:dyDescent="0.25">
      <c r="A1250">
        <v>1249</v>
      </c>
      <c r="B1250">
        <v>81</v>
      </c>
      <c r="C1250" s="24" t="s">
        <v>4134</v>
      </c>
      <c r="D1250" s="12">
        <v>5.7371263440564091</v>
      </c>
      <c r="E1250" s="13">
        <v>0.29833056989093332</v>
      </c>
      <c r="F1250" s="7">
        <v>19.23076923076923</v>
      </c>
      <c r="G1250" s="7">
        <f t="shared" si="289"/>
        <v>5.4387957741654755</v>
      </c>
      <c r="H1250" s="15">
        <f t="shared" si="290"/>
        <v>6.0354569139473426</v>
      </c>
      <c r="I1250" s="11">
        <f t="shared" si="285"/>
        <v>5.494419771344429E-2</v>
      </c>
      <c r="J1250" s="32">
        <f t="shared" si="286"/>
        <v>2.857098281099103E-3</v>
      </c>
      <c r="K1250" s="32">
        <f t="shared" si="287"/>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8"/>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23</v>
      </c>
      <c r="CZ1250" s="33" t="s">
        <v>85</v>
      </c>
    </row>
    <row r="1251" spans="1:104" x14ac:dyDescent="0.25">
      <c r="A1251">
        <v>1250</v>
      </c>
      <c r="B1251">
        <v>81</v>
      </c>
      <c r="C1251" s="24" t="s">
        <v>4134</v>
      </c>
      <c r="D1251" s="12">
        <v>5.8616759166673296</v>
      </c>
      <c r="E1251" s="13">
        <v>0.29319832642962812</v>
      </c>
      <c r="F1251" s="7">
        <v>19.9921875</v>
      </c>
      <c r="G1251" s="7">
        <f t="shared" si="289"/>
        <v>5.5684775902377011</v>
      </c>
      <c r="H1251" s="15">
        <f t="shared" si="290"/>
        <v>6.1548742430969581</v>
      </c>
      <c r="I1251" s="11">
        <f t="shared" si="285"/>
        <v>5.7112683245932376E-2</v>
      </c>
      <c r="J1251" s="32">
        <f t="shared" si="286"/>
        <v>2.8567500802967349E-3</v>
      </c>
      <c r="K1251" s="32">
        <f t="shared" si="287"/>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8"/>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23</v>
      </c>
      <c r="CZ1251" s="33" t="s">
        <v>85</v>
      </c>
    </row>
    <row r="1252" spans="1:104" x14ac:dyDescent="0.25">
      <c r="A1252">
        <v>1251</v>
      </c>
      <c r="B1252">
        <v>81</v>
      </c>
      <c r="C1252" s="24" t="s">
        <v>4134</v>
      </c>
      <c r="D1252" s="12">
        <v>5.9962853290306706</v>
      </c>
      <c r="E1252" s="13">
        <v>0.25375054194525531</v>
      </c>
      <c r="F1252" s="7">
        <v>23.63063063063063</v>
      </c>
      <c r="G1252" s="7">
        <f t="shared" si="289"/>
        <v>5.7425347870854155</v>
      </c>
      <c r="H1252" s="15">
        <f t="shared" si="290"/>
        <v>6.2500358709759256</v>
      </c>
      <c r="I1252" s="11">
        <f t="shared" si="285"/>
        <v>6.7463127250781602E-2</v>
      </c>
      <c r="J1252" s="32">
        <f t="shared" si="286"/>
        <v>2.8549016869373841E-3</v>
      </c>
      <c r="K1252" s="32">
        <f t="shared" si="287"/>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8"/>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23</v>
      </c>
      <c r="CZ1252" s="33" t="s">
        <v>85</v>
      </c>
    </row>
    <row r="1253" spans="1:104" x14ac:dyDescent="0.25">
      <c r="A1253">
        <v>1252</v>
      </c>
      <c r="B1253">
        <v>81</v>
      </c>
      <c r="C1253" s="24" t="s">
        <v>4134</v>
      </c>
      <c r="D1253" s="12">
        <v>6.3160238193464169</v>
      </c>
      <c r="E1253" s="13">
        <v>0.25482516850388998</v>
      </c>
      <c r="F1253" s="7">
        <v>24.785714285714288</v>
      </c>
      <c r="G1253" s="7">
        <f t="shared" si="289"/>
        <v>6.0611986508425266</v>
      </c>
      <c r="H1253" s="15">
        <f t="shared" si="290"/>
        <v>6.5708489878503071</v>
      </c>
      <c r="I1253" s="11">
        <f t="shared" si="285"/>
        <v>7.074465615730588E-2</v>
      </c>
      <c r="J1253" s="32">
        <f t="shared" si="286"/>
        <v>2.8542512570670954E-3</v>
      </c>
      <c r="K1253" s="32">
        <f t="shared" si="287"/>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8"/>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23</v>
      </c>
      <c r="CZ1253" s="33" t="s">
        <v>85</v>
      </c>
    </row>
    <row r="1254" spans="1:104" x14ac:dyDescent="0.25">
      <c r="A1254">
        <v>1253</v>
      </c>
      <c r="B1254">
        <v>81</v>
      </c>
      <c r="C1254" s="24" t="s">
        <v>4134</v>
      </c>
      <c r="D1254" s="12">
        <v>6.2306251712867189</v>
      </c>
      <c r="E1254" s="13">
        <v>0.26881673499518571</v>
      </c>
      <c r="F1254" s="7">
        <v>23.177966101694921</v>
      </c>
      <c r="G1254" s="7">
        <f t="shared" si="289"/>
        <v>5.9618084362915331</v>
      </c>
      <c r="H1254" s="15">
        <f t="shared" si="290"/>
        <v>6.4994419062819047</v>
      </c>
      <c r="I1254" s="11">
        <f t="shared" si="285"/>
        <v>6.6176529009080512E-2</v>
      </c>
      <c r="J1254" s="32">
        <f t="shared" si="286"/>
        <v>2.8551482351266907E-3</v>
      </c>
      <c r="K1254" s="32">
        <f t="shared" si="287"/>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8"/>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23</v>
      </c>
      <c r="CZ1254" s="33" t="s">
        <v>85</v>
      </c>
    </row>
    <row r="1255" spans="1:104" x14ac:dyDescent="0.25">
      <c r="A1255">
        <v>1254</v>
      </c>
      <c r="B1255">
        <v>81</v>
      </c>
      <c r="C1255" s="24" t="s">
        <v>4134</v>
      </c>
      <c r="D1255" s="12">
        <v>4.8548716155229599</v>
      </c>
      <c r="E1255" s="13">
        <v>0.26971508975127551</v>
      </c>
      <c r="F1255" s="7">
        <v>18</v>
      </c>
      <c r="G1255" s="7">
        <f t="shared" si="289"/>
        <v>4.5851565257716844</v>
      </c>
      <c r="H1255" s="15">
        <f t="shared" si="290"/>
        <v>5.1245867052742353</v>
      </c>
      <c r="I1255" s="11">
        <f t="shared" si="285"/>
        <v>5.1437390022805361E-2</v>
      </c>
      <c r="J1255" s="32">
        <f t="shared" si="286"/>
        <v>2.8576327790447421E-3</v>
      </c>
      <c r="K1255" s="32">
        <f t="shared" si="287"/>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8"/>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23</v>
      </c>
      <c r="CZ1255" s="33" t="s">
        <v>85</v>
      </c>
    </row>
    <row r="1256" spans="1:104" x14ac:dyDescent="0.25">
      <c r="A1256">
        <v>1255</v>
      </c>
      <c r="B1256">
        <v>81</v>
      </c>
      <c r="C1256" s="24" t="s">
        <v>4134</v>
      </c>
      <c r="D1256" s="12">
        <v>6.0550160277257126</v>
      </c>
      <c r="E1256" s="13">
        <v>0.26038167754082658</v>
      </c>
      <c r="F1256" s="7">
        <v>23.254385964912281</v>
      </c>
      <c r="G1256" s="7">
        <f t="shared" si="289"/>
        <v>5.7946343501848858</v>
      </c>
      <c r="H1256" s="15">
        <f t="shared" si="290"/>
        <v>6.3153977052665393</v>
      </c>
      <c r="I1256" s="11">
        <f t="shared" si="285"/>
        <v>6.6393758809793674E-2</v>
      </c>
      <c r="J1256" s="32">
        <f t="shared" si="286"/>
        <v>2.855106942405311E-3</v>
      </c>
      <c r="K1256" s="32">
        <f t="shared" si="287"/>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8"/>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23</v>
      </c>
      <c r="CZ1256" s="33" t="s">
        <v>85</v>
      </c>
    </row>
    <row r="1257" spans="1:104" x14ac:dyDescent="0.25">
      <c r="A1257">
        <v>1256</v>
      </c>
      <c r="B1257">
        <v>81</v>
      </c>
      <c r="C1257" s="24" t="s">
        <v>4134</v>
      </c>
      <c r="D1257" s="12">
        <v>6.1031862143922533</v>
      </c>
      <c r="E1257" s="13">
        <v>0.25791325438531199</v>
      </c>
      <c r="F1257" s="7">
        <v>23.663716814159301</v>
      </c>
      <c r="G1257" s="7">
        <f t="shared" si="289"/>
        <v>5.8452729600069411</v>
      </c>
      <c r="H1257" s="15">
        <f t="shared" si="290"/>
        <v>6.3610994687775655</v>
      </c>
      <c r="I1257" s="11">
        <f t="shared" si="285"/>
        <v>6.7557154249473353E-2</v>
      </c>
      <c r="J1257" s="32">
        <f t="shared" si="286"/>
        <v>2.854883481746629E-3</v>
      </c>
      <c r="K1257" s="32">
        <f t="shared" si="287"/>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8"/>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23</v>
      </c>
      <c r="CZ1257" s="33" t="s">
        <v>85</v>
      </c>
    </row>
    <row r="1258" spans="1:104" x14ac:dyDescent="0.25">
      <c r="A1258">
        <v>1257</v>
      </c>
      <c r="B1258">
        <v>81</v>
      </c>
      <c r="C1258" s="24" t="s">
        <v>4134</v>
      </c>
      <c r="D1258" s="12">
        <v>5.956376686582443</v>
      </c>
      <c r="E1258" s="13">
        <v>0.26533782474791218</v>
      </c>
      <c r="F1258" s="7">
        <v>22.448275862068972</v>
      </c>
      <c r="G1258" s="7">
        <f t="shared" si="289"/>
        <v>5.6910388618345307</v>
      </c>
      <c r="H1258" s="15">
        <f t="shared" si="290"/>
        <v>6.2217145113303554</v>
      </c>
      <c r="I1258" s="11">
        <f t="shared" si="285"/>
        <v>6.4101854435481012E-2</v>
      </c>
      <c r="J1258" s="32">
        <f t="shared" si="286"/>
        <v>2.8555357582625948E-3</v>
      </c>
      <c r="K1258" s="32">
        <f t="shared" si="287"/>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8"/>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23</v>
      </c>
      <c r="CZ1258" s="33" t="s">
        <v>85</v>
      </c>
    </row>
    <row r="1259" spans="1:104" x14ac:dyDescent="0.25">
      <c r="A1259">
        <v>1258</v>
      </c>
      <c r="B1259">
        <v>81</v>
      </c>
      <c r="C1259" s="24" t="s">
        <v>4134</v>
      </c>
      <c r="D1259" s="12">
        <v>5.9227343973171864</v>
      </c>
      <c r="E1259" s="13">
        <v>0.25631617175406679</v>
      </c>
      <c r="F1259" s="7">
        <v>23.107142857142851</v>
      </c>
      <c r="G1259" s="7">
        <f t="shared" si="289"/>
        <v>5.6664182255631195</v>
      </c>
      <c r="H1259" s="15">
        <f t="shared" si="290"/>
        <v>6.1790505690712534</v>
      </c>
      <c r="I1259" s="11">
        <f t="shared" si="285"/>
        <v>6.5975199659029579E-2</v>
      </c>
      <c r="J1259" s="32">
        <f t="shared" si="286"/>
        <v>2.855186384007463E-3</v>
      </c>
      <c r="K1259" s="32">
        <f t="shared" si="287"/>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8"/>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23</v>
      </c>
      <c r="CZ1259" s="33" t="s">
        <v>85</v>
      </c>
    </row>
    <row r="1260" spans="1:104" x14ac:dyDescent="0.25">
      <c r="A1260">
        <v>1259</v>
      </c>
      <c r="B1260">
        <v>81</v>
      </c>
      <c r="C1260" s="24" t="s">
        <v>4134</v>
      </c>
      <c r="D1260" s="12">
        <v>6.4261131413112293</v>
      </c>
      <c r="E1260" s="13">
        <v>0.26122411143541591</v>
      </c>
      <c r="F1260" s="7">
        <v>24.6</v>
      </c>
      <c r="G1260" s="7">
        <f t="shared" si="289"/>
        <v>6.1648890298758134</v>
      </c>
      <c r="H1260" s="15">
        <f t="shared" si="290"/>
        <v>6.6873372527466453</v>
      </c>
      <c r="I1260" s="11">
        <f t="shared" si="285"/>
        <v>7.0217204252514542E-2</v>
      </c>
      <c r="J1260" s="32">
        <f t="shared" si="286"/>
        <v>2.8543578964436806E-3</v>
      </c>
      <c r="K1260" s="32">
        <f t="shared" si="287"/>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8"/>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23</v>
      </c>
      <c r="CZ1260" s="33" t="s">
        <v>85</v>
      </c>
    </row>
    <row r="1261" spans="1:104" x14ac:dyDescent="0.25">
      <c r="A1261">
        <v>1260</v>
      </c>
      <c r="B1261">
        <v>81</v>
      </c>
      <c r="C1261" s="24" t="s">
        <v>4134</v>
      </c>
      <c r="D1261" s="12">
        <v>6.126200956654837</v>
      </c>
      <c r="E1261" s="13">
        <v>0.25782521717020351</v>
      </c>
      <c r="F1261" s="7">
        <v>23.761061946902661</v>
      </c>
      <c r="G1261" s="7">
        <f t="shared" si="289"/>
        <v>5.8683757394846339</v>
      </c>
      <c r="H1261" s="15">
        <f t="shared" si="290"/>
        <v>6.3840261738250401</v>
      </c>
      <c r="I1261" s="11">
        <f t="shared" si="285"/>
        <v>6.7833787091608949E-2</v>
      </c>
      <c r="J1261" s="32">
        <f t="shared" si="286"/>
        <v>2.8548297733153854E-3</v>
      </c>
      <c r="K1261" s="32">
        <f t="shared" si="287"/>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8"/>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23</v>
      </c>
      <c r="CZ1261" s="33" t="s">
        <v>85</v>
      </c>
    </row>
    <row r="1262" spans="1:104" x14ac:dyDescent="0.25">
      <c r="A1262">
        <v>1261</v>
      </c>
      <c r="B1262">
        <v>81</v>
      </c>
      <c r="C1262" s="24" t="s">
        <v>4134</v>
      </c>
      <c r="D1262" s="12">
        <v>6.2535572200919542</v>
      </c>
      <c r="E1262" s="13">
        <v>0.25961599529879198</v>
      </c>
      <c r="F1262" s="7">
        <v>24.087719298245609</v>
      </c>
      <c r="G1262" s="7">
        <f t="shared" si="289"/>
        <v>5.9939412247931623</v>
      </c>
      <c r="H1262" s="15">
        <f t="shared" si="290"/>
        <v>6.5131732153907462</v>
      </c>
      <c r="I1262" s="11">
        <f t="shared" si="285"/>
        <v>6.8761958687248298E-2</v>
      </c>
      <c r="J1262" s="32">
        <f t="shared" si="286"/>
        <v>2.8546479571545185E-3</v>
      </c>
      <c r="K1262" s="32">
        <f t="shared" si="287"/>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8"/>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23</v>
      </c>
      <c r="CZ1262" s="33" t="s">
        <v>85</v>
      </c>
    </row>
    <row r="1263" spans="1:104" x14ac:dyDescent="0.25">
      <c r="A1263">
        <v>1262</v>
      </c>
      <c r="B1263">
        <v>82</v>
      </c>
      <c r="C1263" s="24" t="s">
        <v>4143</v>
      </c>
      <c r="D1263" s="12">
        <v>7.4</v>
      </c>
      <c r="E1263" s="13">
        <v>0.4</v>
      </c>
      <c r="F1263" s="7">
        <f t="shared" ref="F1263:F1303" si="293">D1263/E1263</f>
        <v>18.5</v>
      </c>
      <c r="G1263" s="7">
        <f t="shared" si="289"/>
        <v>7</v>
      </c>
      <c r="H1263" s="15">
        <f t="shared" si="290"/>
        <v>7.8000000000000007</v>
      </c>
      <c r="I1263" s="11">
        <f t="shared" si="285"/>
        <v>0.319858163020873</v>
      </c>
      <c r="J1263" s="32">
        <f t="shared" si="286"/>
        <v>1.7289630433560702E-2</v>
      </c>
      <c r="K1263" s="32">
        <f t="shared" si="287"/>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4</v>
      </c>
      <c r="CZ1263" s="33" t="s">
        <v>85</v>
      </c>
    </row>
    <row r="1264" spans="1:104" x14ac:dyDescent="0.25">
      <c r="A1264">
        <v>1263</v>
      </c>
      <c r="B1264">
        <v>82</v>
      </c>
      <c r="C1264" s="24" t="s">
        <v>4143</v>
      </c>
      <c r="D1264" s="12">
        <v>7.5</v>
      </c>
      <c r="E1264" s="13">
        <v>0.3</v>
      </c>
      <c r="F1264" s="7">
        <f t="shared" si="293"/>
        <v>25</v>
      </c>
      <c r="G1264" s="7">
        <f t="shared" si="289"/>
        <v>7.2</v>
      </c>
      <c r="H1264" s="15">
        <f t="shared" si="290"/>
        <v>7.8</v>
      </c>
      <c r="I1264" s="11">
        <f t="shared" ref="I1264:I1327" si="295">IFERROR(F1264/SQRT(F1264^2+U1264), "X")</f>
        <v>0.41557146290950631</v>
      </c>
      <c r="J1264" s="32">
        <f t="shared" ref="J1264:J1327" si="296">IFERROR(SQRT((1-I1264^2)/U1264), "X")</f>
        <v>1.6622858516380252E-2</v>
      </c>
      <c r="K1264" s="32">
        <f t="shared" ref="K1264:K1327" si="297">IFERROR(1/J1264, "X")</f>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4</v>
      </c>
      <c r="CZ1264" s="33" t="s">
        <v>85</v>
      </c>
    </row>
    <row r="1265" spans="1:104" x14ac:dyDescent="0.25">
      <c r="A1265">
        <v>1264</v>
      </c>
      <c r="B1265">
        <v>82</v>
      </c>
      <c r="C1265" s="24" t="s">
        <v>4143</v>
      </c>
      <c r="D1265" s="12">
        <v>7.3</v>
      </c>
      <c r="E1265" s="13">
        <v>0.4</v>
      </c>
      <c r="F1265" s="7">
        <f t="shared" si="293"/>
        <v>18.25</v>
      </c>
      <c r="G1265" s="7">
        <f t="shared" si="289"/>
        <v>6.8999999999999995</v>
      </c>
      <c r="H1265" s="15">
        <f t="shared" si="290"/>
        <v>7.7</v>
      </c>
      <c r="I1265" s="11">
        <f t="shared" si="295"/>
        <v>0.31644458315990853</v>
      </c>
      <c r="J1265" s="32">
        <f t="shared" si="296"/>
        <v>1.7339429214241565E-2</v>
      </c>
      <c r="K1265" s="32">
        <f t="shared" si="297"/>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4</v>
      </c>
      <c r="CZ1265" s="33" t="s">
        <v>85</v>
      </c>
    </row>
    <row r="1266" spans="1:104" x14ac:dyDescent="0.25">
      <c r="A1266">
        <v>1265</v>
      </c>
      <c r="B1266">
        <v>82</v>
      </c>
      <c r="C1266" s="24" t="s">
        <v>4143</v>
      </c>
      <c r="D1266" s="12">
        <v>7.4</v>
      </c>
      <c r="E1266" s="13">
        <v>0.4</v>
      </c>
      <c r="F1266" s="7">
        <f t="shared" si="293"/>
        <v>18.5</v>
      </c>
      <c r="G1266" s="7">
        <f t="shared" si="289"/>
        <v>7</v>
      </c>
      <c r="H1266" s="15">
        <f t="shared" si="290"/>
        <v>7.8000000000000007</v>
      </c>
      <c r="I1266" s="11">
        <f t="shared" si="295"/>
        <v>0.3203853494429203</v>
      </c>
      <c r="J1266" s="32">
        <f t="shared" si="296"/>
        <v>1.731812699691461E-2</v>
      </c>
      <c r="K1266" s="32">
        <f t="shared" si="297"/>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4</v>
      </c>
      <c r="CZ1266" s="33" t="s">
        <v>85</v>
      </c>
    </row>
    <row r="1267" spans="1:104" x14ac:dyDescent="0.25">
      <c r="A1267">
        <v>1266</v>
      </c>
      <c r="B1267">
        <v>82</v>
      </c>
      <c r="C1267" s="24" t="s">
        <v>4143</v>
      </c>
      <c r="D1267" s="12">
        <v>7.3</v>
      </c>
      <c r="E1267" s="13">
        <v>0.4</v>
      </c>
      <c r="F1267" s="7">
        <f t="shared" si="293"/>
        <v>18.25</v>
      </c>
      <c r="G1267" s="7">
        <f t="shared" si="289"/>
        <v>6.8999999999999995</v>
      </c>
      <c r="H1267" s="15">
        <f t="shared" si="290"/>
        <v>7.7</v>
      </c>
      <c r="I1267" s="11">
        <f t="shared" si="295"/>
        <v>0.31658739112482909</v>
      </c>
      <c r="J1267" s="32">
        <f t="shared" si="296"/>
        <v>1.7347254308209811E-2</v>
      </c>
      <c r="K1267" s="32">
        <f t="shared" si="297"/>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4</v>
      </c>
      <c r="CZ1267" s="33" t="s">
        <v>85</v>
      </c>
    </row>
    <row r="1268" spans="1:104" x14ac:dyDescent="0.25">
      <c r="A1268">
        <v>1267</v>
      </c>
      <c r="B1268">
        <v>82</v>
      </c>
      <c r="C1268" s="24" t="s">
        <v>4143</v>
      </c>
      <c r="D1268" s="12">
        <v>13.2</v>
      </c>
      <c r="E1268" s="13">
        <v>5.5</v>
      </c>
      <c r="F1268" s="7">
        <f t="shared" si="293"/>
        <v>2.4</v>
      </c>
      <c r="G1268" s="7">
        <f t="shared" si="289"/>
        <v>7.6999999999999993</v>
      </c>
      <c r="H1268" s="15">
        <f t="shared" si="290"/>
        <v>18.7</v>
      </c>
      <c r="I1268" s="11">
        <f t="shared" si="295"/>
        <v>4.3753970368696458E-2</v>
      </c>
      <c r="J1268" s="32">
        <f t="shared" si="296"/>
        <v>1.8230820986956858E-2</v>
      </c>
      <c r="K1268" s="32">
        <f t="shared" si="297"/>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4</v>
      </c>
      <c r="CZ1268" s="33" t="s">
        <v>85</v>
      </c>
    </row>
    <row r="1269" spans="1:104" x14ac:dyDescent="0.25">
      <c r="A1269">
        <v>1268</v>
      </c>
      <c r="B1269">
        <v>82</v>
      </c>
      <c r="C1269" s="24" t="s">
        <v>4143</v>
      </c>
      <c r="D1269" s="12">
        <v>14</v>
      </c>
      <c r="E1269" s="13">
        <v>5.5</v>
      </c>
      <c r="F1269" s="7">
        <f t="shared" si="293"/>
        <v>2.5454545454545454</v>
      </c>
      <c r="G1269" s="7">
        <f t="shared" si="289"/>
        <v>8.5</v>
      </c>
      <c r="H1269" s="15">
        <f t="shared" si="290"/>
        <v>19.5</v>
      </c>
      <c r="I1269" s="11">
        <f t="shared" si="295"/>
        <v>4.6508483848575408E-2</v>
      </c>
      <c r="J1269" s="32">
        <f t="shared" si="296"/>
        <v>1.8271190083368912E-2</v>
      </c>
      <c r="K1269" s="32">
        <f t="shared" si="297"/>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4</v>
      </c>
      <c r="CZ1269" s="33" t="s">
        <v>85</v>
      </c>
    </row>
    <row r="1270" spans="1:104" x14ac:dyDescent="0.25">
      <c r="A1270">
        <v>1269</v>
      </c>
      <c r="B1270">
        <v>82</v>
      </c>
      <c r="C1270" s="24" t="s">
        <v>4143</v>
      </c>
      <c r="D1270" s="12">
        <v>12.2</v>
      </c>
      <c r="E1270" s="13">
        <v>4.5999999999999996</v>
      </c>
      <c r="F1270" s="7">
        <f t="shared" si="293"/>
        <v>2.6521739130434785</v>
      </c>
      <c r="G1270" s="7">
        <f t="shared" si="289"/>
        <v>7.6</v>
      </c>
      <c r="H1270" s="15">
        <f t="shared" si="290"/>
        <v>16.799999999999997</v>
      </c>
      <c r="I1270" s="11">
        <f t="shared" si="295"/>
        <v>4.8341074169019026E-2</v>
      </c>
      <c r="J1270" s="32">
        <f t="shared" si="296"/>
        <v>1.8226962391597337E-2</v>
      </c>
      <c r="K1270" s="32">
        <f t="shared" si="297"/>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4</v>
      </c>
      <c r="CZ1270" s="33" t="s">
        <v>85</v>
      </c>
    </row>
    <row r="1271" spans="1:104" x14ac:dyDescent="0.25">
      <c r="A1271">
        <v>1270</v>
      </c>
      <c r="B1271">
        <v>82</v>
      </c>
      <c r="C1271" s="24" t="s">
        <v>4143</v>
      </c>
      <c r="D1271" s="12">
        <v>13.2</v>
      </c>
      <c r="E1271" s="13">
        <v>4.9000000000000004</v>
      </c>
      <c r="F1271" s="7">
        <f t="shared" si="293"/>
        <v>2.6938775510204076</v>
      </c>
      <c r="G1271" s="7">
        <f t="shared" si="289"/>
        <v>8.2999999999999989</v>
      </c>
      <c r="H1271" s="15">
        <f t="shared" si="290"/>
        <v>18.100000000000001</v>
      </c>
      <c r="I1271" s="11">
        <f t="shared" si="295"/>
        <v>4.9213961148192452E-2</v>
      </c>
      <c r="J1271" s="32">
        <f t="shared" si="296"/>
        <v>1.8268818911071443E-2</v>
      </c>
      <c r="K1271" s="32">
        <f t="shared" si="297"/>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4</v>
      </c>
      <c r="CZ1271" s="33" t="s">
        <v>85</v>
      </c>
    </row>
    <row r="1272" spans="1:104" x14ac:dyDescent="0.25">
      <c r="A1272">
        <v>1271</v>
      </c>
      <c r="B1272">
        <v>82</v>
      </c>
      <c r="C1272" s="24" t="s">
        <v>4143</v>
      </c>
      <c r="D1272" s="12">
        <v>6.6</v>
      </c>
      <c r="E1272" s="13">
        <v>0.6</v>
      </c>
      <c r="F1272" s="7">
        <f t="shared" si="293"/>
        <v>11</v>
      </c>
      <c r="G1272" s="7">
        <f t="shared" si="289"/>
        <v>6</v>
      </c>
      <c r="H1272" s="15">
        <f t="shared" si="290"/>
        <v>7.1999999999999993</v>
      </c>
      <c r="I1272" s="11">
        <f t="shared" si="295"/>
        <v>0.20999097578833345</v>
      </c>
      <c r="J1272" s="32">
        <f t="shared" si="296"/>
        <v>1.9090088708030313E-2</v>
      </c>
      <c r="K1272" s="32">
        <f t="shared" si="297"/>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4</v>
      </c>
      <c r="CZ1272" s="33" t="s">
        <v>85</v>
      </c>
    </row>
    <row r="1273" spans="1:104" x14ac:dyDescent="0.25">
      <c r="A1273">
        <v>1272</v>
      </c>
      <c r="B1273">
        <v>82</v>
      </c>
      <c r="C1273" s="24" t="s">
        <v>4143</v>
      </c>
      <c r="D1273" s="12">
        <v>5.5</v>
      </c>
      <c r="E1273" s="13">
        <v>0.4</v>
      </c>
      <c r="F1273" s="7">
        <f t="shared" si="293"/>
        <v>13.75</v>
      </c>
      <c r="G1273" s="7">
        <f t="shared" si="289"/>
        <v>5.0999999999999996</v>
      </c>
      <c r="H1273" s="15">
        <f t="shared" si="290"/>
        <v>5.9</v>
      </c>
      <c r="I1273" s="11">
        <f t="shared" si="295"/>
        <v>0.24553326757768423</v>
      </c>
      <c r="J1273" s="32">
        <f t="shared" si="296"/>
        <v>1.7856964914740672E-2</v>
      </c>
      <c r="K1273" s="32">
        <f t="shared" si="297"/>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4</v>
      </c>
      <c r="CZ1273" s="33" t="s">
        <v>85</v>
      </c>
    </row>
    <row r="1274" spans="1:104" x14ac:dyDescent="0.25">
      <c r="A1274">
        <v>1273</v>
      </c>
      <c r="B1274">
        <v>82</v>
      </c>
      <c r="C1274" s="24" t="s">
        <v>4143</v>
      </c>
      <c r="D1274" s="12">
        <v>6.1</v>
      </c>
      <c r="E1274" s="13">
        <v>0.5</v>
      </c>
      <c r="F1274" s="7">
        <f t="shared" si="293"/>
        <v>12.2</v>
      </c>
      <c r="G1274" s="7">
        <f t="shared" si="289"/>
        <v>5.6</v>
      </c>
      <c r="H1274" s="15">
        <f t="shared" si="290"/>
        <v>6.6</v>
      </c>
      <c r="I1274" s="11">
        <f t="shared" si="295"/>
        <v>0.26172545100638822</v>
      </c>
      <c r="J1274" s="32">
        <f t="shared" si="296"/>
        <v>2.145290582019576E-2</v>
      </c>
      <c r="K1274" s="32">
        <f t="shared" si="297"/>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4</v>
      </c>
      <c r="CZ1274" s="33" t="s">
        <v>85</v>
      </c>
    </row>
    <row r="1275" spans="1:104" x14ac:dyDescent="0.25">
      <c r="A1275">
        <v>1274</v>
      </c>
      <c r="B1275">
        <v>82</v>
      </c>
      <c r="C1275" s="24" t="s">
        <v>4143</v>
      </c>
      <c r="D1275" s="12">
        <v>7.3</v>
      </c>
      <c r="E1275" s="13">
        <v>0.4</v>
      </c>
      <c r="F1275" s="7">
        <f t="shared" si="293"/>
        <v>18.25</v>
      </c>
      <c r="G1275" s="7">
        <f t="shared" si="289"/>
        <v>6.8999999999999995</v>
      </c>
      <c r="H1275" s="15">
        <f t="shared" si="290"/>
        <v>7.7</v>
      </c>
      <c r="I1275" s="11">
        <f t="shared" si="295"/>
        <v>0.31639702343345166</v>
      </c>
      <c r="J1275" s="32">
        <f t="shared" si="296"/>
        <v>1.7336823201832965E-2</v>
      </c>
      <c r="K1275" s="32">
        <f t="shared" si="297"/>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4</v>
      </c>
      <c r="CZ1275" s="33" t="s">
        <v>85</v>
      </c>
    </row>
    <row r="1276" spans="1:104" x14ac:dyDescent="0.25">
      <c r="A1276">
        <v>1275</v>
      </c>
      <c r="B1276">
        <v>82</v>
      </c>
      <c r="C1276" s="24" t="s">
        <v>4143</v>
      </c>
      <c r="D1276" s="12">
        <v>7.3</v>
      </c>
      <c r="E1276" s="13">
        <v>0.4</v>
      </c>
      <c r="F1276" s="7">
        <f t="shared" si="293"/>
        <v>18.25</v>
      </c>
      <c r="G1276" s="7">
        <f t="shared" si="289"/>
        <v>6.8999999999999995</v>
      </c>
      <c r="H1276" s="15">
        <f t="shared" si="290"/>
        <v>7.7</v>
      </c>
      <c r="I1276" s="11">
        <f t="shared" si="295"/>
        <v>0.31639702343345166</v>
      </c>
      <c r="J1276" s="32">
        <f t="shared" si="296"/>
        <v>1.7336823201832965E-2</v>
      </c>
      <c r="K1276" s="32">
        <f t="shared" si="297"/>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4</v>
      </c>
      <c r="CZ1276" s="33" t="s">
        <v>85</v>
      </c>
    </row>
    <row r="1277" spans="1:104" x14ac:dyDescent="0.25">
      <c r="A1277">
        <v>1276</v>
      </c>
      <c r="B1277">
        <v>82</v>
      </c>
      <c r="C1277" s="24" t="s">
        <v>4143</v>
      </c>
      <c r="D1277" s="12">
        <v>7.6</v>
      </c>
      <c r="E1277" s="13">
        <v>0.6</v>
      </c>
      <c r="F1277" s="7">
        <f t="shared" si="293"/>
        <v>12.666666666666666</v>
      </c>
      <c r="G1277" s="7">
        <f t="shared" si="289"/>
        <v>7</v>
      </c>
      <c r="H1277" s="15">
        <f t="shared" si="290"/>
        <v>8.1999999999999993</v>
      </c>
      <c r="I1277" s="11">
        <f t="shared" si="295"/>
        <v>0.27120036101975686</v>
      </c>
      <c r="J1277" s="32">
        <f t="shared" si="296"/>
        <v>2.1410554817349228E-2</v>
      </c>
      <c r="K1277" s="32">
        <f t="shared" si="297"/>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4</v>
      </c>
      <c r="CZ1277" s="33" t="s">
        <v>85</v>
      </c>
    </row>
    <row r="1278" spans="1:104" x14ac:dyDescent="0.25">
      <c r="A1278">
        <v>1277</v>
      </c>
      <c r="B1278">
        <v>82</v>
      </c>
      <c r="C1278" s="24" t="s">
        <v>4143</v>
      </c>
      <c r="D1278" s="12">
        <v>13.2</v>
      </c>
      <c r="E1278" s="13">
        <v>4.9000000000000004</v>
      </c>
      <c r="F1278" s="7">
        <f t="shared" si="293"/>
        <v>2.6938775510204076</v>
      </c>
      <c r="G1278" s="7">
        <f t="shared" si="289"/>
        <v>8.2999999999999989</v>
      </c>
      <c r="H1278" s="15">
        <f t="shared" si="290"/>
        <v>18.100000000000001</v>
      </c>
      <c r="I1278" s="11">
        <f t="shared" si="295"/>
        <v>4.9172949602148346E-2</v>
      </c>
      <c r="J1278" s="32">
        <f t="shared" si="296"/>
        <v>1.8253594928070223E-2</v>
      </c>
      <c r="K1278" s="32">
        <f t="shared" si="297"/>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9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4</v>
      </c>
      <c r="CZ1278" s="33" t="s">
        <v>85</v>
      </c>
    </row>
    <row r="1279" spans="1:104" x14ac:dyDescent="0.25">
      <c r="A1279">
        <v>1278</v>
      </c>
      <c r="B1279">
        <v>82</v>
      </c>
      <c r="C1279" s="24" t="s">
        <v>4143</v>
      </c>
      <c r="D1279" s="12">
        <v>11.7</v>
      </c>
      <c r="E1279" s="13">
        <v>6.1</v>
      </c>
      <c r="F1279" s="7">
        <f t="shared" si="293"/>
        <v>1.9180327868852458</v>
      </c>
      <c r="G1279" s="7">
        <f t="shared" si="289"/>
        <v>5.6</v>
      </c>
      <c r="H1279" s="15">
        <f t="shared" si="290"/>
        <v>17.799999999999997</v>
      </c>
      <c r="I1279" s="11">
        <f t="shared" si="295"/>
        <v>3.7424201100622667E-2</v>
      </c>
      <c r="J1279" s="32">
        <f t="shared" si="296"/>
        <v>1.9511762966991308E-2</v>
      </c>
      <c r="K1279" s="32">
        <f t="shared" si="297"/>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9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4</v>
      </c>
      <c r="CZ1279" s="33" t="s">
        <v>85</v>
      </c>
    </row>
    <row r="1280" spans="1:104" x14ac:dyDescent="0.25">
      <c r="A1280">
        <v>1279</v>
      </c>
      <c r="B1280">
        <v>82</v>
      </c>
      <c r="C1280" s="24" t="s">
        <v>4143</v>
      </c>
      <c r="D1280" s="12">
        <v>13.6</v>
      </c>
      <c r="E1280" s="13">
        <v>7.8</v>
      </c>
      <c r="F1280" s="7">
        <f t="shared" si="293"/>
        <v>1.7435897435897436</v>
      </c>
      <c r="G1280" s="7">
        <f t="shared" si="289"/>
        <v>5.8</v>
      </c>
      <c r="H1280" s="15">
        <f t="shared" si="290"/>
        <v>21.4</v>
      </c>
      <c r="I1280" s="11">
        <f t="shared" si="295"/>
        <v>3.2101871028109567E-2</v>
      </c>
      <c r="J1280" s="32">
        <f t="shared" si="296"/>
        <v>1.8411367207298135E-2</v>
      </c>
      <c r="K1280" s="32">
        <f t="shared" si="297"/>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9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4</v>
      </c>
      <c r="CZ1280" s="33" t="s">
        <v>85</v>
      </c>
    </row>
    <row r="1281" spans="1:104" x14ac:dyDescent="0.25">
      <c r="A1281">
        <v>1280</v>
      </c>
      <c r="B1281">
        <v>82</v>
      </c>
      <c r="C1281" s="24" t="s">
        <v>4143</v>
      </c>
      <c r="D1281" s="12">
        <v>8.9</v>
      </c>
      <c r="E1281" s="13">
        <v>8.5</v>
      </c>
      <c r="F1281" s="7">
        <f t="shared" si="293"/>
        <v>1.0470588235294118</v>
      </c>
      <c r="G1281" s="7">
        <f t="shared" si="289"/>
        <v>0.40000000000000036</v>
      </c>
      <c r="H1281" s="15">
        <f t="shared" si="290"/>
        <v>17.399999999999999</v>
      </c>
      <c r="I1281" s="11">
        <f t="shared" si="295"/>
        <v>2.3267420430363377E-2</v>
      </c>
      <c r="J1281" s="32">
        <f t="shared" si="296"/>
        <v>2.2221693669448168E-2</v>
      </c>
      <c r="K1281" s="32">
        <f t="shared" si="297"/>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9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4</v>
      </c>
      <c r="CZ1281" s="33" t="s">
        <v>85</v>
      </c>
    </row>
    <row r="1282" spans="1:104" x14ac:dyDescent="0.25">
      <c r="A1282">
        <v>1281</v>
      </c>
      <c r="B1282">
        <v>82</v>
      </c>
      <c r="C1282" s="24" t="s">
        <v>4143</v>
      </c>
      <c r="D1282" s="12">
        <v>19.399999999999999</v>
      </c>
      <c r="E1282" s="13">
        <v>5.9</v>
      </c>
      <c r="F1282" s="7">
        <f t="shared" si="293"/>
        <v>3.2881355932203387</v>
      </c>
      <c r="G1282" s="7">
        <f t="shared" ref="G1282:G1345" si="299">D1282-E1282</f>
        <v>13.499999999999998</v>
      </c>
      <c r="H1282" s="15">
        <f t="shared" ref="H1282:H1345" si="300">D1282+E1282</f>
        <v>25.299999999999997</v>
      </c>
      <c r="I1282" s="11">
        <f t="shared" si="295"/>
        <v>5.998478100762164E-2</v>
      </c>
      <c r="J1282" s="32">
        <f t="shared" si="296"/>
        <v>1.8242794223967407E-2</v>
      </c>
      <c r="K1282" s="32">
        <f t="shared" si="297"/>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9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4</v>
      </c>
      <c r="CZ1282" s="33" t="s">
        <v>85</v>
      </c>
    </row>
    <row r="1283" spans="1:104" x14ac:dyDescent="0.25">
      <c r="A1283">
        <v>1282</v>
      </c>
      <c r="B1283">
        <v>82</v>
      </c>
      <c r="C1283" s="24" t="s">
        <v>4143</v>
      </c>
      <c r="D1283" s="12">
        <v>11.7</v>
      </c>
      <c r="E1283" s="13">
        <v>4.7</v>
      </c>
      <c r="F1283" s="7">
        <f t="shared" si="293"/>
        <v>2.4893617021276593</v>
      </c>
      <c r="G1283" s="7">
        <f t="shared" si="299"/>
        <v>6.9999999999999991</v>
      </c>
      <c r="H1283" s="15">
        <f t="shared" si="300"/>
        <v>16.399999999999999</v>
      </c>
      <c r="I1283" s="11">
        <f t="shared" si="295"/>
        <v>4.5447827015530746E-2</v>
      </c>
      <c r="J1283" s="32">
        <f t="shared" si="296"/>
        <v>1.8256819399401242E-2</v>
      </c>
      <c r="K1283" s="32">
        <f t="shared" si="297"/>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9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4</v>
      </c>
      <c r="CZ1283" s="33" t="s">
        <v>85</v>
      </c>
    </row>
    <row r="1284" spans="1:104" x14ac:dyDescent="0.25">
      <c r="A1284">
        <v>1283</v>
      </c>
      <c r="B1284">
        <v>82</v>
      </c>
      <c r="C1284" s="24" t="s">
        <v>4143</v>
      </c>
      <c r="D1284" s="12">
        <v>9.4</v>
      </c>
      <c r="E1284" s="13">
        <v>6.4</v>
      </c>
      <c r="F1284" s="7">
        <f t="shared" si="293"/>
        <v>1.46875</v>
      </c>
      <c r="G1284" s="7">
        <f t="shared" si="299"/>
        <v>3</v>
      </c>
      <c r="H1284" s="15">
        <f t="shared" si="300"/>
        <v>15.8</v>
      </c>
      <c r="I1284" s="11">
        <f t="shared" si="295"/>
        <v>3.2653749915765161E-2</v>
      </c>
      <c r="J1284" s="32">
        <f t="shared" si="296"/>
        <v>2.2232340368180534E-2</v>
      </c>
      <c r="K1284" s="32">
        <f t="shared" si="297"/>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4</v>
      </c>
      <c r="CZ1284" s="33" t="s">
        <v>85</v>
      </c>
    </row>
    <row r="1285" spans="1:104" x14ac:dyDescent="0.25">
      <c r="A1285">
        <v>1284</v>
      </c>
      <c r="B1285">
        <v>82</v>
      </c>
      <c r="C1285" s="24" t="s">
        <v>4143</v>
      </c>
      <c r="D1285" s="12">
        <v>9.3000000000000007</v>
      </c>
      <c r="E1285" s="13">
        <v>6.5</v>
      </c>
      <c r="F1285" s="7">
        <f t="shared" si="293"/>
        <v>1.4307692307692308</v>
      </c>
      <c r="G1285" s="7">
        <f t="shared" si="299"/>
        <v>2.8000000000000007</v>
      </c>
      <c r="H1285" s="15">
        <f t="shared" si="300"/>
        <v>15.8</v>
      </c>
      <c r="I1285" s="11">
        <f t="shared" si="295"/>
        <v>2.6161218369627631E-2</v>
      </c>
      <c r="J1285" s="32">
        <f t="shared" si="296"/>
        <v>1.8284722516406407E-2</v>
      </c>
      <c r="K1285" s="32">
        <f t="shared" si="297"/>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4</v>
      </c>
      <c r="CZ1285" s="33" t="s">
        <v>85</v>
      </c>
    </row>
    <row r="1286" spans="1:104" x14ac:dyDescent="0.25">
      <c r="A1286">
        <v>1285</v>
      </c>
      <c r="B1286">
        <v>82</v>
      </c>
      <c r="C1286" s="24" t="s">
        <v>4143</v>
      </c>
      <c r="D1286" s="12">
        <v>9.6999999999999993</v>
      </c>
      <c r="E1286" s="13">
        <v>4.8</v>
      </c>
      <c r="F1286" s="7">
        <f t="shared" si="293"/>
        <v>2.0208333333333335</v>
      </c>
      <c r="G1286" s="7">
        <f t="shared" si="299"/>
        <v>4.8999999999999995</v>
      </c>
      <c r="H1286" s="15">
        <f t="shared" si="300"/>
        <v>14.5</v>
      </c>
      <c r="I1286" s="11">
        <f t="shared" si="295"/>
        <v>3.6937803029162775E-2</v>
      </c>
      <c r="J1286" s="32">
        <f t="shared" si="296"/>
        <v>1.8278500468039312E-2</v>
      </c>
      <c r="K1286" s="32">
        <f t="shared" si="297"/>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4</v>
      </c>
      <c r="CZ1286" s="33" t="s">
        <v>85</v>
      </c>
    </row>
    <row r="1287" spans="1:104" x14ac:dyDescent="0.25">
      <c r="A1287">
        <v>1286</v>
      </c>
      <c r="B1287">
        <v>83</v>
      </c>
      <c r="C1287" s="24" t="s">
        <v>4148</v>
      </c>
      <c r="D1287" s="12">
        <v>6.7</v>
      </c>
      <c r="E1287" s="13">
        <v>3.78</v>
      </c>
      <c r="F1287" s="7">
        <f t="shared" si="293"/>
        <v>1.7724867724867726</v>
      </c>
      <c r="G1287" s="7">
        <f t="shared" si="299"/>
        <v>2.9200000000000004</v>
      </c>
      <c r="H1287" s="15">
        <f t="shared" si="300"/>
        <v>10.48</v>
      </c>
      <c r="I1287" s="11">
        <f t="shared" si="295"/>
        <v>4.2551564072008149E-2</v>
      </c>
      <c r="J1287" s="32">
        <f t="shared" si="296"/>
        <v>2.4006703312267286E-2</v>
      </c>
      <c r="K1287" s="32">
        <f t="shared" si="297"/>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20</v>
      </c>
      <c r="CZ1287" s="33" t="s">
        <v>85</v>
      </c>
    </row>
    <row r="1288" spans="1:104" x14ac:dyDescent="0.25">
      <c r="A1288">
        <v>1287</v>
      </c>
      <c r="B1288">
        <v>83</v>
      </c>
      <c r="C1288" s="24" t="s">
        <v>4148</v>
      </c>
      <c r="D1288" s="12">
        <v>14.33</v>
      </c>
      <c r="E1288" s="13">
        <v>3.46</v>
      </c>
      <c r="F1288" s="7">
        <f t="shared" si="293"/>
        <v>4.1416184971098264</v>
      </c>
      <c r="G1288" s="7">
        <f t="shared" si="299"/>
        <v>10.870000000000001</v>
      </c>
      <c r="H1288" s="15">
        <f t="shared" si="300"/>
        <v>17.79</v>
      </c>
      <c r="I1288" s="11">
        <f t="shared" si="295"/>
        <v>9.9027585803224447E-2</v>
      </c>
      <c r="J1288" s="32">
        <f t="shared" si="296"/>
        <v>2.3910359168119791E-2</v>
      </c>
      <c r="K1288" s="32">
        <f t="shared" si="297"/>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20</v>
      </c>
      <c r="CZ1288" s="33" t="s">
        <v>85</v>
      </c>
    </row>
    <row r="1289" spans="1:104" x14ac:dyDescent="0.25">
      <c r="A1289">
        <v>1288</v>
      </c>
      <c r="B1289">
        <v>83</v>
      </c>
      <c r="C1289" s="24" t="s">
        <v>4148</v>
      </c>
      <c r="D1289" s="12">
        <v>-0.66</v>
      </c>
      <c r="E1289" s="13">
        <v>7.07</v>
      </c>
      <c r="F1289" s="7">
        <f t="shared" si="293"/>
        <v>-9.3352192362093356E-2</v>
      </c>
      <c r="G1289" s="7">
        <f t="shared" si="299"/>
        <v>-7.73</v>
      </c>
      <c r="H1289" s="15">
        <f t="shared" si="300"/>
        <v>6.41</v>
      </c>
      <c r="I1289" s="11">
        <f t="shared" si="295"/>
        <v>-2.243104389961793E-3</v>
      </c>
      <c r="J1289" s="32">
        <f t="shared" si="296"/>
        <v>2.4028406116711934E-2</v>
      </c>
      <c r="K1289" s="32">
        <f t="shared" si="297"/>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20</v>
      </c>
      <c r="CZ1289" s="33" t="s">
        <v>85</v>
      </c>
    </row>
    <row r="1290" spans="1:104" x14ac:dyDescent="0.25">
      <c r="A1290">
        <v>1289</v>
      </c>
      <c r="B1290">
        <v>83</v>
      </c>
      <c r="C1290" s="24" t="s">
        <v>4148</v>
      </c>
      <c r="D1290" s="12">
        <v>6.62</v>
      </c>
      <c r="E1290" s="13">
        <v>3.73</v>
      </c>
      <c r="F1290" s="7">
        <f t="shared" si="293"/>
        <v>1.7747989276139411</v>
      </c>
      <c r="G1290" s="7">
        <f t="shared" si="299"/>
        <v>2.89</v>
      </c>
      <c r="H1290" s="15">
        <f t="shared" si="300"/>
        <v>10.35</v>
      </c>
      <c r="I1290" s="11">
        <f t="shared" si="295"/>
        <v>4.2606970594421409E-2</v>
      </c>
      <c r="J1290" s="32">
        <f t="shared" si="296"/>
        <v>2.4006646573593932E-2</v>
      </c>
      <c r="K1290" s="32">
        <f t="shared" si="297"/>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20</v>
      </c>
      <c r="CZ1290" s="33" t="s">
        <v>85</v>
      </c>
    </row>
    <row r="1291" spans="1:104" x14ac:dyDescent="0.25">
      <c r="A1291">
        <v>1290</v>
      </c>
      <c r="B1291">
        <v>83</v>
      </c>
      <c r="C1291" s="24" t="s">
        <v>4148</v>
      </c>
      <c r="D1291" s="12">
        <v>6.37</v>
      </c>
      <c r="E1291" s="13">
        <v>3.79</v>
      </c>
      <c r="F1291" s="7">
        <f t="shared" si="293"/>
        <v>1.6807387862796834</v>
      </c>
      <c r="G1291" s="7">
        <f t="shared" si="299"/>
        <v>2.58</v>
      </c>
      <c r="H1291" s="15">
        <f t="shared" si="300"/>
        <v>10.16</v>
      </c>
      <c r="I1291" s="11">
        <f t="shared" si="295"/>
        <v>4.0352681634898191E-2</v>
      </c>
      <c r="J1291" s="32">
        <f t="shared" si="296"/>
        <v>2.4008895352631732E-2</v>
      </c>
      <c r="K1291" s="32">
        <f t="shared" si="297"/>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20</v>
      </c>
      <c r="CZ1291" s="33" t="s">
        <v>85</v>
      </c>
    </row>
    <row r="1292" spans="1:104" x14ac:dyDescent="0.25">
      <c r="A1292">
        <v>1291</v>
      </c>
      <c r="B1292">
        <v>83</v>
      </c>
      <c r="C1292" s="24" t="s">
        <v>4148</v>
      </c>
      <c r="D1292" s="12">
        <v>3.63</v>
      </c>
      <c r="E1292" s="13">
        <v>5.69</v>
      </c>
      <c r="F1292" s="7">
        <f t="shared" si="293"/>
        <v>0.63796133567662561</v>
      </c>
      <c r="G1292" s="7">
        <f t="shared" si="299"/>
        <v>-2.0600000000000005</v>
      </c>
      <c r="H1292" s="15">
        <f t="shared" si="300"/>
        <v>9.32</v>
      </c>
      <c r="I1292" s="11">
        <f t="shared" si="295"/>
        <v>1.5327431869731086E-2</v>
      </c>
      <c r="J1292" s="32">
        <f t="shared" si="296"/>
        <v>2.4025643894977928E-2</v>
      </c>
      <c r="K1292" s="32">
        <f t="shared" si="297"/>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20</v>
      </c>
      <c r="CZ1292" s="33" t="s">
        <v>85</v>
      </c>
    </row>
    <row r="1293" spans="1:104" x14ac:dyDescent="0.25">
      <c r="A1293">
        <v>1292</v>
      </c>
      <c r="B1293">
        <v>83</v>
      </c>
      <c r="C1293" s="24" t="s">
        <v>4148</v>
      </c>
      <c r="D1293" s="12">
        <v>8.02</v>
      </c>
      <c r="E1293" s="13">
        <v>4.24</v>
      </c>
      <c r="F1293" s="7">
        <f t="shared" si="293"/>
        <v>1.891509433962264</v>
      </c>
      <c r="G1293" s="7">
        <f t="shared" si="299"/>
        <v>3.7799999999999994</v>
      </c>
      <c r="H1293" s="15">
        <f t="shared" si="300"/>
        <v>12.26</v>
      </c>
      <c r="I1293" s="11">
        <f t="shared" si="295"/>
        <v>4.5403200487920133E-2</v>
      </c>
      <c r="J1293" s="32">
        <f t="shared" si="296"/>
        <v>2.4003687040995186E-2</v>
      </c>
      <c r="K1293" s="32">
        <f t="shared" si="297"/>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20</v>
      </c>
      <c r="CZ1293" s="33" t="s">
        <v>85</v>
      </c>
    </row>
    <row r="1294" spans="1:104" x14ac:dyDescent="0.25">
      <c r="A1294">
        <v>1293</v>
      </c>
      <c r="B1294">
        <v>83</v>
      </c>
      <c r="C1294" s="24" t="s">
        <v>4148</v>
      </c>
      <c r="D1294" s="12">
        <v>8.65</v>
      </c>
      <c r="E1294" s="13">
        <v>4.55</v>
      </c>
      <c r="F1294" s="7">
        <f t="shared" si="293"/>
        <v>1.9010989010989012</v>
      </c>
      <c r="G1294" s="7">
        <f t="shared" si="299"/>
        <v>4.1000000000000005</v>
      </c>
      <c r="H1294" s="15">
        <f t="shared" si="300"/>
        <v>13.2</v>
      </c>
      <c r="I1294" s="11">
        <f t="shared" si="295"/>
        <v>4.5632904938911999E-2</v>
      </c>
      <c r="J1294" s="32">
        <f t="shared" si="296"/>
        <v>2.4003435545901685E-2</v>
      </c>
      <c r="K1294" s="32">
        <f t="shared" si="297"/>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20</v>
      </c>
      <c r="CZ1294" s="33" t="s">
        <v>85</v>
      </c>
    </row>
    <row r="1295" spans="1:104" x14ac:dyDescent="0.25">
      <c r="A1295">
        <v>1294</v>
      </c>
      <c r="B1295">
        <v>83</v>
      </c>
      <c r="C1295" s="24" t="s">
        <v>4148</v>
      </c>
      <c r="D1295" s="12">
        <v>1.48</v>
      </c>
      <c r="E1295" s="13">
        <v>5.89</v>
      </c>
      <c r="F1295" s="7">
        <f t="shared" si="293"/>
        <v>0.25127334465195245</v>
      </c>
      <c r="G1295" s="7">
        <f t="shared" si="299"/>
        <v>-4.41</v>
      </c>
      <c r="H1295" s="15">
        <f t="shared" si="300"/>
        <v>7.3699999999999992</v>
      </c>
      <c r="I1295" s="11">
        <f t="shared" si="295"/>
        <v>6.0376031147205229E-3</v>
      </c>
      <c r="J1295" s="32">
        <f t="shared" si="296"/>
        <v>2.4028028611962085E-2</v>
      </c>
      <c r="K1295" s="32">
        <f t="shared" si="297"/>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20</v>
      </c>
      <c r="CZ1295" s="33" t="s">
        <v>85</v>
      </c>
    </row>
    <row r="1296" spans="1:104" x14ac:dyDescent="0.25">
      <c r="A1296">
        <v>1295</v>
      </c>
      <c r="B1296">
        <v>83</v>
      </c>
      <c r="C1296" s="24" t="s">
        <v>4148</v>
      </c>
      <c r="D1296" s="12">
        <v>9.51</v>
      </c>
      <c r="E1296" s="13">
        <v>3.86</v>
      </c>
      <c r="F1296" s="7">
        <f t="shared" si="293"/>
        <v>2.4637305699481864</v>
      </c>
      <c r="G1296" s="7">
        <f t="shared" si="299"/>
        <v>5.65</v>
      </c>
      <c r="H1296" s="15">
        <f t="shared" si="300"/>
        <v>13.37</v>
      </c>
      <c r="I1296" s="11">
        <f t="shared" si="295"/>
        <v>5.9096203902385971E-2</v>
      </c>
      <c r="J1296" s="32">
        <f t="shared" si="296"/>
        <v>2.3986471825784422E-2</v>
      </c>
      <c r="K1296" s="32">
        <f t="shared" si="297"/>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20</v>
      </c>
      <c r="CZ1296" s="33" t="s">
        <v>85</v>
      </c>
    </row>
    <row r="1297" spans="1:104" x14ac:dyDescent="0.25">
      <c r="A1297">
        <v>1296</v>
      </c>
      <c r="B1297">
        <v>83</v>
      </c>
      <c r="C1297" s="24" t="s">
        <v>4148</v>
      </c>
      <c r="D1297" s="12">
        <v>8.36</v>
      </c>
      <c r="E1297" s="13">
        <v>0.68</v>
      </c>
      <c r="F1297" s="7">
        <f t="shared" si="293"/>
        <v>12.294117647058822</v>
      </c>
      <c r="G1297" s="7">
        <f t="shared" si="299"/>
        <v>7.68</v>
      </c>
      <c r="H1297" s="15">
        <f t="shared" si="300"/>
        <v>9.0399999999999991</v>
      </c>
      <c r="I1297" s="11">
        <f t="shared" si="295"/>
        <v>0.28330578718084959</v>
      </c>
      <c r="J1297" s="32">
        <f t="shared" si="296"/>
        <v>2.3044011397485381E-2</v>
      </c>
      <c r="K1297" s="32">
        <f t="shared" si="297"/>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20</v>
      </c>
      <c r="CZ1297" s="33" t="s">
        <v>85</v>
      </c>
    </row>
    <row r="1298" spans="1:104" x14ac:dyDescent="0.25">
      <c r="A1298">
        <v>1297</v>
      </c>
      <c r="B1298">
        <v>83</v>
      </c>
      <c r="C1298" s="24" t="s">
        <v>4148</v>
      </c>
      <c r="D1298" s="12">
        <v>5.76</v>
      </c>
      <c r="E1298" s="13">
        <v>7.27</v>
      </c>
      <c r="F1298" s="7">
        <f t="shared" si="293"/>
        <v>0.79229711141678127</v>
      </c>
      <c r="G1298" s="7">
        <f t="shared" si="299"/>
        <v>-1.5099999999999998</v>
      </c>
      <c r="H1298" s="15">
        <f t="shared" si="300"/>
        <v>13.03</v>
      </c>
      <c r="I1298" s="11">
        <f t="shared" si="295"/>
        <v>1.9034235643259328E-2</v>
      </c>
      <c r="J1298" s="32">
        <f t="shared" si="296"/>
        <v>2.4024113390016547E-2</v>
      </c>
      <c r="K1298" s="32">
        <f t="shared" si="297"/>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20</v>
      </c>
      <c r="CZ1298" s="33" t="s">
        <v>85</v>
      </c>
    </row>
    <row r="1299" spans="1:104" x14ac:dyDescent="0.25">
      <c r="A1299">
        <v>1298</v>
      </c>
      <c r="B1299">
        <v>83</v>
      </c>
      <c r="C1299" s="24" t="s">
        <v>4148</v>
      </c>
      <c r="D1299" s="12">
        <v>17.36</v>
      </c>
      <c r="E1299" s="13">
        <v>7.88</v>
      </c>
      <c r="F1299" s="7">
        <f t="shared" si="293"/>
        <v>2.203045685279188</v>
      </c>
      <c r="G1299" s="7">
        <f t="shared" si="299"/>
        <v>9.48</v>
      </c>
      <c r="H1299" s="15">
        <f t="shared" si="300"/>
        <v>25.24</v>
      </c>
      <c r="I1299" s="11">
        <f t="shared" si="295"/>
        <v>5.2861796745111309E-2</v>
      </c>
      <c r="J1299" s="32">
        <f t="shared" si="296"/>
        <v>2.3994870872780939E-2</v>
      </c>
      <c r="K1299" s="32">
        <f t="shared" si="297"/>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20</v>
      </c>
      <c r="CZ1299" s="33" t="s">
        <v>85</v>
      </c>
    </row>
    <row r="1300" spans="1:104" x14ac:dyDescent="0.25">
      <c r="A1300">
        <v>1299</v>
      </c>
      <c r="B1300">
        <v>83</v>
      </c>
      <c r="C1300" s="24" t="s">
        <v>4148</v>
      </c>
      <c r="D1300" s="12">
        <v>15.82</v>
      </c>
      <c r="E1300" s="13">
        <v>18.97</v>
      </c>
      <c r="F1300" s="7">
        <f t="shared" si="293"/>
        <v>0.83394833948339486</v>
      </c>
      <c r="G1300" s="7">
        <f t="shared" si="299"/>
        <v>-3.1499999999999986</v>
      </c>
      <c r="H1300" s="15">
        <f t="shared" si="300"/>
        <v>34.79</v>
      </c>
      <c r="I1300" s="11">
        <f t="shared" si="295"/>
        <v>2.0034477860374732E-2</v>
      </c>
      <c r="J1300" s="32">
        <f t="shared" si="296"/>
        <v>2.4023643806024567E-2</v>
      </c>
      <c r="K1300" s="32">
        <f t="shared" si="297"/>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20</v>
      </c>
      <c r="CZ1300" s="33" t="s">
        <v>85</v>
      </c>
    </row>
    <row r="1301" spans="1:104" x14ac:dyDescent="0.25">
      <c r="A1301">
        <v>1300</v>
      </c>
      <c r="B1301">
        <v>83</v>
      </c>
      <c r="C1301" s="24" t="s">
        <v>4148</v>
      </c>
      <c r="D1301" s="12">
        <v>12.11</v>
      </c>
      <c r="E1301" s="13">
        <v>9.09</v>
      </c>
      <c r="F1301" s="7">
        <f t="shared" si="293"/>
        <v>1.3322332233223322</v>
      </c>
      <c r="G1301" s="7">
        <f t="shared" si="299"/>
        <v>3.0199999999999996</v>
      </c>
      <c r="H1301" s="15">
        <f t="shared" si="300"/>
        <v>21.2</v>
      </c>
      <c r="I1301" s="11">
        <f t="shared" si="295"/>
        <v>3.1995132357010618E-2</v>
      </c>
      <c r="J1301" s="32">
        <f t="shared" si="296"/>
        <v>2.4016164585072382E-2</v>
      </c>
      <c r="K1301" s="32">
        <f t="shared" si="297"/>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20</v>
      </c>
      <c r="CZ1301" s="33" t="s">
        <v>85</v>
      </c>
    </row>
    <row r="1302" spans="1:104" x14ac:dyDescent="0.25">
      <c r="A1302">
        <v>1301</v>
      </c>
      <c r="B1302">
        <v>83</v>
      </c>
      <c r="C1302" s="24" t="s">
        <v>4148</v>
      </c>
      <c r="D1302" s="12">
        <v>12.53</v>
      </c>
      <c r="E1302" s="13">
        <v>4.33</v>
      </c>
      <c r="F1302" s="7">
        <f t="shared" si="293"/>
        <v>2.8937644341801385</v>
      </c>
      <c r="G1302" s="7">
        <f t="shared" si="299"/>
        <v>8.1999999999999993</v>
      </c>
      <c r="H1302" s="15">
        <f t="shared" si="300"/>
        <v>16.86</v>
      </c>
      <c r="I1302" s="11">
        <f t="shared" si="295"/>
        <v>6.9365240636201433E-2</v>
      </c>
      <c r="J1302" s="32">
        <f t="shared" si="296"/>
        <v>2.3970589940522917E-2</v>
      </c>
      <c r="K1302" s="32">
        <f t="shared" si="297"/>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20</v>
      </c>
      <c r="CZ1302" s="33" t="s">
        <v>85</v>
      </c>
    </row>
    <row r="1303" spans="1:104" x14ac:dyDescent="0.25">
      <c r="A1303">
        <v>1302</v>
      </c>
      <c r="B1303">
        <v>83</v>
      </c>
      <c r="C1303" s="24" t="s">
        <v>4148</v>
      </c>
      <c r="D1303" s="12">
        <v>9.51</v>
      </c>
      <c r="E1303" s="13">
        <v>3.86</v>
      </c>
      <c r="F1303" s="7">
        <f t="shared" si="293"/>
        <v>2.4637305699481864</v>
      </c>
      <c r="G1303" s="7">
        <f t="shared" si="299"/>
        <v>5.65</v>
      </c>
      <c r="H1303" s="15">
        <f t="shared" si="300"/>
        <v>13.37</v>
      </c>
      <c r="I1303" s="11">
        <f t="shared" si="295"/>
        <v>5.9096203902385971E-2</v>
      </c>
      <c r="J1303" s="32">
        <f t="shared" si="296"/>
        <v>2.3986471825784422E-2</v>
      </c>
      <c r="K1303" s="32">
        <f t="shared" si="297"/>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20</v>
      </c>
      <c r="CZ1303" s="33" t="s">
        <v>85</v>
      </c>
    </row>
    <row r="1304" spans="1:104" x14ac:dyDescent="0.25">
      <c r="A1304">
        <v>1303</v>
      </c>
      <c r="B1304">
        <v>84</v>
      </c>
      <c r="C1304" s="24" t="s">
        <v>4152</v>
      </c>
      <c r="D1304" s="12">
        <v>2.4</v>
      </c>
      <c r="E1304" s="13">
        <f t="shared" ref="E1304:E1327" si="305">D1304/F1304</f>
        <v>0.16666666666666666</v>
      </c>
      <c r="F1304" s="7">
        <v>14.4</v>
      </c>
      <c r="G1304" s="7">
        <f t="shared" si="299"/>
        <v>2.2333333333333334</v>
      </c>
      <c r="H1304" s="15">
        <f t="shared" si="300"/>
        <v>2.5666666666666664</v>
      </c>
      <c r="I1304" s="11">
        <f t="shared" si="295"/>
        <v>0.21510850176015817</v>
      </c>
      <c r="J1304" s="32">
        <f t="shared" si="296"/>
        <v>1.4938090400010985E-2</v>
      </c>
      <c r="K1304" s="32">
        <f t="shared" si="297"/>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0">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7</v>
      </c>
      <c r="CZ1304" s="33" t="s">
        <v>85</v>
      </c>
    </row>
    <row r="1305" spans="1:104" x14ac:dyDescent="0.25">
      <c r="A1305">
        <v>1304</v>
      </c>
      <c r="B1305">
        <v>84</v>
      </c>
      <c r="C1305" s="24" t="s">
        <v>4152</v>
      </c>
      <c r="D1305" s="12">
        <v>5.2</v>
      </c>
      <c r="E1305" s="13">
        <f t="shared" si="305"/>
        <v>0.31980319803198032</v>
      </c>
      <c r="F1305" s="7">
        <v>16.260000000000002</v>
      </c>
      <c r="G1305" s="7">
        <f t="shared" si="299"/>
        <v>4.8801968019680197</v>
      </c>
      <c r="H1305" s="15">
        <f t="shared" si="300"/>
        <v>5.5198031980319806</v>
      </c>
      <c r="I1305" s="11">
        <f t="shared" si="295"/>
        <v>0.35294594077304542</v>
      </c>
      <c r="J1305" s="32">
        <f t="shared" si="296"/>
        <v>2.1706392421466505E-2</v>
      </c>
      <c r="K1305" s="32">
        <f t="shared" si="297"/>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0">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7</v>
      </c>
      <c r="CZ1305" s="33" t="s">
        <v>85</v>
      </c>
    </row>
    <row r="1306" spans="1:104" x14ac:dyDescent="0.25">
      <c r="A1306">
        <v>1305</v>
      </c>
      <c r="B1306">
        <v>84</v>
      </c>
      <c r="C1306" s="24" t="s">
        <v>4152</v>
      </c>
      <c r="D1306" s="12">
        <v>4.2</v>
      </c>
      <c r="E1306" s="13">
        <f t="shared" si="305"/>
        <v>0.18584070796460175</v>
      </c>
      <c r="F1306" s="7">
        <v>22.6</v>
      </c>
      <c r="G1306" s="7">
        <f t="shared" si="299"/>
        <v>4.0141592920353988</v>
      </c>
      <c r="H1306" s="15">
        <f t="shared" si="300"/>
        <v>4.3858407079646016</v>
      </c>
      <c r="I1306" s="11">
        <f t="shared" si="295"/>
        <v>0.33139539928017031</v>
      </c>
      <c r="J1306" s="32">
        <f t="shared" si="296"/>
        <v>1.4663513242485413E-2</v>
      </c>
      <c r="K1306" s="32">
        <f t="shared" si="297"/>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0">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7</v>
      </c>
      <c r="CZ1306" s="33" t="s">
        <v>85</v>
      </c>
    </row>
    <row r="1307" spans="1:104" x14ac:dyDescent="0.25">
      <c r="A1307">
        <v>1306</v>
      </c>
      <c r="B1307">
        <v>84</v>
      </c>
      <c r="C1307" s="24" t="s">
        <v>4152</v>
      </c>
      <c r="D1307" s="12">
        <v>5.8</v>
      </c>
      <c r="E1307" s="13">
        <f t="shared" si="305"/>
        <v>0.3344867358708189</v>
      </c>
      <c r="F1307" s="7">
        <v>17.34</v>
      </c>
      <c r="G1307" s="7">
        <f t="shared" si="299"/>
        <v>5.4655132641291813</v>
      </c>
      <c r="H1307" s="15">
        <f t="shared" si="300"/>
        <v>6.1344867358708184</v>
      </c>
      <c r="I1307" s="11">
        <f t="shared" si="295"/>
        <v>0.38300683787487133</v>
      </c>
      <c r="J1307" s="32">
        <f t="shared" si="296"/>
        <v>2.2088052933960288E-2</v>
      </c>
      <c r="K1307" s="32">
        <f t="shared" si="297"/>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0">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7</v>
      </c>
      <c r="CZ1307" s="33" t="s">
        <v>85</v>
      </c>
    </row>
    <row r="1308" spans="1:104" x14ac:dyDescent="0.25">
      <c r="A1308">
        <v>1307</v>
      </c>
      <c r="B1308">
        <v>84</v>
      </c>
      <c r="C1308" s="24" t="s">
        <v>4152</v>
      </c>
      <c r="D1308" s="12">
        <v>2.8</v>
      </c>
      <c r="E1308" s="13">
        <f t="shared" si="305"/>
        <v>0.21196063588190761</v>
      </c>
      <c r="F1308" s="7">
        <v>13.21</v>
      </c>
      <c r="G1308" s="7">
        <f t="shared" si="299"/>
        <v>2.5880393641180923</v>
      </c>
      <c r="H1308" s="15">
        <f t="shared" si="300"/>
        <v>3.0119606358819073</v>
      </c>
      <c r="I1308" s="11">
        <f t="shared" si="295"/>
        <v>0.27535751976155043</v>
      </c>
      <c r="J1308" s="32">
        <f t="shared" si="296"/>
        <v>2.0844626779829706E-2</v>
      </c>
      <c r="K1308" s="32">
        <f t="shared" si="297"/>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7</v>
      </c>
      <c r="CZ1308" s="33" t="s">
        <v>85</v>
      </c>
    </row>
    <row r="1309" spans="1:104" x14ac:dyDescent="0.25">
      <c r="A1309">
        <v>1308</v>
      </c>
      <c r="B1309">
        <v>84</v>
      </c>
      <c r="C1309" s="24" t="s">
        <v>4152</v>
      </c>
      <c r="D1309" s="12">
        <v>4.9000000000000004</v>
      </c>
      <c r="E1309" s="13">
        <f t="shared" si="305"/>
        <v>0.28654970760233917</v>
      </c>
      <c r="F1309" s="7">
        <v>17.100000000000001</v>
      </c>
      <c r="G1309" s="7">
        <f t="shared" si="299"/>
        <v>4.613450292397661</v>
      </c>
      <c r="H1309" s="15">
        <f t="shared" si="300"/>
        <v>5.1865497076023397</v>
      </c>
      <c r="I1309" s="11">
        <f t="shared" si="295"/>
        <v>0.37635538405176494</v>
      </c>
      <c r="J1309" s="32">
        <f t="shared" si="296"/>
        <v>2.2009086786652921E-2</v>
      </c>
      <c r="K1309" s="32">
        <f t="shared" si="297"/>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7</v>
      </c>
      <c r="CZ1309" s="33" t="s">
        <v>85</v>
      </c>
    </row>
    <row r="1310" spans="1:104" x14ac:dyDescent="0.25">
      <c r="A1310">
        <v>1309</v>
      </c>
      <c r="B1310">
        <v>84</v>
      </c>
      <c r="C1310" s="24" t="s">
        <v>4152</v>
      </c>
      <c r="D1310" s="12">
        <v>4.4000000000000004</v>
      </c>
      <c r="E1310" s="13">
        <f t="shared" si="305"/>
        <v>0.25056947608200458</v>
      </c>
      <c r="F1310" s="7">
        <v>17.559999999999999</v>
      </c>
      <c r="G1310" s="7">
        <f t="shared" si="299"/>
        <v>4.1494305239179958</v>
      </c>
      <c r="H1310" s="15">
        <f t="shared" si="300"/>
        <v>4.6505694760820049</v>
      </c>
      <c r="I1310" s="11">
        <f t="shared" si="295"/>
        <v>0.36644190320891401</v>
      </c>
      <c r="J1310" s="32">
        <f t="shared" si="296"/>
        <v>2.0867989932170504E-2</v>
      </c>
      <c r="K1310" s="32">
        <f t="shared" si="297"/>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7</v>
      </c>
      <c r="CZ1310" s="33" t="s">
        <v>85</v>
      </c>
    </row>
    <row r="1311" spans="1:104" x14ac:dyDescent="0.25">
      <c r="A1311">
        <v>1310</v>
      </c>
      <c r="B1311">
        <v>84</v>
      </c>
      <c r="C1311" s="24" t="s">
        <v>4152</v>
      </c>
      <c r="D1311" s="12">
        <v>5.4</v>
      </c>
      <c r="E1311" s="13">
        <f t="shared" si="305"/>
        <v>0.29670329670329676</v>
      </c>
      <c r="F1311" s="7">
        <v>18.2</v>
      </c>
      <c r="G1311" s="7">
        <f t="shared" si="299"/>
        <v>5.1032967032967038</v>
      </c>
      <c r="H1311" s="15">
        <f t="shared" si="300"/>
        <v>5.6967032967032969</v>
      </c>
      <c r="I1311" s="11">
        <f t="shared" si="295"/>
        <v>0.42670368143422638</v>
      </c>
      <c r="J1311" s="32">
        <f t="shared" si="296"/>
        <v>2.3445257221660791E-2</v>
      </c>
      <c r="K1311" s="32">
        <f t="shared" si="297"/>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7</v>
      </c>
      <c r="CZ1311" s="33" t="s">
        <v>85</v>
      </c>
    </row>
    <row r="1312" spans="1:104" x14ac:dyDescent="0.25">
      <c r="A1312">
        <v>1311</v>
      </c>
      <c r="B1312">
        <v>84</v>
      </c>
      <c r="C1312" s="24" t="s">
        <v>4152</v>
      </c>
      <c r="D1312" s="12">
        <v>2.4</v>
      </c>
      <c r="E1312" s="13">
        <f t="shared" si="305"/>
        <v>0.16666666666666666</v>
      </c>
      <c r="F1312" s="7">
        <v>14.4</v>
      </c>
      <c r="G1312" s="7">
        <f t="shared" si="299"/>
        <v>2.2333333333333334</v>
      </c>
      <c r="H1312" s="15">
        <f t="shared" si="300"/>
        <v>2.5666666666666664</v>
      </c>
      <c r="I1312" s="11">
        <f t="shared" si="295"/>
        <v>0.55909788823173079</v>
      </c>
      <c r="J1312" s="32">
        <f t="shared" si="296"/>
        <v>3.8826242238314636E-2</v>
      </c>
      <c r="K1312" s="32">
        <f t="shared" si="297"/>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0">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7</v>
      </c>
      <c r="CZ1312" s="33" t="s">
        <v>85</v>
      </c>
    </row>
    <row r="1313" spans="1:104" x14ac:dyDescent="0.25">
      <c r="A1313">
        <v>1312</v>
      </c>
      <c r="B1313">
        <v>84</v>
      </c>
      <c r="C1313" s="24" t="s">
        <v>4152</v>
      </c>
      <c r="D1313" s="12">
        <v>3.6</v>
      </c>
      <c r="E1313" s="13">
        <f t="shared" si="305"/>
        <v>0.22140221402214019</v>
      </c>
      <c r="F1313" s="7">
        <v>16.260000000000002</v>
      </c>
      <c r="G1313" s="7">
        <f t="shared" si="299"/>
        <v>3.3785977859778598</v>
      </c>
      <c r="H1313" s="15">
        <f t="shared" si="300"/>
        <v>3.8214022140221404</v>
      </c>
      <c r="I1313" s="11">
        <f t="shared" si="295"/>
        <v>0.60665408669568055</v>
      </c>
      <c r="J1313" s="32">
        <f t="shared" si="296"/>
        <v>3.7309599427778617E-2</v>
      </c>
      <c r="K1313" s="32">
        <f t="shared" si="297"/>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0">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7</v>
      </c>
      <c r="CZ1313" s="33" t="s">
        <v>85</v>
      </c>
    </row>
    <row r="1314" spans="1:104" x14ac:dyDescent="0.25">
      <c r="A1314">
        <v>1313</v>
      </c>
      <c r="B1314">
        <v>84</v>
      </c>
      <c r="C1314" s="24" t="s">
        <v>4152</v>
      </c>
      <c r="D1314" s="12">
        <v>5</v>
      </c>
      <c r="E1314" s="13">
        <f t="shared" si="305"/>
        <v>0.22123893805309733</v>
      </c>
      <c r="F1314" s="7">
        <v>22.6</v>
      </c>
      <c r="G1314" s="7">
        <f t="shared" si="299"/>
        <v>4.778761061946903</v>
      </c>
      <c r="H1314" s="15">
        <f t="shared" si="300"/>
        <v>5.221238938053097</v>
      </c>
      <c r="I1314" s="11">
        <f t="shared" si="295"/>
        <v>0.7105091683066489</v>
      </c>
      <c r="J1314" s="32">
        <f t="shared" si="296"/>
        <v>3.1438458774630473E-2</v>
      </c>
      <c r="K1314" s="32">
        <f t="shared" si="297"/>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0">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7</v>
      </c>
      <c r="CZ1314" s="33" t="s">
        <v>85</v>
      </c>
    </row>
    <row r="1315" spans="1:104" x14ac:dyDescent="0.25">
      <c r="A1315">
        <v>1314</v>
      </c>
      <c r="B1315">
        <v>84</v>
      </c>
      <c r="C1315" s="24" t="s">
        <v>4152</v>
      </c>
      <c r="D1315" s="12">
        <v>5</v>
      </c>
      <c r="E1315" s="13">
        <f t="shared" si="305"/>
        <v>0.28835063437139563</v>
      </c>
      <c r="F1315" s="7">
        <v>17.34</v>
      </c>
      <c r="G1315" s="7">
        <f t="shared" si="299"/>
        <v>4.7116493656286043</v>
      </c>
      <c r="H1315" s="15">
        <f t="shared" si="300"/>
        <v>5.2883506343713957</v>
      </c>
      <c r="I1315" s="11">
        <f t="shared" si="295"/>
        <v>0.62421141876252384</v>
      </c>
      <c r="J1315" s="32">
        <f t="shared" si="296"/>
        <v>3.5998351716408528E-2</v>
      </c>
      <c r="K1315" s="32">
        <f t="shared" si="297"/>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0">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7</v>
      </c>
      <c r="CZ1315" s="33" t="s">
        <v>85</v>
      </c>
    </row>
    <row r="1316" spans="1:104" x14ac:dyDescent="0.25">
      <c r="A1316">
        <v>1315</v>
      </c>
      <c r="B1316">
        <v>84</v>
      </c>
      <c r="C1316" s="24" t="s">
        <v>4152</v>
      </c>
      <c r="D1316" s="12">
        <v>2.4</v>
      </c>
      <c r="E1316" s="13">
        <f t="shared" si="305"/>
        <v>0.41594454072790299</v>
      </c>
      <c r="F1316" s="7">
        <v>5.77</v>
      </c>
      <c r="G1316" s="7">
        <f t="shared" si="299"/>
        <v>1.9840554592720969</v>
      </c>
      <c r="H1316" s="15">
        <f t="shared" si="300"/>
        <v>2.8159445407279029</v>
      </c>
      <c r="I1316" s="11">
        <f t="shared" si="295"/>
        <v>9.3024680619448866E-2</v>
      </c>
      <c r="J1316" s="32">
        <f t="shared" si="296"/>
        <v>1.6122128356923546E-2</v>
      </c>
      <c r="K1316" s="32">
        <f t="shared" si="297"/>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0">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7</v>
      </c>
      <c r="CZ1316" s="33" t="s">
        <v>85</v>
      </c>
    </row>
    <row r="1317" spans="1:104" x14ac:dyDescent="0.25">
      <c r="A1317">
        <v>1316</v>
      </c>
      <c r="B1317">
        <v>84</v>
      </c>
      <c r="C1317" s="24" t="s">
        <v>4152</v>
      </c>
      <c r="D1317" s="12">
        <v>5.3</v>
      </c>
      <c r="E1317" s="13">
        <f t="shared" si="305"/>
        <v>0.86178861788617878</v>
      </c>
      <c r="F1317" s="7">
        <v>6.15</v>
      </c>
      <c r="G1317" s="7">
        <f t="shared" si="299"/>
        <v>4.4382113821138214</v>
      </c>
      <c r="H1317" s="15">
        <f t="shared" si="300"/>
        <v>6.1617886178861783</v>
      </c>
      <c r="I1317" s="11">
        <f t="shared" si="295"/>
        <v>0.16218940405555562</v>
      </c>
      <c r="J1317" s="32">
        <f t="shared" si="296"/>
        <v>2.6372260822041565E-2</v>
      </c>
      <c r="K1317" s="32">
        <f t="shared" si="297"/>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0">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7</v>
      </c>
      <c r="CZ1317" s="33" t="s">
        <v>85</v>
      </c>
    </row>
    <row r="1318" spans="1:104" x14ac:dyDescent="0.25">
      <c r="A1318">
        <v>1317</v>
      </c>
      <c r="B1318">
        <v>84</v>
      </c>
      <c r="C1318" s="24" t="s">
        <v>4152</v>
      </c>
      <c r="D1318" s="12">
        <v>3.9</v>
      </c>
      <c r="E1318" s="13">
        <f t="shared" si="305"/>
        <v>0.36211699164345407</v>
      </c>
      <c r="F1318" s="7">
        <v>10.77</v>
      </c>
      <c r="G1318" s="7">
        <f t="shared" si="299"/>
        <v>3.537883008356546</v>
      </c>
      <c r="H1318" s="15">
        <f t="shared" si="300"/>
        <v>4.2621169916434543</v>
      </c>
      <c r="I1318" s="11">
        <f t="shared" si="295"/>
        <v>0.17585008486605422</v>
      </c>
      <c r="J1318" s="32">
        <f t="shared" si="296"/>
        <v>1.6327770182549137E-2</v>
      </c>
      <c r="K1318" s="32">
        <f t="shared" si="297"/>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0">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7</v>
      </c>
      <c r="CZ1318" s="33" t="s">
        <v>85</v>
      </c>
    </row>
    <row r="1319" spans="1:104" x14ac:dyDescent="0.25">
      <c r="A1319">
        <v>1318</v>
      </c>
      <c r="B1319">
        <v>84</v>
      </c>
      <c r="C1319" s="24" t="s">
        <v>4152</v>
      </c>
      <c r="D1319" s="12">
        <v>5.2</v>
      </c>
      <c r="E1319" s="13">
        <f t="shared" si="305"/>
        <v>0.67357512953367882</v>
      </c>
      <c r="F1319" s="7">
        <v>7.72</v>
      </c>
      <c r="G1319" s="7">
        <f t="shared" si="299"/>
        <v>4.5264248704663217</v>
      </c>
      <c r="H1319" s="15">
        <f t="shared" si="300"/>
        <v>5.8735751295336787</v>
      </c>
      <c r="I1319" s="11">
        <f t="shared" si="295"/>
        <v>0.21139989509167173</v>
      </c>
      <c r="J1319" s="32">
        <f t="shared" si="296"/>
        <v>2.7383406099957479E-2</v>
      </c>
      <c r="K1319" s="32">
        <f t="shared" si="297"/>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0">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7</v>
      </c>
      <c r="CZ1319" s="33" t="s">
        <v>85</v>
      </c>
    </row>
    <row r="1320" spans="1:104" x14ac:dyDescent="0.25">
      <c r="A1320">
        <v>1319</v>
      </c>
      <c r="B1320">
        <v>84</v>
      </c>
      <c r="C1320" s="24" t="s">
        <v>4152</v>
      </c>
      <c r="D1320" s="12">
        <v>3</v>
      </c>
      <c r="E1320" s="13">
        <f t="shared" si="305"/>
        <v>0.17964071856287425</v>
      </c>
      <c r="F1320" s="7">
        <v>16.7</v>
      </c>
      <c r="G1320" s="7">
        <f t="shared" si="299"/>
        <v>2.8203592814371259</v>
      </c>
      <c r="H1320" s="15">
        <f t="shared" si="300"/>
        <v>3.1796407185628741</v>
      </c>
      <c r="I1320" s="11">
        <f t="shared" si="295"/>
        <v>0.24788008835336373</v>
      </c>
      <c r="J1320" s="32">
        <f t="shared" si="296"/>
        <v>1.4843119063075675E-2</v>
      </c>
      <c r="K1320" s="32">
        <f t="shared" si="297"/>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0">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7</v>
      </c>
      <c r="CZ1320" s="33" t="s">
        <v>85</v>
      </c>
    </row>
    <row r="1321" spans="1:104" x14ac:dyDescent="0.25">
      <c r="A1321">
        <v>1320</v>
      </c>
      <c r="B1321">
        <v>84</v>
      </c>
      <c r="C1321" s="24" t="s">
        <v>4152</v>
      </c>
      <c r="D1321" s="12">
        <v>4.9000000000000004</v>
      </c>
      <c r="E1321" s="13">
        <f t="shared" si="305"/>
        <v>0.34098816979819074</v>
      </c>
      <c r="F1321" s="7">
        <v>14.37</v>
      </c>
      <c r="G1321" s="7">
        <f t="shared" si="299"/>
        <v>4.5590118302018094</v>
      </c>
      <c r="H1321" s="15">
        <f t="shared" si="300"/>
        <v>5.2409881697981913</v>
      </c>
      <c r="I1321" s="11">
        <f t="shared" si="295"/>
        <v>0.31734174799757642</v>
      </c>
      <c r="J1321" s="32">
        <f t="shared" si="296"/>
        <v>2.2083628949031067E-2</v>
      </c>
      <c r="K1321" s="32">
        <f t="shared" si="297"/>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0">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7</v>
      </c>
      <c r="CZ1321" s="33" t="s">
        <v>85</v>
      </c>
    </row>
    <row r="1322" spans="1:104" x14ac:dyDescent="0.25">
      <c r="A1322">
        <v>1321</v>
      </c>
      <c r="B1322">
        <v>84</v>
      </c>
      <c r="C1322" s="24" t="s">
        <v>4152</v>
      </c>
      <c r="D1322" s="12">
        <v>4.8</v>
      </c>
      <c r="E1322" s="13">
        <f t="shared" si="305"/>
        <v>0.20227560050568899</v>
      </c>
      <c r="F1322" s="7">
        <v>23.73</v>
      </c>
      <c r="G1322" s="7">
        <f t="shared" si="299"/>
        <v>4.5977243994943109</v>
      </c>
      <c r="H1322" s="15">
        <f t="shared" si="300"/>
        <v>5.0022756005056888</v>
      </c>
      <c r="I1322" s="11">
        <f t="shared" si="295"/>
        <v>0.34653921998542769</v>
      </c>
      <c r="J1322" s="32">
        <f t="shared" si="296"/>
        <v>1.4603422671109468E-2</v>
      </c>
      <c r="K1322" s="32">
        <f t="shared" si="297"/>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0">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7</v>
      </c>
      <c r="CZ1322" s="33" t="s">
        <v>85</v>
      </c>
    </row>
    <row r="1323" spans="1:104" x14ac:dyDescent="0.25">
      <c r="A1323">
        <v>1322</v>
      </c>
      <c r="B1323">
        <v>84</v>
      </c>
      <c r="C1323" s="24" t="s">
        <v>4152</v>
      </c>
      <c r="D1323" s="12">
        <v>5.2</v>
      </c>
      <c r="E1323" s="13">
        <f t="shared" si="305"/>
        <v>0.35422343324250682</v>
      </c>
      <c r="F1323" s="7">
        <v>14.68</v>
      </c>
      <c r="G1323" s="7">
        <f t="shared" si="299"/>
        <v>4.8457765667574932</v>
      </c>
      <c r="H1323" s="15">
        <f t="shared" si="300"/>
        <v>5.5542234332425071</v>
      </c>
      <c r="I1323" s="11">
        <f t="shared" si="295"/>
        <v>0.33239372085291063</v>
      </c>
      <c r="J1323" s="32">
        <f t="shared" si="296"/>
        <v>2.2642624036301812E-2</v>
      </c>
      <c r="K1323" s="32">
        <f t="shared" si="297"/>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0">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7</v>
      </c>
      <c r="CZ1323" s="33" t="s">
        <v>85</v>
      </c>
    </row>
    <row r="1324" spans="1:104" x14ac:dyDescent="0.25">
      <c r="A1324">
        <v>1323</v>
      </c>
      <c r="B1324">
        <v>84</v>
      </c>
      <c r="C1324" s="24" t="s">
        <v>4152</v>
      </c>
      <c r="D1324" s="12">
        <v>3.1</v>
      </c>
      <c r="E1324" s="13">
        <f t="shared" si="305"/>
        <v>0.23682200152788388</v>
      </c>
      <c r="F1324" s="7">
        <v>13.09</v>
      </c>
      <c r="G1324" s="7">
        <f t="shared" si="299"/>
        <v>2.8631779984721164</v>
      </c>
      <c r="H1324" s="15">
        <f t="shared" si="300"/>
        <v>3.3368220015278838</v>
      </c>
      <c r="I1324" s="11">
        <f t="shared" si="295"/>
        <v>0.27387885546925828</v>
      </c>
      <c r="J1324" s="32">
        <f t="shared" si="296"/>
        <v>2.0922754428514767E-2</v>
      </c>
      <c r="K1324" s="32">
        <f t="shared" si="297"/>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7</v>
      </c>
      <c r="CZ1324" s="33" t="s">
        <v>85</v>
      </c>
    </row>
    <row r="1325" spans="1:104" x14ac:dyDescent="0.25">
      <c r="A1325">
        <v>1324</v>
      </c>
      <c r="B1325">
        <v>84</v>
      </c>
      <c r="C1325" s="24" t="s">
        <v>4152</v>
      </c>
      <c r="D1325" s="12">
        <v>4.8</v>
      </c>
      <c r="E1325" s="13">
        <f t="shared" si="305"/>
        <v>0.29758214507129571</v>
      </c>
      <c r="F1325" s="7">
        <v>16.13</v>
      </c>
      <c r="G1325" s="7">
        <f t="shared" si="299"/>
        <v>4.5024178549287042</v>
      </c>
      <c r="H1325" s="15">
        <f t="shared" si="300"/>
        <v>5.0975821450712955</v>
      </c>
      <c r="I1325" s="11">
        <f t="shared" si="295"/>
        <v>0.36057169116734039</v>
      </c>
      <c r="J1325" s="32">
        <f t="shared" si="296"/>
        <v>2.2354103606158731E-2</v>
      </c>
      <c r="K1325" s="32">
        <f t="shared" si="297"/>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7</v>
      </c>
      <c r="CZ1325" s="33" t="s">
        <v>85</v>
      </c>
    </row>
    <row r="1326" spans="1:104" x14ac:dyDescent="0.25">
      <c r="A1326">
        <v>1325</v>
      </c>
      <c r="B1326">
        <v>84</v>
      </c>
      <c r="C1326" s="24" t="s">
        <v>4152</v>
      </c>
      <c r="D1326" s="12">
        <v>4.8</v>
      </c>
      <c r="E1326" s="13">
        <f t="shared" si="305"/>
        <v>0.27681660899653976</v>
      </c>
      <c r="F1326" s="7">
        <v>17.34</v>
      </c>
      <c r="G1326" s="7">
        <f t="shared" si="299"/>
        <v>4.5231833910034602</v>
      </c>
      <c r="H1326" s="15">
        <f t="shared" si="300"/>
        <v>5.0768166089965394</v>
      </c>
      <c r="I1326" s="11">
        <f t="shared" si="295"/>
        <v>0.36357110372039231</v>
      </c>
      <c r="J1326" s="32">
        <f t="shared" si="296"/>
        <v>2.0967191679376718E-2</v>
      </c>
      <c r="K1326" s="32">
        <f t="shared" si="297"/>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7</v>
      </c>
      <c r="CZ1326" s="33" t="s">
        <v>85</v>
      </c>
    </row>
    <row r="1327" spans="1:104" x14ac:dyDescent="0.25">
      <c r="A1327">
        <v>1326</v>
      </c>
      <c r="B1327">
        <v>84</v>
      </c>
      <c r="C1327" s="24" t="s">
        <v>4152</v>
      </c>
      <c r="D1327" s="12">
        <v>5</v>
      </c>
      <c r="E1327" s="13">
        <f t="shared" si="305"/>
        <v>0.31328320802005011</v>
      </c>
      <c r="F1327" s="7">
        <v>15.96</v>
      </c>
      <c r="G1327" s="7">
        <f t="shared" si="299"/>
        <v>4.6867167919799497</v>
      </c>
      <c r="H1327" s="15">
        <f t="shared" si="300"/>
        <v>5.3132832080200503</v>
      </c>
      <c r="I1327" s="11">
        <f t="shared" si="295"/>
        <v>0.38385778929195752</v>
      </c>
      <c r="J1327" s="32">
        <f t="shared" si="296"/>
        <v>2.4051239930573776E-2</v>
      </c>
      <c r="K1327" s="32">
        <f t="shared" si="297"/>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7</v>
      </c>
      <c r="CZ1327" s="33" t="s">
        <v>85</v>
      </c>
    </row>
    <row r="1328" spans="1:104" x14ac:dyDescent="0.25">
      <c r="A1328">
        <v>1327</v>
      </c>
      <c r="B1328">
        <v>85</v>
      </c>
      <c r="C1328" s="24" t="s">
        <v>4157</v>
      </c>
      <c r="D1328" s="12">
        <v>2.14</v>
      </c>
      <c r="E1328" s="13">
        <v>2.4</v>
      </c>
      <c r="F1328" s="7">
        <f t="shared" ref="F1328:F1342" si="309">D1328/E1328</f>
        <v>0.89166666666666672</v>
      </c>
      <c r="G1328" s="7">
        <f t="shared" si="299"/>
        <v>-0.25999999999999979</v>
      </c>
      <c r="H1328" s="15">
        <f t="shared" si="300"/>
        <v>4.54</v>
      </c>
      <c r="I1328" s="11">
        <f t="shared" ref="I1328:I1391" si="310">IFERROR(F1328/SQRT(F1328^2+U1328), "X")</f>
        <v>3.0447422691144608E-3</v>
      </c>
      <c r="J1328" s="32">
        <f t="shared" ref="J1328:J1391" si="311">IFERROR(SQRT((1-I1328^2)/U1328), "X")</f>
        <v>3.4146642270442549E-3</v>
      </c>
      <c r="K1328" s="32">
        <f t="shared" ref="K1328:K1391" si="312">IFERROR(1/J1328, "X")</f>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3">AK1328*0+AL1328*6+AM1328*12+AN1328*15</f>
        <v>6.21</v>
      </c>
      <c r="X1328" s="7">
        <f t="shared" ref="X1328:X1342" si="314">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5">(1-$AL1328-$AK1328)/2</f>
        <v>0.09</v>
      </c>
      <c r="AN1328" s="32">
        <f t="shared" si="315"/>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19</v>
      </c>
      <c r="CZ1328" s="33" t="s">
        <v>85</v>
      </c>
    </row>
    <row r="1329" spans="1:104" x14ac:dyDescent="0.25">
      <c r="A1329">
        <v>1328</v>
      </c>
      <c r="B1329">
        <v>85</v>
      </c>
      <c r="C1329" s="24" t="s">
        <v>4157</v>
      </c>
      <c r="D1329" s="12">
        <v>1</v>
      </c>
      <c r="E1329" s="13">
        <v>5.0999999999999996</v>
      </c>
      <c r="F1329" s="7">
        <f t="shared" si="309"/>
        <v>0.19607843137254904</v>
      </c>
      <c r="G1329" s="7">
        <f t="shared" si="299"/>
        <v>-4.0999999999999996</v>
      </c>
      <c r="H1329" s="15">
        <f t="shared" si="300"/>
        <v>6.1</v>
      </c>
      <c r="I1329" s="11">
        <f t="shared" si="310"/>
        <v>8.4772860081008697E-4</v>
      </c>
      <c r="J1329" s="32">
        <f t="shared" si="311"/>
        <v>4.3234158641314432E-3</v>
      </c>
      <c r="K1329" s="32">
        <f t="shared" si="312"/>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3"/>
        <v>6.21</v>
      </c>
      <c r="X1329" s="7">
        <f t="shared" si="314"/>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5"/>
        <v>0.09</v>
      </c>
      <c r="AN1329" s="32">
        <f t="shared" si="315"/>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19</v>
      </c>
      <c r="CZ1329" s="33" t="s">
        <v>85</v>
      </c>
    </row>
    <row r="1330" spans="1:104" x14ac:dyDescent="0.25">
      <c r="A1330">
        <v>1329</v>
      </c>
      <c r="B1330">
        <v>85</v>
      </c>
      <c r="C1330" s="24" t="s">
        <v>4157</v>
      </c>
      <c r="D1330" s="12">
        <v>-0.8</v>
      </c>
      <c r="E1330" s="13">
        <v>6.1</v>
      </c>
      <c r="F1330" s="7">
        <f t="shared" si="309"/>
        <v>-0.13114754098360656</v>
      </c>
      <c r="G1330" s="7">
        <f t="shared" si="299"/>
        <v>-6.8999999999999995</v>
      </c>
      <c r="H1330" s="15">
        <f t="shared" si="300"/>
        <v>5.3</v>
      </c>
      <c r="I1330" s="11">
        <f t="shared" si="310"/>
        <v>-5.6869282495393685E-4</v>
      </c>
      <c r="J1330" s="32">
        <f t="shared" si="311"/>
        <v>4.3362827902737678E-3</v>
      </c>
      <c r="K1330" s="32">
        <f t="shared" si="312"/>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3"/>
        <v>6.21</v>
      </c>
      <c r="X1330" s="7">
        <f t="shared" si="314"/>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5"/>
        <v>0.09</v>
      </c>
      <c r="AN1330" s="32">
        <f t="shared" si="315"/>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19</v>
      </c>
      <c r="CZ1330" s="33" t="s">
        <v>85</v>
      </c>
    </row>
    <row r="1331" spans="1:104" x14ac:dyDescent="0.25">
      <c r="A1331">
        <v>1330</v>
      </c>
      <c r="B1331">
        <v>85</v>
      </c>
      <c r="C1331" s="24" t="s">
        <v>4157</v>
      </c>
      <c r="D1331" s="12">
        <v>3</v>
      </c>
      <c r="E1331" s="13">
        <v>6.3</v>
      </c>
      <c r="F1331" s="7">
        <f t="shared" si="309"/>
        <v>0.47619047619047622</v>
      </c>
      <c r="G1331" s="7">
        <f t="shared" si="299"/>
        <v>-3.3</v>
      </c>
      <c r="H1331" s="15">
        <f t="shared" si="300"/>
        <v>9.3000000000000007</v>
      </c>
      <c r="I1331" s="11">
        <f t="shared" si="310"/>
        <v>2.0289668941920603E-3</v>
      </c>
      <c r="J1331" s="32">
        <f t="shared" si="311"/>
        <v>4.2608304778033266E-3</v>
      </c>
      <c r="K1331" s="32">
        <f t="shared" si="312"/>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3"/>
        <v>6.21</v>
      </c>
      <c r="X1331" s="7">
        <f t="shared" si="314"/>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5"/>
        <v>0.09</v>
      </c>
      <c r="AN1331" s="32">
        <f t="shared" si="315"/>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19</v>
      </c>
      <c r="CZ1331" s="33" t="s">
        <v>85</v>
      </c>
    </row>
    <row r="1332" spans="1:104" x14ac:dyDescent="0.25">
      <c r="A1332">
        <v>1331</v>
      </c>
      <c r="B1332">
        <v>85</v>
      </c>
      <c r="C1332" s="24" t="s">
        <v>4157</v>
      </c>
      <c r="D1332" s="12">
        <v>7.2</v>
      </c>
      <c r="E1332" s="13">
        <v>4.0999999999999996</v>
      </c>
      <c r="F1332" s="7">
        <f t="shared" si="309"/>
        <v>1.75609756097561</v>
      </c>
      <c r="G1332" s="7">
        <f t="shared" si="299"/>
        <v>3.1000000000000005</v>
      </c>
      <c r="H1332" s="15">
        <f t="shared" si="300"/>
        <v>11.3</v>
      </c>
      <c r="I1332" s="11">
        <f t="shared" si="310"/>
        <v>7.4821041331039704E-3</v>
      </c>
      <c r="J1332" s="32">
        <f t="shared" si="311"/>
        <v>4.2606426313508711E-3</v>
      </c>
      <c r="K1332" s="32">
        <f t="shared" si="312"/>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3"/>
        <v>6.21</v>
      </c>
      <c r="X1332" s="7">
        <f t="shared" si="314"/>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5"/>
        <v>0.09</v>
      </c>
      <c r="AN1332" s="32">
        <f t="shared" si="315"/>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19</v>
      </c>
      <c r="CZ1332" s="33" t="s">
        <v>85</v>
      </c>
    </row>
    <row r="1333" spans="1:104" x14ac:dyDescent="0.25">
      <c r="A1333">
        <v>1332</v>
      </c>
      <c r="B1333">
        <v>85</v>
      </c>
      <c r="C1333" s="24" t="s">
        <v>4157</v>
      </c>
      <c r="D1333" s="12">
        <v>1.9</v>
      </c>
      <c r="E1333" s="13">
        <v>2.2999999999999998</v>
      </c>
      <c r="F1333" s="7">
        <f t="shared" si="309"/>
        <v>0.82608695652173914</v>
      </c>
      <c r="G1333" s="7">
        <f t="shared" si="299"/>
        <v>-0.39999999999999991</v>
      </c>
      <c r="H1333" s="15">
        <f t="shared" si="300"/>
        <v>4.1999999999999993</v>
      </c>
      <c r="I1333" s="11">
        <f t="shared" si="310"/>
        <v>2.8208114314153721E-3</v>
      </c>
      <c r="J1333" s="32">
        <f t="shared" si="311"/>
        <v>3.4146664696080823E-3</v>
      </c>
      <c r="K1333" s="32">
        <f t="shared" si="312"/>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3"/>
        <v>6.21</v>
      </c>
      <c r="X1333" s="7">
        <f t="shared" si="314"/>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5"/>
        <v>0.09</v>
      </c>
      <c r="AN1333" s="32">
        <f t="shared" si="315"/>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19</v>
      </c>
      <c r="CZ1333" s="33" t="s">
        <v>85</v>
      </c>
    </row>
    <row r="1334" spans="1:104" x14ac:dyDescent="0.25">
      <c r="A1334">
        <v>1333</v>
      </c>
      <c r="B1334">
        <v>85</v>
      </c>
      <c r="C1334" s="24" t="s">
        <v>4157</v>
      </c>
      <c r="D1334" s="12">
        <v>0.9</v>
      </c>
      <c r="E1334" s="13">
        <v>5</v>
      </c>
      <c r="F1334" s="7">
        <f t="shared" si="309"/>
        <v>0.18</v>
      </c>
      <c r="G1334" s="7">
        <f t="shared" si="299"/>
        <v>-4.0999999999999996</v>
      </c>
      <c r="H1334" s="15">
        <f t="shared" si="300"/>
        <v>5.9</v>
      </c>
      <c r="I1334" s="11">
        <f t="shared" si="310"/>
        <v>7.7821489952269358E-4</v>
      </c>
      <c r="J1334" s="32">
        <f t="shared" si="311"/>
        <v>4.3234161084594091E-3</v>
      </c>
      <c r="K1334" s="32">
        <f t="shared" si="312"/>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3"/>
        <v>6.21</v>
      </c>
      <c r="X1334" s="7">
        <f t="shared" si="314"/>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5"/>
        <v>0.09</v>
      </c>
      <c r="AN1334" s="32">
        <f t="shared" si="315"/>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19</v>
      </c>
      <c r="CZ1334" s="33" t="s">
        <v>85</v>
      </c>
    </row>
    <row r="1335" spans="1:104" x14ac:dyDescent="0.25">
      <c r="A1335">
        <v>1334</v>
      </c>
      <c r="B1335">
        <v>85</v>
      </c>
      <c r="C1335" s="24" t="s">
        <v>4157</v>
      </c>
      <c r="D1335" s="12">
        <v>-0.2</v>
      </c>
      <c r="E1335" s="13">
        <v>5.2</v>
      </c>
      <c r="F1335" s="7">
        <f t="shared" si="309"/>
        <v>-3.8461538461538464E-2</v>
      </c>
      <c r="G1335" s="7">
        <f t="shared" si="299"/>
        <v>-5.4</v>
      </c>
      <c r="H1335" s="15">
        <f t="shared" si="300"/>
        <v>5</v>
      </c>
      <c r="I1335" s="11">
        <f t="shared" si="310"/>
        <v>-1.6678013196798737E-4</v>
      </c>
      <c r="J1335" s="32">
        <f t="shared" si="311"/>
        <v>4.3362834311676708E-3</v>
      </c>
      <c r="K1335" s="32">
        <f t="shared" si="312"/>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3"/>
        <v>6.21</v>
      </c>
      <c r="X1335" s="7">
        <f t="shared" si="314"/>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5"/>
        <v>0.09</v>
      </c>
      <c r="AN1335" s="32">
        <f t="shared" si="315"/>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19</v>
      </c>
      <c r="CZ1335" s="33" t="s">
        <v>85</v>
      </c>
    </row>
    <row r="1336" spans="1:104" x14ac:dyDescent="0.25">
      <c r="A1336">
        <v>1335</v>
      </c>
      <c r="B1336">
        <v>85</v>
      </c>
      <c r="C1336" s="24" t="s">
        <v>4157</v>
      </c>
      <c r="D1336" s="12">
        <v>2.2000000000000002</v>
      </c>
      <c r="E1336" s="13">
        <v>7</v>
      </c>
      <c r="F1336" s="7">
        <f t="shared" si="309"/>
        <v>0.31428571428571433</v>
      </c>
      <c r="G1336" s="7">
        <f t="shared" si="299"/>
        <v>-4.8</v>
      </c>
      <c r="H1336" s="15">
        <f t="shared" si="300"/>
        <v>9.1999999999999993</v>
      </c>
      <c r="I1336" s="11">
        <f t="shared" si="310"/>
        <v>1.3391197058693848E-3</v>
      </c>
      <c r="J1336" s="32">
        <f t="shared" si="311"/>
        <v>4.2608354277662236E-3</v>
      </c>
      <c r="K1336" s="32">
        <f t="shared" si="312"/>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3"/>
        <v>6.21</v>
      </c>
      <c r="X1336" s="7">
        <f t="shared" si="314"/>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5"/>
        <v>0.09</v>
      </c>
      <c r="AN1336" s="32">
        <f t="shared" si="315"/>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19</v>
      </c>
      <c r="CZ1336" s="33" t="s">
        <v>85</v>
      </c>
    </row>
    <row r="1337" spans="1:104" x14ac:dyDescent="0.25">
      <c r="A1337">
        <v>1336</v>
      </c>
      <c r="B1337">
        <v>85</v>
      </c>
      <c r="C1337" s="24" t="s">
        <v>4157</v>
      </c>
      <c r="D1337" s="12">
        <v>6.2</v>
      </c>
      <c r="E1337" s="13">
        <v>4.9000000000000004</v>
      </c>
      <c r="F1337" s="7">
        <f t="shared" si="309"/>
        <v>1.2653061224489794</v>
      </c>
      <c r="G1337" s="7">
        <f t="shared" si="299"/>
        <v>1.2999999999999998</v>
      </c>
      <c r="H1337" s="15">
        <f t="shared" si="300"/>
        <v>11.100000000000001</v>
      </c>
      <c r="I1337" s="11">
        <f t="shared" si="310"/>
        <v>5.3910897683797435E-3</v>
      </c>
      <c r="J1337" s="32">
        <f t="shared" si="311"/>
        <v>4.2606999782356042E-3</v>
      </c>
      <c r="K1337" s="32">
        <f t="shared" si="312"/>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3"/>
        <v>6.21</v>
      </c>
      <c r="X1337" s="7">
        <f t="shared" si="314"/>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5"/>
        <v>0.09</v>
      </c>
      <c r="AN1337" s="32">
        <f t="shared" si="315"/>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19</v>
      </c>
      <c r="CZ1337" s="33" t="s">
        <v>85</v>
      </c>
    </row>
    <row r="1338" spans="1:104" x14ac:dyDescent="0.25">
      <c r="A1338">
        <v>1337</v>
      </c>
      <c r="B1338">
        <v>85</v>
      </c>
      <c r="C1338" s="24" t="s">
        <v>4157</v>
      </c>
      <c r="D1338" s="12">
        <v>2.5</v>
      </c>
      <c r="E1338" s="13">
        <v>2.7</v>
      </c>
      <c r="F1338" s="7">
        <f t="shared" si="309"/>
        <v>0.92592592592592582</v>
      </c>
      <c r="G1338" s="7">
        <f t="shared" si="299"/>
        <v>-0.20000000000000018</v>
      </c>
      <c r="H1338" s="15">
        <f t="shared" si="300"/>
        <v>5.2</v>
      </c>
      <c r="I1338" s="11">
        <f t="shared" si="310"/>
        <v>3.1617249883565302E-3</v>
      </c>
      <c r="J1338" s="32">
        <f t="shared" si="311"/>
        <v>3.4146629874250533E-3</v>
      </c>
      <c r="K1338" s="32">
        <f t="shared" si="312"/>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3"/>
        <v>6.21</v>
      </c>
      <c r="X1338" s="7">
        <f t="shared" si="314"/>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5"/>
        <v>0.09</v>
      </c>
      <c r="AN1338" s="32">
        <f t="shared" si="315"/>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19</v>
      </c>
      <c r="CZ1338" s="33" t="s">
        <v>85</v>
      </c>
    </row>
    <row r="1339" spans="1:104" x14ac:dyDescent="0.25">
      <c r="A1339">
        <v>1338</v>
      </c>
      <c r="B1339">
        <v>85</v>
      </c>
      <c r="C1339" s="24" t="s">
        <v>4157</v>
      </c>
      <c r="D1339" s="12">
        <v>1.2</v>
      </c>
      <c r="E1339" s="13">
        <v>4.8</v>
      </c>
      <c r="F1339" s="7">
        <f t="shared" si="309"/>
        <v>0.25</v>
      </c>
      <c r="G1339" s="7">
        <f t="shared" si="299"/>
        <v>-3.5999999999999996</v>
      </c>
      <c r="H1339" s="15">
        <f t="shared" si="300"/>
        <v>6</v>
      </c>
      <c r="I1339" s="11">
        <f t="shared" si="310"/>
        <v>1.0808537230561522E-3</v>
      </c>
      <c r="J1339" s="32">
        <f t="shared" si="311"/>
        <v>4.3234148922246087E-3</v>
      </c>
      <c r="K1339" s="32">
        <f t="shared" si="312"/>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3"/>
        <v>6.21</v>
      </c>
      <c r="X1339" s="7">
        <f t="shared" si="314"/>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5"/>
        <v>0.09</v>
      </c>
      <c r="AN1339" s="32">
        <f t="shared" si="315"/>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19</v>
      </c>
      <c r="CZ1339" s="33" t="s">
        <v>85</v>
      </c>
    </row>
    <row r="1340" spans="1:104" x14ac:dyDescent="0.25">
      <c r="A1340">
        <v>1339</v>
      </c>
      <c r="B1340">
        <v>85</v>
      </c>
      <c r="C1340" s="24" t="s">
        <v>4157</v>
      </c>
      <c r="D1340" s="12">
        <v>0.1</v>
      </c>
      <c r="E1340" s="13">
        <v>5.2</v>
      </c>
      <c r="F1340" s="7">
        <f t="shared" si="309"/>
        <v>1.9230769230769232E-2</v>
      </c>
      <c r="G1340" s="7">
        <f t="shared" si="299"/>
        <v>-5.1000000000000005</v>
      </c>
      <c r="H1340" s="15">
        <f t="shared" si="300"/>
        <v>5.3</v>
      </c>
      <c r="I1340" s="11">
        <f t="shared" si="310"/>
        <v>8.3390066853823353E-5</v>
      </c>
      <c r="J1340" s="32">
        <f t="shared" si="311"/>
        <v>4.3362834763988143E-3</v>
      </c>
      <c r="K1340" s="32">
        <f t="shared" si="312"/>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3"/>
        <v>6.21</v>
      </c>
      <c r="X1340" s="7">
        <f t="shared" si="314"/>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5"/>
        <v>0.09</v>
      </c>
      <c r="AN1340" s="32">
        <f t="shared" si="315"/>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19</v>
      </c>
      <c r="CZ1340" s="33" t="s">
        <v>85</v>
      </c>
    </row>
    <row r="1341" spans="1:104" x14ac:dyDescent="0.25">
      <c r="A1341">
        <v>1340</v>
      </c>
      <c r="B1341">
        <v>85</v>
      </c>
      <c r="C1341" s="24" t="s">
        <v>4157</v>
      </c>
      <c r="D1341" s="12">
        <v>3.4</v>
      </c>
      <c r="E1341" s="13">
        <v>6.7</v>
      </c>
      <c r="F1341" s="7">
        <f t="shared" si="309"/>
        <v>0.5074626865671642</v>
      </c>
      <c r="G1341" s="7">
        <f t="shared" si="299"/>
        <v>-3.3000000000000003</v>
      </c>
      <c r="H1341" s="15">
        <f t="shared" si="300"/>
        <v>10.1</v>
      </c>
      <c r="I1341" s="11">
        <f t="shared" si="310"/>
        <v>2.1622118775231468E-3</v>
      </c>
      <c r="J1341" s="32">
        <f t="shared" si="311"/>
        <v>4.2608292880603194E-3</v>
      </c>
      <c r="K1341" s="32">
        <f t="shared" si="312"/>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3"/>
        <v>6.21</v>
      </c>
      <c r="X1341" s="7">
        <f t="shared" si="314"/>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5"/>
        <v>0.09</v>
      </c>
      <c r="AN1341" s="32">
        <f t="shared" si="315"/>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19</v>
      </c>
      <c r="CZ1341" s="33" t="s">
        <v>85</v>
      </c>
    </row>
    <row r="1342" spans="1:104" x14ac:dyDescent="0.25">
      <c r="A1342">
        <v>1341</v>
      </c>
      <c r="B1342">
        <v>85</v>
      </c>
      <c r="C1342" s="24" t="s">
        <v>4157</v>
      </c>
      <c r="D1342" s="12">
        <v>7.2</v>
      </c>
      <c r="E1342" s="13">
        <v>5</v>
      </c>
      <c r="F1342" s="7">
        <f t="shared" si="309"/>
        <v>1.44</v>
      </c>
      <c r="G1342" s="7">
        <f t="shared" si="299"/>
        <v>2.2000000000000002</v>
      </c>
      <c r="H1342" s="15">
        <f t="shared" si="300"/>
        <v>12.2</v>
      </c>
      <c r="I1342" s="11">
        <f t="shared" si="310"/>
        <v>6.1353816498241178E-3</v>
      </c>
      <c r="J1342" s="32">
        <f t="shared" si="311"/>
        <v>4.2606817012667483E-3</v>
      </c>
      <c r="K1342" s="32">
        <f t="shared" si="312"/>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3"/>
        <v>6.21</v>
      </c>
      <c r="X1342" s="7">
        <f t="shared" si="314"/>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5"/>
        <v>0.09</v>
      </c>
      <c r="AN1342" s="32">
        <f t="shared" si="315"/>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19</v>
      </c>
      <c r="CZ1342" s="33" t="s">
        <v>85</v>
      </c>
    </row>
    <row r="1343" spans="1:104" x14ac:dyDescent="0.25">
      <c r="A1343">
        <v>1342</v>
      </c>
      <c r="B1343">
        <v>86</v>
      </c>
      <c r="C1343" s="24" t="s">
        <v>4162</v>
      </c>
      <c r="D1343" s="12">
        <v>8.1329403363969099</v>
      </c>
      <c r="E1343" s="13">
        <v>0.24097600996731591</v>
      </c>
      <c r="F1343" s="7">
        <v>33.75</v>
      </c>
      <c r="G1343" s="7">
        <f t="shared" si="299"/>
        <v>7.8919643264295942</v>
      </c>
      <c r="H1343" s="15">
        <f t="shared" si="300"/>
        <v>8.3739163463642257</v>
      </c>
      <c r="I1343" s="11">
        <f t="shared" si="310"/>
        <v>0.26154098862750297</v>
      </c>
      <c r="J1343" s="32">
        <f t="shared" si="311"/>
        <v>7.7493626260000878E-3</v>
      </c>
      <c r="K1343" s="32">
        <f t="shared" si="312"/>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6">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7">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318">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0</v>
      </c>
      <c r="CZ1343" s="33" t="s">
        <v>85</v>
      </c>
    </row>
    <row r="1344" spans="1:104" x14ac:dyDescent="0.25">
      <c r="A1344">
        <v>1343</v>
      </c>
      <c r="B1344">
        <v>86</v>
      </c>
      <c r="C1344" s="24" t="s">
        <v>4162</v>
      </c>
      <c r="D1344" s="12">
        <v>6.7846826330989263</v>
      </c>
      <c r="E1344" s="13">
        <v>0.15902827749286491</v>
      </c>
      <c r="F1344" s="7">
        <v>42.663372452130943</v>
      </c>
      <c r="G1344" s="7">
        <f t="shared" si="299"/>
        <v>6.625654355606061</v>
      </c>
      <c r="H1344" s="15">
        <f t="shared" si="300"/>
        <v>6.9437109105917916</v>
      </c>
      <c r="I1344" s="11">
        <f t="shared" si="310"/>
        <v>0.32405316507561005</v>
      </c>
      <c r="J1344" s="32">
        <f t="shared" si="311"/>
        <v>7.5955824973565648E-3</v>
      </c>
      <c r="K1344" s="32">
        <f t="shared" si="312"/>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6"/>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7"/>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318"/>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0</v>
      </c>
      <c r="CZ1344" s="33" t="s">
        <v>85</v>
      </c>
    </row>
    <row r="1345" spans="1:104" x14ac:dyDescent="0.25">
      <c r="A1345">
        <v>1344</v>
      </c>
      <c r="B1345">
        <v>86</v>
      </c>
      <c r="C1345" s="24" t="s">
        <v>4162</v>
      </c>
      <c r="D1345" s="12">
        <v>7.3742237934721233</v>
      </c>
      <c r="E1345" s="13">
        <v>0.1407441597965722</v>
      </c>
      <c r="F1345" s="7">
        <v>52.394527802294803</v>
      </c>
      <c r="G1345" s="7">
        <f t="shared" si="299"/>
        <v>7.2334796336755511</v>
      </c>
      <c r="H1345" s="15">
        <f t="shared" si="300"/>
        <v>7.5149679532686955</v>
      </c>
      <c r="I1345" s="11">
        <f t="shared" si="310"/>
        <v>0.38775473579956049</v>
      </c>
      <c r="J1345" s="32">
        <f t="shared" si="311"/>
        <v>7.4006723996580693E-3</v>
      </c>
      <c r="K1345" s="32">
        <f t="shared" si="312"/>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6"/>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7"/>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318"/>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0</v>
      </c>
      <c r="CZ1345" s="33" t="s">
        <v>85</v>
      </c>
    </row>
    <row r="1346" spans="1:104" x14ac:dyDescent="0.25">
      <c r="A1346">
        <v>1345</v>
      </c>
      <c r="B1346">
        <v>86</v>
      </c>
      <c r="C1346" s="24" t="s">
        <v>4162</v>
      </c>
      <c r="D1346" s="12">
        <v>7.2535433382302061</v>
      </c>
      <c r="E1346" s="13">
        <v>0.17384199887637741</v>
      </c>
      <c r="F1346" s="7">
        <v>41.724919093851128</v>
      </c>
      <c r="G1346" s="7">
        <f t="shared" ref="G1346:G1409" si="319">D1346-E1346</f>
        <v>7.0797013393538286</v>
      </c>
      <c r="H1346" s="15">
        <f t="shared" ref="H1346:H1409" si="320">D1346+E1346</f>
        <v>7.4273853371065837</v>
      </c>
      <c r="I1346" s="11">
        <f t="shared" si="310"/>
        <v>0.31765156410505013</v>
      </c>
      <c r="J1346" s="32">
        <f t="shared" si="311"/>
        <v>7.6129941292531218E-3</v>
      </c>
      <c r="K1346" s="32">
        <f t="shared" si="312"/>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6"/>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7"/>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318"/>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0</v>
      </c>
      <c r="CZ1346" s="33" t="s">
        <v>85</v>
      </c>
    </row>
    <row r="1347" spans="1:104" x14ac:dyDescent="0.25">
      <c r="A1347">
        <v>1346</v>
      </c>
      <c r="B1347">
        <v>86</v>
      </c>
      <c r="C1347" s="24" t="s">
        <v>4162</v>
      </c>
      <c r="D1347" s="12">
        <v>8.332866971988139</v>
      </c>
      <c r="E1347" s="13">
        <v>0.1434368603637188</v>
      </c>
      <c r="F1347" s="7">
        <v>58.094320740555411</v>
      </c>
      <c r="G1347" s="7">
        <f t="shared" si="319"/>
        <v>8.1894301116244197</v>
      </c>
      <c r="H1347" s="15">
        <f t="shared" si="320"/>
        <v>8.4763038323518582</v>
      </c>
      <c r="I1347" s="11">
        <f t="shared" si="310"/>
        <v>0.42270877629828463</v>
      </c>
      <c r="J1347" s="32">
        <f t="shared" si="311"/>
        <v>7.2762495698343432E-3</v>
      </c>
      <c r="K1347" s="32">
        <f t="shared" si="312"/>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6"/>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7"/>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318"/>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0</v>
      </c>
      <c r="CZ1347" s="33" t="s">
        <v>85</v>
      </c>
    </row>
    <row r="1348" spans="1:104" x14ac:dyDescent="0.25">
      <c r="A1348">
        <v>1347</v>
      </c>
      <c r="B1348">
        <v>86</v>
      </c>
      <c r="C1348" s="24" t="s">
        <v>4162</v>
      </c>
      <c r="D1348" s="12">
        <v>7.8196202278534077</v>
      </c>
      <c r="E1348" s="13">
        <v>0.1594087710877731</v>
      </c>
      <c r="F1348" s="7">
        <v>49.05388940955951</v>
      </c>
      <c r="G1348" s="7">
        <f t="shared" si="319"/>
        <v>7.6602114567656345</v>
      </c>
      <c r="H1348" s="15">
        <f t="shared" si="320"/>
        <v>7.9790289989411809</v>
      </c>
      <c r="I1348" s="11">
        <f t="shared" si="310"/>
        <v>0.36644864532338606</v>
      </c>
      <c r="J1348" s="32">
        <f t="shared" si="311"/>
        <v>7.4703280358432364E-3</v>
      </c>
      <c r="K1348" s="32">
        <f t="shared" si="312"/>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6"/>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7"/>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318"/>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0</v>
      </c>
      <c r="CZ1348" s="33" t="s">
        <v>85</v>
      </c>
    </row>
    <row r="1349" spans="1:104" x14ac:dyDescent="0.25">
      <c r="A1349">
        <v>1348</v>
      </c>
      <c r="B1349">
        <v>86</v>
      </c>
      <c r="C1349" s="24" t="s">
        <v>4162</v>
      </c>
      <c r="D1349" s="12">
        <v>6.9187182530897173</v>
      </c>
      <c r="E1349" s="13">
        <v>0.19597749184273899</v>
      </c>
      <c r="F1349" s="7">
        <v>35.30363710666122</v>
      </c>
      <c r="G1349" s="7">
        <f t="shared" si="319"/>
        <v>6.7227407612469783</v>
      </c>
      <c r="H1349" s="15">
        <f t="shared" si="320"/>
        <v>7.1146957449324564</v>
      </c>
      <c r="I1349" s="11">
        <f t="shared" si="310"/>
        <v>0.27270362213194799</v>
      </c>
      <c r="J1349" s="32">
        <f t="shared" si="311"/>
        <v>7.7245191850358452E-3</v>
      </c>
      <c r="K1349" s="32">
        <f t="shared" si="312"/>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6"/>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7"/>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318"/>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0</v>
      </c>
      <c r="CZ1349" s="33" t="s">
        <v>85</v>
      </c>
    </row>
    <row r="1350" spans="1:104" x14ac:dyDescent="0.25">
      <c r="A1350">
        <v>1349</v>
      </c>
      <c r="B1350">
        <v>87</v>
      </c>
      <c r="C1350" s="24" t="s">
        <v>4182</v>
      </c>
      <c r="D1350" s="12">
        <v>7.76</v>
      </c>
      <c r="E1350" s="13">
        <v>6.2E-2</v>
      </c>
      <c r="F1350" s="7">
        <f t="shared" ref="F1350:F1372" si="323">D1350/E1350</f>
        <v>125.16129032258064</v>
      </c>
      <c r="G1350" s="7">
        <f t="shared" si="319"/>
        <v>7.6979999999999995</v>
      </c>
      <c r="H1350" s="15">
        <f t="shared" si="320"/>
        <v>7.8220000000000001</v>
      </c>
      <c r="I1350" s="11">
        <f t="shared" si="310"/>
        <v>0.45316968574624261</v>
      </c>
      <c r="J1350" s="32">
        <f t="shared" si="311"/>
        <v>3.6206856335395674E-3</v>
      </c>
      <c r="K1350" s="32">
        <f t="shared" si="312"/>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10</v>
      </c>
      <c r="CZ1350" s="33" t="s">
        <v>85</v>
      </c>
    </row>
    <row r="1351" spans="1:104" x14ac:dyDescent="0.25">
      <c r="A1351">
        <v>1350</v>
      </c>
      <c r="B1351">
        <v>87</v>
      </c>
      <c r="C1351" s="24" t="s">
        <v>4182</v>
      </c>
      <c r="D1351" s="12">
        <v>7.77</v>
      </c>
      <c r="E1351" s="13">
        <v>6.2100000000000002E-2</v>
      </c>
      <c r="F1351" s="7">
        <f t="shared" si="323"/>
        <v>125.12077294685989</v>
      </c>
      <c r="G1351" s="7">
        <f t="shared" si="319"/>
        <v>7.7078999999999995</v>
      </c>
      <c r="H1351" s="15">
        <f t="shared" si="320"/>
        <v>7.8320999999999996</v>
      </c>
      <c r="I1351" s="11">
        <f t="shared" si="310"/>
        <v>0.45354990861657513</v>
      </c>
      <c r="J1351" s="32">
        <f t="shared" si="311"/>
        <v>3.6248969530359486E-3</v>
      </c>
      <c r="K1351" s="32">
        <f t="shared" si="312"/>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10</v>
      </c>
      <c r="CZ1351" s="33" t="s">
        <v>85</v>
      </c>
    </row>
    <row r="1352" spans="1:104" x14ac:dyDescent="0.25">
      <c r="A1352">
        <v>1351</v>
      </c>
      <c r="B1352">
        <v>87</v>
      </c>
      <c r="C1352" s="24" t="s">
        <v>4182</v>
      </c>
      <c r="D1352" s="12">
        <v>7.67</v>
      </c>
      <c r="E1352" s="13">
        <v>6.4600000000000005E-2</v>
      </c>
      <c r="F1352" s="7">
        <f t="shared" si="323"/>
        <v>118.73065015479875</v>
      </c>
      <c r="G1352" s="7">
        <f t="shared" si="319"/>
        <v>7.6053999999999995</v>
      </c>
      <c r="H1352" s="15">
        <f t="shared" si="320"/>
        <v>7.7346000000000004</v>
      </c>
      <c r="I1352" s="11">
        <f t="shared" si="310"/>
        <v>0.4512680675336197</v>
      </c>
      <c r="J1352" s="32">
        <f t="shared" si="311"/>
        <v>3.8007714684057154E-3</v>
      </c>
      <c r="K1352" s="32">
        <f t="shared" si="312"/>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10</v>
      </c>
      <c r="CZ1352" s="33" t="s">
        <v>85</v>
      </c>
    </row>
    <row r="1353" spans="1:104" x14ac:dyDescent="0.25">
      <c r="A1353">
        <v>1352</v>
      </c>
      <c r="B1353">
        <v>87</v>
      </c>
      <c r="C1353" s="24" t="s">
        <v>4182</v>
      </c>
      <c r="D1353" s="12">
        <v>6.75</v>
      </c>
      <c r="E1353" s="13">
        <v>2.8</v>
      </c>
      <c r="F1353" s="7">
        <f t="shared" si="323"/>
        <v>2.410714285714286</v>
      </c>
      <c r="G1353" s="7">
        <f t="shared" si="319"/>
        <v>3.95</v>
      </c>
      <c r="H1353" s="15">
        <f t="shared" si="320"/>
        <v>9.5500000000000007</v>
      </c>
      <c r="I1353" s="11">
        <f t="shared" si="310"/>
        <v>9.7910954963445745E-3</v>
      </c>
      <c r="J1353" s="32">
        <f t="shared" si="311"/>
        <v>4.0614914651503414E-3</v>
      </c>
      <c r="K1353" s="32">
        <f t="shared" si="312"/>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10</v>
      </c>
      <c r="CZ1353" s="33" t="s">
        <v>85</v>
      </c>
    </row>
    <row r="1354" spans="1:104" x14ac:dyDescent="0.25">
      <c r="A1354">
        <v>1353</v>
      </c>
      <c r="B1354">
        <v>87</v>
      </c>
      <c r="C1354" s="24" t="s">
        <v>4182</v>
      </c>
      <c r="D1354" s="12">
        <v>8.09</v>
      </c>
      <c r="E1354" s="13">
        <v>2.72</v>
      </c>
      <c r="F1354" s="7">
        <f t="shared" si="323"/>
        <v>2.9742647058823528</v>
      </c>
      <c r="G1354" s="7">
        <f t="shared" si="319"/>
        <v>5.3699999999999992</v>
      </c>
      <c r="H1354" s="15">
        <f t="shared" si="320"/>
        <v>10.81</v>
      </c>
      <c r="I1354" s="11">
        <f t="shared" si="310"/>
        <v>1.2096320400870456E-2</v>
      </c>
      <c r="J1354" s="32">
        <f t="shared" si="311"/>
        <v>4.066995239847669E-3</v>
      </c>
      <c r="K1354" s="32">
        <f t="shared" si="312"/>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10</v>
      </c>
      <c r="CZ1354" s="33" t="s">
        <v>85</v>
      </c>
    </row>
    <row r="1355" spans="1:104" x14ac:dyDescent="0.25">
      <c r="A1355">
        <v>1354</v>
      </c>
      <c r="B1355">
        <v>87</v>
      </c>
      <c r="C1355" s="24" t="s">
        <v>4182</v>
      </c>
      <c r="D1355" s="12">
        <v>10.6</v>
      </c>
      <c r="E1355" s="13">
        <v>2.2200000000000002</v>
      </c>
      <c r="F1355" s="7">
        <f t="shared" si="323"/>
        <v>4.774774774774774</v>
      </c>
      <c r="G1355" s="7">
        <f t="shared" si="319"/>
        <v>8.379999999999999</v>
      </c>
      <c r="H1355" s="15">
        <f t="shared" si="320"/>
        <v>12.82</v>
      </c>
      <c r="I1355" s="11">
        <f t="shared" si="310"/>
        <v>2.0332038617907406E-2</v>
      </c>
      <c r="J1355" s="32">
        <f t="shared" si="311"/>
        <v>4.25821940865608E-3</v>
      </c>
      <c r="K1355" s="32">
        <f t="shared" si="312"/>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10</v>
      </c>
      <c r="CZ1355" s="33" t="s">
        <v>85</v>
      </c>
    </row>
    <row r="1356" spans="1:104" x14ac:dyDescent="0.25">
      <c r="A1356">
        <v>1355</v>
      </c>
      <c r="B1356">
        <v>87</v>
      </c>
      <c r="C1356" s="24" t="s">
        <v>4182</v>
      </c>
      <c r="D1356" s="12">
        <v>9.08</v>
      </c>
      <c r="E1356" s="13">
        <v>5.41</v>
      </c>
      <c r="F1356" s="7">
        <f t="shared" si="323"/>
        <v>1.6783733826247689</v>
      </c>
      <c r="G1356" s="7">
        <f t="shared" si="319"/>
        <v>3.67</v>
      </c>
      <c r="H1356" s="15">
        <f t="shared" si="320"/>
        <v>14.49</v>
      </c>
      <c r="I1356" s="11">
        <f t="shared" si="310"/>
        <v>7.1481771720484956E-3</v>
      </c>
      <c r="J1356" s="32">
        <f t="shared" si="311"/>
        <v>4.2589910243152384E-3</v>
      </c>
      <c r="K1356" s="32">
        <f t="shared" si="312"/>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10</v>
      </c>
      <c r="CZ1356" s="33" t="s">
        <v>85</v>
      </c>
    </row>
    <row r="1357" spans="1:104" x14ac:dyDescent="0.25">
      <c r="A1357">
        <v>1356</v>
      </c>
      <c r="B1357">
        <v>87</v>
      </c>
      <c r="C1357" s="24" t="s">
        <v>4182</v>
      </c>
      <c r="D1357" s="12">
        <v>7.52</v>
      </c>
      <c r="E1357" s="13">
        <v>3.38</v>
      </c>
      <c r="F1357" s="7">
        <f t="shared" si="323"/>
        <v>2.224852071005917</v>
      </c>
      <c r="G1357" s="7">
        <f t="shared" si="319"/>
        <v>4.1399999999999997</v>
      </c>
      <c r="H1357" s="15">
        <f t="shared" si="320"/>
        <v>10.899999999999999</v>
      </c>
      <c r="I1357" s="11">
        <f t="shared" si="310"/>
        <v>9.0362819111091588E-3</v>
      </c>
      <c r="J1357" s="32">
        <f t="shared" si="311"/>
        <v>4.061520327067681E-3</v>
      </c>
      <c r="K1357" s="32">
        <f t="shared" si="312"/>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10</v>
      </c>
      <c r="CZ1357" s="33" t="s">
        <v>85</v>
      </c>
    </row>
    <row r="1358" spans="1:104" x14ac:dyDescent="0.25">
      <c r="A1358">
        <v>1357</v>
      </c>
      <c r="B1358">
        <v>87</v>
      </c>
      <c r="C1358" s="24" t="s">
        <v>4182</v>
      </c>
      <c r="D1358" s="12">
        <v>8.6199999999999992</v>
      </c>
      <c r="E1358" s="13">
        <v>3.36</v>
      </c>
      <c r="F1358" s="7">
        <f t="shared" si="323"/>
        <v>2.5654761904761902</v>
      </c>
      <c r="G1358" s="7">
        <f t="shared" si="319"/>
        <v>5.26</v>
      </c>
      <c r="H1358" s="15">
        <f t="shared" si="320"/>
        <v>11.979999999999999</v>
      </c>
      <c r="I1358" s="11">
        <f t="shared" si="310"/>
        <v>1.0433974870251501E-2</v>
      </c>
      <c r="J1358" s="32">
        <f t="shared" si="311"/>
        <v>4.0670714111421171E-3</v>
      </c>
      <c r="K1358" s="32">
        <f t="shared" si="312"/>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10</v>
      </c>
      <c r="CZ1358" s="33" t="s">
        <v>85</v>
      </c>
    </row>
    <row r="1359" spans="1:104" x14ac:dyDescent="0.25">
      <c r="A1359">
        <v>1358</v>
      </c>
      <c r="B1359">
        <v>87</v>
      </c>
      <c r="C1359" s="24" t="s">
        <v>4182</v>
      </c>
      <c r="D1359" s="12">
        <v>10.4</v>
      </c>
      <c r="E1359" s="13">
        <v>3.04</v>
      </c>
      <c r="F1359" s="7">
        <f t="shared" si="323"/>
        <v>3.4210526315789473</v>
      </c>
      <c r="G1359" s="7">
        <f t="shared" si="319"/>
        <v>7.36</v>
      </c>
      <c r="H1359" s="15">
        <f t="shared" si="320"/>
        <v>13.440000000000001</v>
      </c>
      <c r="I1359" s="11">
        <f t="shared" si="310"/>
        <v>1.4569058267522302E-2</v>
      </c>
      <c r="J1359" s="32">
        <f t="shared" si="311"/>
        <v>4.2586478012757506E-3</v>
      </c>
      <c r="K1359" s="32">
        <f t="shared" si="312"/>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10</v>
      </c>
      <c r="CZ1359" s="33" t="s">
        <v>85</v>
      </c>
    </row>
    <row r="1360" spans="1:104" x14ac:dyDescent="0.25">
      <c r="A1360">
        <v>1359</v>
      </c>
      <c r="B1360">
        <v>87</v>
      </c>
      <c r="C1360" s="24" t="s">
        <v>4182</v>
      </c>
      <c r="D1360" s="12">
        <v>6.98</v>
      </c>
      <c r="E1360" s="13">
        <v>6.0100000000000001E-2</v>
      </c>
      <c r="F1360" s="7">
        <f t="shared" si="323"/>
        <v>116.13976705490849</v>
      </c>
      <c r="G1360" s="7">
        <f t="shared" si="319"/>
        <v>6.9199000000000002</v>
      </c>
      <c r="H1360" s="15">
        <f t="shared" si="320"/>
        <v>7.0401000000000007</v>
      </c>
      <c r="I1360" s="11">
        <f t="shared" si="310"/>
        <v>0.42663729749733953</v>
      </c>
      <c r="J1360" s="32">
        <f t="shared" si="311"/>
        <v>3.6734816016604742E-3</v>
      </c>
      <c r="K1360" s="32">
        <f t="shared" si="312"/>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10</v>
      </c>
      <c r="CZ1360" s="33" t="s">
        <v>85</v>
      </c>
    </row>
    <row r="1361" spans="1:104" x14ac:dyDescent="0.25">
      <c r="A1361">
        <v>1360</v>
      </c>
      <c r="B1361">
        <v>87</v>
      </c>
      <c r="C1361" s="24" t="s">
        <v>4182</v>
      </c>
      <c r="D1361" s="12">
        <v>6.98</v>
      </c>
      <c r="E1361" s="13">
        <v>6.0199999999999997E-2</v>
      </c>
      <c r="F1361" s="7">
        <f t="shared" si="323"/>
        <v>115.94684385382061</v>
      </c>
      <c r="G1361" s="7">
        <f t="shared" si="319"/>
        <v>6.9198000000000004</v>
      </c>
      <c r="H1361" s="15">
        <f t="shared" si="320"/>
        <v>7.0402000000000005</v>
      </c>
      <c r="I1361" s="11">
        <f t="shared" si="310"/>
        <v>0.4265385123309996</v>
      </c>
      <c r="J1361" s="32">
        <f t="shared" si="311"/>
        <v>3.6787418971814009E-3</v>
      </c>
      <c r="K1361" s="32">
        <f t="shared" si="312"/>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10</v>
      </c>
      <c r="CZ1361" s="33" t="s">
        <v>85</v>
      </c>
    </row>
    <row r="1362" spans="1:104" x14ac:dyDescent="0.25">
      <c r="A1362">
        <v>1361</v>
      </c>
      <c r="B1362">
        <v>87</v>
      </c>
      <c r="C1362" s="24" t="s">
        <v>4182</v>
      </c>
      <c r="D1362" s="12">
        <v>6.89</v>
      </c>
      <c r="E1362" s="13">
        <v>6.2799999999999995E-2</v>
      </c>
      <c r="F1362" s="7">
        <f t="shared" si="323"/>
        <v>109.71337579617835</v>
      </c>
      <c r="G1362" s="7">
        <f t="shared" si="319"/>
        <v>6.8271999999999995</v>
      </c>
      <c r="H1362" s="15">
        <f t="shared" si="320"/>
        <v>6.9527999999999999</v>
      </c>
      <c r="I1362" s="11">
        <f t="shared" si="310"/>
        <v>0.42334186763137061</v>
      </c>
      <c r="J1362" s="32">
        <f t="shared" si="311"/>
        <v>3.8586167325471796E-3</v>
      </c>
      <c r="K1362" s="32">
        <f t="shared" si="312"/>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10</v>
      </c>
      <c r="CZ1362" s="33" t="s">
        <v>85</v>
      </c>
    </row>
    <row r="1363" spans="1:104" x14ac:dyDescent="0.25">
      <c r="A1363">
        <v>1362</v>
      </c>
      <c r="B1363">
        <v>87</v>
      </c>
      <c r="C1363" s="24" t="s">
        <v>4182</v>
      </c>
      <c r="D1363" s="12">
        <v>7.56</v>
      </c>
      <c r="E1363" s="13">
        <v>2.8</v>
      </c>
      <c r="F1363" s="7">
        <f t="shared" si="323"/>
        <v>2.7</v>
      </c>
      <c r="G1363" s="7">
        <f t="shared" si="319"/>
        <v>4.76</v>
      </c>
      <c r="H1363" s="15">
        <f t="shared" si="320"/>
        <v>10.36</v>
      </c>
      <c r="I1363" s="11">
        <f t="shared" si="310"/>
        <v>1.0965893237543428E-2</v>
      </c>
      <c r="J1363" s="32">
        <f t="shared" si="311"/>
        <v>4.0614419398308987E-3</v>
      </c>
      <c r="K1363" s="32">
        <f t="shared" si="312"/>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10</v>
      </c>
      <c r="CZ1363" s="33" t="s">
        <v>85</v>
      </c>
    </row>
    <row r="1364" spans="1:104" x14ac:dyDescent="0.25">
      <c r="A1364">
        <v>1363</v>
      </c>
      <c r="B1364">
        <v>87</v>
      </c>
      <c r="C1364" s="24" t="s">
        <v>4182</v>
      </c>
      <c r="D1364" s="12">
        <v>9.25</v>
      </c>
      <c r="E1364" s="13">
        <v>2.78</v>
      </c>
      <c r="F1364" s="7">
        <f t="shared" si="323"/>
        <v>3.3273381294964031</v>
      </c>
      <c r="G1364" s="7">
        <f t="shared" si="319"/>
        <v>6.4700000000000006</v>
      </c>
      <c r="H1364" s="15">
        <f t="shared" si="320"/>
        <v>12.03</v>
      </c>
      <c r="I1364" s="11">
        <f t="shared" si="310"/>
        <v>1.3532019338235989E-2</v>
      </c>
      <c r="J1364" s="32">
        <f t="shared" si="311"/>
        <v>4.0669204065184924E-3</v>
      </c>
      <c r="K1364" s="32">
        <f t="shared" si="312"/>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10</v>
      </c>
      <c r="CZ1364" s="33" t="s">
        <v>85</v>
      </c>
    </row>
    <row r="1365" spans="1:104" x14ac:dyDescent="0.25">
      <c r="A1365">
        <v>1364</v>
      </c>
      <c r="B1365">
        <v>87</v>
      </c>
      <c r="C1365" s="24" t="s">
        <v>4182</v>
      </c>
      <c r="D1365" s="12">
        <v>9.1300000000000008</v>
      </c>
      <c r="E1365" s="13">
        <v>2.19</v>
      </c>
      <c r="F1365" s="7">
        <f t="shared" si="323"/>
        <v>4.1689497716894985</v>
      </c>
      <c r="G1365" s="7">
        <f t="shared" si="319"/>
        <v>6.9400000000000013</v>
      </c>
      <c r="H1365" s="15">
        <f t="shared" si="320"/>
        <v>11.32</v>
      </c>
      <c r="I1365" s="11">
        <f t="shared" si="310"/>
        <v>1.7753174955812422E-2</v>
      </c>
      <c r="J1365" s="32">
        <f t="shared" si="311"/>
        <v>4.2584286038586192E-3</v>
      </c>
      <c r="K1365" s="32">
        <f t="shared" si="312"/>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10</v>
      </c>
      <c r="CZ1365" s="33" t="s">
        <v>85</v>
      </c>
    </row>
    <row r="1366" spans="1:104" x14ac:dyDescent="0.25">
      <c r="A1366">
        <v>1365</v>
      </c>
      <c r="B1366">
        <v>87</v>
      </c>
      <c r="C1366" s="24" t="s">
        <v>4182</v>
      </c>
      <c r="D1366" s="12">
        <v>13.4</v>
      </c>
      <c r="E1366" s="13">
        <v>6.31</v>
      </c>
      <c r="F1366" s="7">
        <f t="shared" si="323"/>
        <v>2.1236133122028527</v>
      </c>
      <c r="G1366" s="7">
        <f t="shared" si="319"/>
        <v>7.0900000000000007</v>
      </c>
      <c r="H1366" s="15">
        <f t="shared" si="320"/>
        <v>19.71</v>
      </c>
      <c r="I1366" s="11">
        <f t="shared" si="310"/>
        <v>9.0443111811745695E-3</v>
      </c>
      <c r="J1366" s="32">
        <f t="shared" si="311"/>
        <v>4.2589256382993684E-3</v>
      </c>
      <c r="K1366" s="32">
        <f t="shared" si="312"/>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10</v>
      </c>
      <c r="CZ1366" s="33" t="s">
        <v>85</v>
      </c>
    </row>
    <row r="1367" spans="1:104" x14ac:dyDescent="0.25">
      <c r="A1367">
        <v>1366</v>
      </c>
      <c r="B1367">
        <v>87</v>
      </c>
      <c r="C1367" s="24" t="s">
        <v>4182</v>
      </c>
      <c r="D1367" s="12">
        <v>5.39</v>
      </c>
      <c r="E1367" s="13">
        <v>3.5400000000000001E-2</v>
      </c>
      <c r="F1367" s="7">
        <f t="shared" si="323"/>
        <v>152.25988700564972</v>
      </c>
      <c r="G1367" s="7">
        <f t="shared" si="319"/>
        <v>5.3545999999999996</v>
      </c>
      <c r="H1367" s="15">
        <f t="shared" si="320"/>
        <v>5.4253999999999998</v>
      </c>
      <c r="I1367" s="11">
        <f t="shared" si="310"/>
        <v>0.36277548012922389</v>
      </c>
      <c r="J1367" s="32">
        <f t="shared" si="311"/>
        <v>2.3826070494572405E-3</v>
      </c>
      <c r="K1367" s="32">
        <f t="shared" si="312"/>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10</v>
      </c>
      <c r="CZ1367" s="33" t="s">
        <v>85</v>
      </c>
    </row>
    <row r="1368" spans="1:104" x14ac:dyDescent="0.25">
      <c r="A1368">
        <v>1367</v>
      </c>
      <c r="B1368">
        <v>87</v>
      </c>
      <c r="C1368" s="24" t="s">
        <v>4182</v>
      </c>
      <c r="D1368" s="12">
        <v>5.39</v>
      </c>
      <c r="E1368" s="13">
        <v>3.5400000000000001E-2</v>
      </c>
      <c r="F1368" s="7">
        <f t="shared" si="323"/>
        <v>152.25988700564972</v>
      </c>
      <c r="G1368" s="7">
        <f t="shared" si="319"/>
        <v>5.3545999999999996</v>
      </c>
      <c r="H1368" s="15">
        <f t="shared" si="320"/>
        <v>5.4253999999999998</v>
      </c>
      <c r="I1368" s="11">
        <f t="shared" si="310"/>
        <v>0.36328522672509028</v>
      </c>
      <c r="J1368" s="32">
        <f t="shared" si="311"/>
        <v>2.3859549213484594E-3</v>
      </c>
      <c r="K1368" s="32">
        <f t="shared" si="312"/>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10</v>
      </c>
      <c r="CZ1368" s="33" t="s">
        <v>85</v>
      </c>
    </row>
    <row r="1369" spans="1:104" x14ac:dyDescent="0.25">
      <c r="A1369">
        <v>1368</v>
      </c>
      <c r="B1369">
        <v>87</v>
      </c>
      <c r="C1369" s="24" t="s">
        <v>4182</v>
      </c>
      <c r="D1369" s="12">
        <v>5.39</v>
      </c>
      <c r="E1369" s="13">
        <v>3.5499999999999997E-2</v>
      </c>
      <c r="F1369" s="7">
        <f t="shared" si="323"/>
        <v>151.83098591549296</v>
      </c>
      <c r="G1369" s="7">
        <f t="shared" si="319"/>
        <v>5.3544999999999998</v>
      </c>
      <c r="H1369" s="15">
        <f t="shared" si="320"/>
        <v>5.4254999999999995</v>
      </c>
      <c r="I1369" s="11">
        <f t="shared" si="310"/>
        <v>0.37249448551865488</v>
      </c>
      <c r="J1369" s="32">
        <f t="shared" si="311"/>
        <v>2.4533495799466138E-3</v>
      </c>
      <c r="K1369" s="32">
        <f t="shared" si="312"/>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10</v>
      </c>
      <c r="CZ1369" s="33" t="s">
        <v>85</v>
      </c>
    </row>
    <row r="1370" spans="1:104" x14ac:dyDescent="0.25">
      <c r="A1370">
        <v>1369</v>
      </c>
      <c r="B1370">
        <v>87</v>
      </c>
      <c r="C1370" s="24" t="s">
        <v>4182</v>
      </c>
      <c r="D1370" s="12">
        <v>5.09</v>
      </c>
      <c r="E1370" s="13">
        <v>1.57</v>
      </c>
      <c r="F1370" s="7">
        <f t="shared" si="323"/>
        <v>3.2420382165605095</v>
      </c>
      <c r="G1370" s="7">
        <f t="shared" si="319"/>
        <v>3.5199999999999996</v>
      </c>
      <c r="H1370" s="15">
        <f t="shared" si="320"/>
        <v>6.66</v>
      </c>
      <c r="I1370" s="11">
        <f t="shared" si="310"/>
        <v>8.2889064414605248E-3</v>
      </c>
      <c r="J1370" s="32">
        <f t="shared" si="311"/>
        <v>2.5566960929455842E-3</v>
      </c>
      <c r="K1370" s="32">
        <f t="shared" si="312"/>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10</v>
      </c>
      <c r="CZ1370" s="33" t="s">
        <v>85</v>
      </c>
    </row>
    <row r="1371" spans="1:104" x14ac:dyDescent="0.25">
      <c r="A1371">
        <v>1370</v>
      </c>
      <c r="B1371">
        <v>87</v>
      </c>
      <c r="C1371" s="24" t="s">
        <v>4182</v>
      </c>
      <c r="D1371" s="12">
        <v>7.45</v>
      </c>
      <c r="E1371" s="13">
        <v>1.36</v>
      </c>
      <c r="F1371" s="7">
        <f t="shared" si="323"/>
        <v>5.4779411764705879</v>
      </c>
      <c r="G1371" s="7">
        <f t="shared" si="319"/>
        <v>6.09</v>
      </c>
      <c r="H1371" s="15">
        <f t="shared" si="320"/>
        <v>8.81</v>
      </c>
      <c r="I1371" s="11">
        <f t="shared" si="310"/>
        <v>1.4027201651511953E-2</v>
      </c>
      <c r="J1371" s="32">
        <f t="shared" si="311"/>
        <v>2.5606703685981552E-3</v>
      </c>
      <c r="K1371" s="32">
        <f t="shared" si="312"/>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10</v>
      </c>
      <c r="CZ1371" s="33" t="s">
        <v>85</v>
      </c>
    </row>
    <row r="1372" spans="1:104" x14ac:dyDescent="0.25">
      <c r="A1372">
        <v>1371</v>
      </c>
      <c r="B1372">
        <v>87</v>
      </c>
      <c r="C1372" s="24" t="s">
        <v>4182</v>
      </c>
      <c r="D1372" s="12">
        <v>3.46</v>
      </c>
      <c r="E1372" s="13">
        <v>1.38</v>
      </c>
      <c r="F1372" s="7">
        <f t="shared" si="323"/>
        <v>2.5072463768115942</v>
      </c>
      <c r="G1372" s="7">
        <f t="shared" si="319"/>
        <v>2.08</v>
      </c>
      <c r="H1372" s="15">
        <f t="shared" si="320"/>
        <v>4.84</v>
      </c>
      <c r="I1372" s="11">
        <f t="shared" si="310"/>
        <v>6.6280050549121462E-3</v>
      </c>
      <c r="J1372" s="32">
        <f t="shared" si="311"/>
        <v>2.6435395883753648E-3</v>
      </c>
      <c r="K1372" s="32">
        <f t="shared" si="312"/>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10</v>
      </c>
      <c r="CZ1372" s="33" t="s">
        <v>85</v>
      </c>
    </row>
    <row r="1373" spans="1:104" x14ac:dyDescent="0.25">
      <c r="A1373">
        <v>1372</v>
      </c>
      <c r="B1373">
        <v>88</v>
      </c>
      <c r="C1373" s="24" t="s">
        <v>4186</v>
      </c>
      <c r="D1373" s="12">
        <v>6.8845274530016756</v>
      </c>
      <c r="E1373" s="13">
        <v>0.16489886114974081</v>
      </c>
      <c r="F1373" s="7">
        <v>41.75</v>
      </c>
      <c r="G1373" s="7">
        <f t="shared" si="319"/>
        <v>6.7196285918519347</v>
      </c>
      <c r="H1373" s="15">
        <f t="shared" si="320"/>
        <v>7.0494263141514164</v>
      </c>
      <c r="I1373" s="11">
        <f t="shared" si="310"/>
        <v>0.14267101200390972</v>
      </c>
      <c r="J1373" s="32">
        <f t="shared" si="311"/>
        <v>3.4172697485966401E-3</v>
      </c>
      <c r="K1373" s="32">
        <f t="shared" si="312"/>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4">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11</v>
      </c>
      <c r="CZ1373" s="33" t="s">
        <v>85</v>
      </c>
    </row>
    <row r="1374" spans="1:104" x14ac:dyDescent="0.25">
      <c r="A1374">
        <v>1373</v>
      </c>
      <c r="B1374">
        <v>88</v>
      </c>
      <c r="C1374" s="24" t="s">
        <v>4186</v>
      </c>
      <c r="D1374" s="12">
        <v>6.9113307397686619</v>
      </c>
      <c r="E1374" s="13">
        <v>0.10605080159227651</v>
      </c>
      <c r="F1374" s="7">
        <v>65.17</v>
      </c>
      <c r="G1374" s="7">
        <f t="shared" si="319"/>
        <v>6.8052799381763851</v>
      </c>
      <c r="H1374" s="15">
        <f t="shared" si="320"/>
        <v>7.0173815413609386</v>
      </c>
      <c r="I1374" s="11">
        <f t="shared" si="310"/>
        <v>0.21951705691794052</v>
      </c>
      <c r="J1374" s="32">
        <f t="shared" si="311"/>
        <v>3.3683758925570129E-3</v>
      </c>
      <c r="K1374" s="32">
        <f t="shared" si="312"/>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4">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0">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11</v>
      </c>
      <c r="CZ1374" s="33" t="s">
        <v>85</v>
      </c>
    </row>
    <row r="1375" spans="1:104" x14ac:dyDescent="0.25">
      <c r="A1375">
        <v>1374</v>
      </c>
      <c r="B1375">
        <v>88</v>
      </c>
      <c r="C1375" s="24" t="s">
        <v>4186</v>
      </c>
      <c r="D1375" s="12">
        <v>16.017240098185411</v>
      </c>
      <c r="E1375" s="13">
        <v>0.1681246992566959</v>
      </c>
      <c r="F1375" s="7">
        <v>95.27</v>
      </c>
      <c r="G1375" s="7">
        <f t="shared" si="319"/>
        <v>15.849115398928715</v>
      </c>
      <c r="H1375" s="15">
        <f t="shared" si="320"/>
        <v>16.185364797442109</v>
      </c>
      <c r="I1375" s="11">
        <f t="shared" si="310"/>
        <v>0.31245913173823409</v>
      </c>
      <c r="J1375" s="32">
        <f t="shared" si="311"/>
        <v>3.2797221763223904E-3</v>
      </c>
      <c r="K1375" s="32">
        <f t="shared" si="312"/>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4">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0">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11</v>
      </c>
      <c r="CZ1375" s="33" t="s">
        <v>85</v>
      </c>
    </row>
    <row r="1376" spans="1:104" x14ac:dyDescent="0.25">
      <c r="A1376">
        <v>1375</v>
      </c>
      <c r="B1376">
        <v>88</v>
      </c>
      <c r="C1376" s="24" t="s">
        <v>4186</v>
      </c>
      <c r="D1376" s="12">
        <v>8.9036271204958606</v>
      </c>
      <c r="E1376" s="13">
        <v>9.8885241231628826E-2</v>
      </c>
      <c r="F1376" s="7">
        <v>90.04</v>
      </c>
      <c r="G1376" s="7">
        <f t="shared" si="319"/>
        <v>8.8047418792642311</v>
      </c>
      <c r="H1376" s="15">
        <f t="shared" si="320"/>
        <v>9.00251236172749</v>
      </c>
      <c r="I1376" s="11">
        <f t="shared" si="310"/>
        <v>0.29685760397406696</v>
      </c>
      <c r="J1376" s="32">
        <f t="shared" si="311"/>
        <v>3.2969525097075406E-3</v>
      </c>
      <c r="K1376" s="32">
        <f t="shared" si="312"/>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4">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0">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11</v>
      </c>
      <c r="CZ1376" s="33" t="s">
        <v>85</v>
      </c>
    </row>
    <row r="1377" spans="1:104" x14ac:dyDescent="0.25">
      <c r="A1377">
        <v>1376</v>
      </c>
      <c r="B1377">
        <v>88</v>
      </c>
      <c r="C1377" s="24" t="s">
        <v>4186</v>
      </c>
      <c r="D1377" s="12">
        <v>10.548227346140379</v>
      </c>
      <c r="E1377" s="13">
        <v>7.38774852650258E-2</v>
      </c>
      <c r="F1377" s="7">
        <v>142.78</v>
      </c>
      <c r="G1377" s="7">
        <f t="shared" si="319"/>
        <v>10.474349860875353</v>
      </c>
      <c r="H1377" s="15">
        <f t="shared" si="320"/>
        <v>10.622104831405405</v>
      </c>
      <c r="I1377" s="11">
        <f t="shared" si="310"/>
        <v>0.44215539507582102</v>
      </c>
      <c r="J1377" s="32">
        <f t="shared" si="311"/>
        <v>3.0967600159393545E-3</v>
      </c>
      <c r="K1377" s="32">
        <f t="shared" si="312"/>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4">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0">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11</v>
      </c>
      <c r="CZ1377" s="33" t="s">
        <v>85</v>
      </c>
    </row>
    <row r="1378" spans="1:104" x14ac:dyDescent="0.25">
      <c r="A1378">
        <v>1377</v>
      </c>
      <c r="B1378">
        <v>88</v>
      </c>
      <c r="C1378" s="24" t="s">
        <v>4186</v>
      </c>
      <c r="D1378" s="12">
        <v>6.7770438721748372</v>
      </c>
      <c r="E1378" s="13">
        <v>0.16634864683787029</v>
      </c>
      <c r="F1378" s="7">
        <v>40.74</v>
      </c>
      <c r="G1378" s="7">
        <f t="shared" si="319"/>
        <v>6.6106952253369666</v>
      </c>
      <c r="H1378" s="15">
        <f t="shared" si="320"/>
        <v>6.9433925190127077</v>
      </c>
      <c r="I1378" s="11">
        <f t="shared" si="310"/>
        <v>6.8843919891843561E-2</v>
      </c>
      <c r="J1378" s="32">
        <f t="shared" si="311"/>
        <v>1.6898360307276278E-3</v>
      </c>
      <c r="K1378" s="32">
        <f t="shared" si="312"/>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4">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0">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11</v>
      </c>
      <c r="CZ1378" s="33" t="s">
        <v>85</v>
      </c>
    </row>
    <row r="1379" spans="1:104" x14ac:dyDescent="0.25">
      <c r="A1379">
        <v>1378</v>
      </c>
      <c r="B1379">
        <v>88</v>
      </c>
      <c r="C1379" s="24" t="s">
        <v>4186</v>
      </c>
      <c r="D1379" s="12">
        <v>6.9113307397686619</v>
      </c>
      <c r="E1379" s="13">
        <v>0.10795580661931679</v>
      </c>
      <c r="F1379" s="7">
        <v>64.02</v>
      </c>
      <c r="G1379" s="7">
        <f t="shared" si="319"/>
        <v>6.8033749331493452</v>
      </c>
      <c r="H1379" s="15">
        <f t="shared" si="320"/>
        <v>7.0192865463879786</v>
      </c>
      <c r="I1379" s="11">
        <f t="shared" si="310"/>
        <v>0.10780855696854749</v>
      </c>
      <c r="J1379" s="32">
        <f t="shared" si="311"/>
        <v>1.6839824581153938E-3</v>
      </c>
      <c r="K1379" s="32">
        <f t="shared" si="312"/>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4">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0">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11</v>
      </c>
      <c r="CZ1379" s="33" t="s">
        <v>85</v>
      </c>
    </row>
    <row r="1380" spans="1:104" x14ac:dyDescent="0.25">
      <c r="A1380">
        <v>1379</v>
      </c>
      <c r="B1380">
        <v>88</v>
      </c>
      <c r="C1380" s="24" t="s">
        <v>4186</v>
      </c>
      <c r="D1380" s="12">
        <v>16.31852818876278</v>
      </c>
      <c r="E1380" s="13">
        <v>0.17168362113374841</v>
      </c>
      <c r="F1380" s="7">
        <v>95.05</v>
      </c>
      <c r="G1380" s="7">
        <f t="shared" si="319"/>
        <v>16.146844567629032</v>
      </c>
      <c r="H1380" s="15">
        <f t="shared" si="320"/>
        <v>16.490211809896529</v>
      </c>
      <c r="I1380" s="11">
        <f t="shared" si="310"/>
        <v>0.15895393323910684</v>
      </c>
      <c r="J1380" s="32">
        <f t="shared" si="311"/>
        <v>1.6723191292909712E-3</v>
      </c>
      <c r="K1380" s="32">
        <f t="shared" si="312"/>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4">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0">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11</v>
      </c>
      <c r="CZ1380" s="33" t="s">
        <v>85</v>
      </c>
    </row>
    <row r="1381" spans="1:104" x14ac:dyDescent="0.25">
      <c r="A1381">
        <v>1380</v>
      </c>
      <c r="B1381">
        <v>88</v>
      </c>
      <c r="C1381" s="24" t="s">
        <v>4186</v>
      </c>
      <c r="D1381" s="12">
        <v>9.2245393673051623</v>
      </c>
      <c r="E1381" s="13">
        <v>0.10232434129012941</v>
      </c>
      <c r="F1381" s="7">
        <v>90.15</v>
      </c>
      <c r="G1381" s="7">
        <f t="shared" si="319"/>
        <v>9.1222150260150325</v>
      </c>
      <c r="H1381" s="15">
        <f t="shared" si="320"/>
        <v>9.3268637085952921</v>
      </c>
      <c r="I1381" s="11">
        <f t="shared" si="310"/>
        <v>0.15095124115594152</v>
      </c>
      <c r="J1381" s="32">
        <f t="shared" si="311"/>
        <v>1.6744452707259181E-3</v>
      </c>
      <c r="K1381" s="32">
        <f t="shared" si="312"/>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4">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0">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11</v>
      </c>
      <c r="CZ1381" s="33" t="s">
        <v>85</v>
      </c>
    </row>
    <row r="1382" spans="1:104" x14ac:dyDescent="0.25">
      <c r="A1382">
        <v>1381</v>
      </c>
      <c r="B1382">
        <v>88</v>
      </c>
      <c r="C1382" s="24" t="s">
        <v>4186</v>
      </c>
      <c r="D1382" s="12">
        <v>11.360513839726179</v>
      </c>
      <c r="E1382" s="13">
        <v>8.5882324158800899E-2</v>
      </c>
      <c r="F1382" s="7">
        <v>132.28</v>
      </c>
      <c r="G1382" s="7">
        <f t="shared" si="319"/>
        <v>11.274631515567378</v>
      </c>
      <c r="H1382" s="15">
        <f t="shared" si="320"/>
        <v>11.44639616388498</v>
      </c>
      <c r="I1382" s="11">
        <f t="shared" si="310"/>
        <v>0.21864194055659289</v>
      </c>
      <c r="J1382" s="32">
        <f t="shared" si="311"/>
        <v>1.6528722449092295E-3</v>
      </c>
      <c r="K1382" s="32">
        <f t="shared" si="312"/>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4">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0">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11</v>
      </c>
      <c r="CZ1382" s="33" t="s">
        <v>85</v>
      </c>
    </row>
    <row r="1383" spans="1:104" x14ac:dyDescent="0.25">
      <c r="A1383">
        <v>1382</v>
      </c>
      <c r="B1383">
        <v>88</v>
      </c>
      <c r="C1383" s="24" t="s">
        <v>4186</v>
      </c>
      <c r="D1383" s="12">
        <v>5.5973319208808334</v>
      </c>
      <c r="E1383" s="13">
        <v>0.18376007619438059</v>
      </c>
      <c r="F1383" s="7">
        <v>30.46</v>
      </c>
      <c r="G1383" s="7">
        <f t="shared" si="319"/>
        <v>5.4135718446864525</v>
      </c>
      <c r="H1383" s="15">
        <f t="shared" si="320"/>
        <v>5.7810919970752144</v>
      </c>
      <c r="I1383" s="11">
        <f t="shared" si="310"/>
        <v>0.12000609952392466</v>
      </c>
      <c r="J1383" s="32">
        <f t="shared" si="311"/>
        <v>3.9397931557427664E-3</v>
      </c>
      <c r="K1383" s="32">
        <f t="shared" si="312"/>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11</v>
      </c>
      <c r="CZ1383" s="33" t="s">
        <v>85</v>
      </c>
    </row>
    <row r="1384" spans="1:104" x14ac:dyDescent="0.25">
      <c r="A1384">
        <v>1383</v>
      </c>
      <c r="B1384">
        <v>88</v>
      </c>
      <c r="C1384" s="24" t="s">
        <v>4186</v>
      </c>
      <c r="D1384" s="12">
        <v>6.0588257792287603</v>
      </c>
      <c r="E1384" s="13">
        <v>0.1220061574552711</v>
      </c>
      <c r="F1384" s="7">
        <v>49.66</v>
      </c>
      <c r="G1384" s="7">
        <f t="shared" si="319"/>
        <v>5.9368196217734894</v>
      </c>
      <c r="H1384" s="15">
        <f t="shared" si="320"/>
        <v>6.1808319366840312</v>
      </c>
      <c r="I1384" s="11">
        <f t="shared" si="310"/>
        <v>0.19335532413686024</v>
      </c>
      <c r="J1384" s="32">
        <f t="shared" si="311"/>
        <v>3.8935828460906216E-3</v>
      </c>
      <c r="K1384" s="32">
        <f t="shared" si="312"/>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11</v>
      </c>
      <c r="CZ1384" s="33" t="s">
        <v>85</v>
      </c>
    </row>
    <row r="1385" spans="1:104" x14ac:dyDescent="0.25">
      <c r="A1385">
        <v>1384</v>
      </c>
      <c r="B1385">
        <v>88</v>
      </c>
      <c r="C1385" s="24" t="s">
        <v>4186</v>
      </c>
      <c r="D1385" s="12">
        <v>14.629839047256789</v>
      </c>
      <c r="E1385" s="13">
        <v>0.1956907309691919</v>
      </c>
      <c r="F1385" s="7">
        <v>74.760000000000005</v>
      </c>
      <c r="G1385" s="7">
        <f t="shared" si="319"/>
        <v>14.434148316287597</v>
      </c>
      <c r="H1385" s="15">
        <f t="shared" si="320"/>
        <v>14.825529778225981</v>
      </c>
      <c r="I1385" s="11">
        <f t="shared" si="310"/>
        <v>0.28442913958515442</v>
      </c>
      <c r="J1385" s="32">
        <f t="shared" si="311"/>
        <v>3.8045631298174744E-3</v>
      </c>
      <c r="K1385" s="32">
        <f t="shared" si="312"/>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11</v>
      </c>
      <c r="CZ1385" s="33" t="s">
        <v>85</v>
      </c>
    </row>
    <row r="1386" spans="1:104" x14ac:dyDescent="0.25">
      <c r="A1386">
        <v>1385</v>
      </c>
      <c r="B1386">
        <v>88</v>
      </c>
      <c r="C1386" s="24" t="s">
        <v>4186</v>
      </c>
      <c r="D1386" s="12">
        <v>8.5817664251231598</v>
      </c>
      <c r="E1386" s="13">
        <v>0.11887749584600581</v>
      </c>
      <c r="F1386" s="7">
        <v>72.19</v>
      </c>
      <c r="G1386" s="7">
        <f t="shared" si="319"/>
        <v>8.4628889292771543</v>
      </c>
      <c r="H1386" s="15">
        <f t="shared" si="320"/>
        <v>8.7006439209691653</v>
      </c>
      <c r="I1386" s="11">
        <f t="shared" si="310"/>
        <v>0.27540520028416937</v>
      </c>
      <c r="J1386" s="32">
        <f t="shared" si="311"/>
        <v>3.8150048522533507E-3</v>
      </c>
      <c r="K1386" s="32">
        <f t="shared" si="312"/>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11</v>
      </c>
      <c r="CZ1386" s="33" t="s">
        <v>85</v>
      </c>
    </row>
    <row r="1387" spans="1:104" x14ac:dyDescent="0.25">
      <c r="A1387">
        <v>1386</v>
      </c>
      <c r="B1387">
        <v>88</v>
      </c>
      <c r="C1387" s="24" t="s">
        <v>4186</v>
      </c>
      <c r="D1387" s="12">
        <v>11.145063698013869</v>
      </c>
      <c r="E1387" s="13">
        <v>9.4186290019554364E-2</v>
      </c>
      <c r="F1387" s="7">
        <v>118.33</v>
      </c>
      <c r="G1387" s="7">
        <f t="shared" si="319"/>
        <v>11.050877407994316</v>
      </c>
      <c r="H1387" s="15">
        <f t="shared" si="320"/>
        <v>11.239249988033423</v>
      </c>
      <c r="I1387" s="11">
        <f t="shared" si="310"/>
        <v>0.42505668052631673</v>
      </c>
      <c r="J1387" s="32">
        <f t="shared" si="311"/>
        <v>3.5921294728836033E-3</v>
      </c>
      <c r="K1387" s="32">
        <f t="shared" si="312"/>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11</v>
      </c>
      <c r="CZ1387" s="33" t="s">
        <v>85</v>
      </c>
    </row>
    <row r="1388" spans="1:104" x14ac:dyDescent="0.25">
      <c r="A1388">
        <v>1387</v>
      </c>
      <c r="B1388">
        <v>88</v>
      </c>
      <c r="C1388" s="24" t="s">
        <v>4186</v>
      </c>
      <c r="D1388" s="12">
        <v>5.4198021604014546</v>
      </c>
      <c r="E1388" s="13">
        <v>0.189106844396422</v>
      </c>
      <c r="F1388" s="7">
        <v>28.66</v>
      </c>
      <c r="G1388" s="7">
        <f t="shared" si="319"/>
        <v>5.2306953160050327</v>
      </c>
      <c r="H1388" s="15">
        <f t="shared" si="320"/>
        <v>5.6089090047978765</v>
      </c>
      <c r="I1388" s="11">
        <f t="shared" si="310"/>
        <v>6.7607240668271007E-2</v>
      </c>
      <c r="J1388" s="32">
        <f t="shared" si="311"/>
        <v>2.358940707197174E-3</v>
      </c>
      <c r="K1388" s="32">
        <f t="shared" si="312"/>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4">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11</v>
      </c>
      <c r="CZ1388" s="33" t="s">
        <v>85</v>
      </c>
    </row>
    <row r="1389" spans="1:104" x14ac:dyDescent="0.25">
      <c r="A1389">
        <v>1388</v>
      </c>
      <c r="B1389">
        <v>88</v>
      </c>
      <c r="C1389" s="24" t="s">
        <v>4186</v>
      </c>
      <c r="D1389" s="12">
        <v>5.9401584624788173</v>
      </c>
      <c r="E1389" s="13">
        <v>0.12871415953366891</v>
      </c>
      <c r="F1389" s="7">
        <v>46.15</v>
      </c>
      <c r="G1389" s="7">
        <f t="shared" si="319"/>
        <v>5.8114443029451488</v>
      </c>
      <c r="H1389" s="15">
        <f t="shared" si="320"/>
        <v>6.0688726220124858</v>
      </c>
      <c r="I1389" s="11">
        <f t="shared" si="310"/>
        <v>0.10847094815144337</v>
      </c>
      <c r="J1389" s="32">
        <f t="shared" si="311"/>
        <v>2.3503997432598781E-3</v>
      </c>
      <c r="K1389" s="32">
        <f t="shared" si="312"/>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4">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11</v>
      </c>
      <c r="CZ1389" s="33" t="s">
        <v>85</v>
      </c>
    </row>
    <row r="1390" spans="1:104" x14ac:dyDescent="0.25">
      <c r="A1390">
        <v>1389</v>
      </c>
      <c r="B1390">
        <v>88</v>
      </c>
      <c r="C1390" s="24" t="s">
        <v>4186</v>
      </c>
      <c r="D1390" s="12">
        <v>14.760620423558191</v>
      </c>
      <c r="E1390" s="13">
        <v>0.2070503636352671</v>
      </c>
      <c r="F1390" s="7">
        <v>71.290000000000006</v>
      </c>
      <c r="G1390" s="7">
        <f t="shared" si="319"/>
        <v>14.553570059922924</v>
      </c>
      <c r="H1390" s="15">
        <f t="shared" si="320"/>
        <v>14.967670787193457</v>
      </c>
      <c r="I1390" s="11">
        <f t="shared" si="310"/>
        <v>0.16621000382778076</v>
      </c>
      <c r="J1390" s="32">
        <f t="shared" si="311"/>
        <v>2.3314630919873858E-3</v>
      </c>
      <c r="K1390" s="32">
        <f t="shared" si="312"/>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4">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11</v>
      </c>
      <c r="CZ1390" s="33" t="s">
        <v>85</v>
      </c>
    </row>
    <row r="1391" spans="1:104" x14ac:dyDescent="0.25">
      <c r="A1391">
        <v>1390</v>
      </c>
      <c r="B1391">
        <v>88</v>
      </c>
      <c r="C1391" s="24" t="s">
        <v>4186</v>
      </c>
      <c r="D1391" s="12">
        <v>8.6278049120021461</v>
      </c>
      <c r="E1391" s="13">
        <v>0.1229732741163362</v>
      </c>
      <c r="F1391" s="7">
        <v>70.16</v>
      </c>
      <c r="G1391" s="7">
        <f t="shared" si="319"/>
        <v>8.5048316378858093</v>
      </c>
      <c r="H1391" s="15">
        <f t="shared" si="320"/>
        <v>8.7507781861184828</v>
      </c>
      <c r="I1391" s="11">
        <f t="shared" si="310"/>
        <v>0.16364655710312315</v>
      </c>
      <c r="J1391" s="32">
        <f t="shared" si="311"/>
        <v>2.3324765835678898E-3</v>
      </c>
      <c r="K1391" s="32">
        <f t="shared" si="312"/>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4">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11</v>
      </c>
      <c r="CZ1391" s="33" t="s">
        <v>85</v>
      </c>
    </row>
    <row r="1392" spans="1:104" x14ac:dyDescent="0.25">
      <c r="A1392">
        <v>1391</v>
      </c>
      <c r="B1392">
        <v>88</v>
      </c>
      <c r="C1392" s="24" t="s">
        <v>4186</v>
      </c>
      <c r="D1392" s="12">
        <v>11.60190299209167</v>
      </c>
      <c r="E1392" s="13">
        <v>9.8354552323598465E-2</v>
      </c>
      <c r="F1392" s="7">
        <v>117.96</v>
      </c>
      <c r="G1392" s="7">
        <f t="shared" si="319"/>
        <v>11.503548439768071</v>
      </c>
      <c r="H1392" s="15">
        <f t="shared" si="320"/>
        <v>11.700257544415269</v>
      </c>
      <c r="I1392" s="11">
        <f t="shared" ref="I1392:I1455" si="339">IFERROR(F1392/SQRT(F1392^2+U1392), "X")</f>
        <v>0.2686461472496528</v>
      </c>
      <c r="J1392" s="32">
        <f t="shared" ref="J1392:J1455" si="340">IFERROR(SQRT((1-I1392^2)/U1392), "X")</f>
        <v>2.2774342764467007E-3</v>
      </c>
      <c r="K1392" s="32">
        <f t="shared" ref="K1392:K1455" si="341">IFERROR(1/J1392, "X")</f>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4">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11</v>
      </c>
      <c r="CZ1392" s="33" t="s">
        <v>85</v>
      </c>
    </row>
    <row r="1393" spans="1:104" x14ac:dyDescent="0.25">
      <c r="A1393">
        <v>1392</v>
      </c>
      <c r="B1393">
        <v>88</v>
      </c>
      <c r="C1393" s="24" t="s">
        <v>4186</v>
      </c>
      <c r="D1393" s="12">
        <v>3.5750737198698701</v>
      </c>
      <c r="E1393" s="13">
        <v>0.42459307836934318</v>
      </c>
      <c r="F1393" s="7">
        <v>8.42</v>
      </c>
      <c r="G1393" s="7">
        <f t="shared" si="319"/>
        <v>3.1504806415005269</v>
      </c>
      <c r="H1393" s="15">
        <f t="shared" si="320"/>
        <v>3.9996667982392133</v>
      </c>
      <c r="I1393" s="11">
        <f t="shared" si="339"/>
        <v>5.8874070767618268E-2</v>
      </c>
      <c r="J1393" s="32">
        <f t="shared" si="340"/>
        <v>6.9921699248952814E-3</v>
      </c>
      <c r="K1393" s="32">
        <f t="shared" si="341"/>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4">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11</v>
      </c>
      <c r="CZ1393" s="33" t="s">
        <v>85</v>
      </c>
    </row>
    <row r="1394" spans="1:104" x14ac:dyDescent="0.25">
      <c r="A1394">
        <v>1393</v>
      </c>
      <c r="B1394">
        <v>88</v>
      </c>
      <c r="C1394" s="24" t="s">
        <v>4186</v>
      </c>
      <c r="D1394" s="12">
        <v>9.4184181363530008</v>
      </c>
      <c r="E1394" s="13">
        <v>0.48077683187100573</v>
      </c>
      <c r="F1394" s="7">
        <v>19.59</v>
      </c>
      <c r="G1394" s="7">
        <f t="shared" si="319"/>
        <v>8.9376413044819945</v>
      </c>
      <c r="H1394" s="15">
        <f t="shared" si="320"/>
        <v>9.8991949682240072</v>
      </c>
      <c r="I1394" s="11">
        <f t="shared" si="339"/>
        <v>0.13594084945871499</v>
      </c>
      <c r="J1394" s="32">
        <f t="shared" si="340"/>
        <v>6.9392980836505865E-3</v>
      </c>
      <c r="K1394" s="32">
        <f t="shared" si="341"/>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4">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11</v>
      </c>
      <c r="CZ1394" s="33" t="s">
        <v>85</v>
      </c>
    </row>
    <row r="1395" spans="1:104" x14ac:dyDescent="0.25">
      <c r="A1395">
        <v>1394</v>
      </c>
      <c r="B1395">
        <v>88</v>
      </c>
      <c r="C1395" s="24" t="s">
        <v>4186</v>
      </c>
      <c r="D1395" s="12">
        <v>29.383151917086959</v>
      </c>
      <c r="E1395" s="13">
        <v>0.60859883838208284</v>
      </c>
      <c r="F1395" s="7">
        <v>48.28</v>
      </c>
      <c r="G1395" s="7">
        <f t="shared" si="319"/>
        <v>28.774553078704876</v>
      </c>
      <c r="H1395" s="15">
        <f t="shared" si="320"/>
        <v>29.991750755469042</v>
      </c>
      <c r="I1395" s="11">
        <f t="shared" si="339"/>
        <v>0.32034713804953796</v>
      </c>
      <c r="J1395" s="32">
        <f t="shared" si="340"/>
        <v>6.6351934144477627E-3</v>
      </c>
      <c r="K1395" s="32">
        <f t="shared" si="341"/>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4">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11</v>
      </c>
      <c r="CZ1395" s="33" t="s">
        <v>85</v>
      </c>
    </row>
    <row r="1396" spans="1:104" x14ac:dyDescent="0.25">
      <c r="A1396">
        <v>1395</v>
      </c>
      <c r="B1396">
        <v>88</v>
      </c>
      <c r="C1396" s="24" t="s">
        <v>4186</v>
      </c>
      <c r="D1396" s="12">
        <v>11.130553854464351</v>
      </c>
      <c r="E1396" s="13">
        <v>0.23596679784745289</v>
      </c>
      <c r="F1396" s="7">
        <v>47.17</v>
      </c>
      <c r="G1396" s="7">
        <f t="shared" si="319"/>
        <v>10.894587056616897</v>
      </c>
      <c r="H1396" s="15">
        <f t="shared" si="320"/>
        <v>11.366520652311804</v>
      </c>
      <c r="I1396" s="11">
        <f t="shared" si="339"/>
        <v>0.31371459108677618</v>
      </c>
      <c r="J1396" s="32">
        <f t="shared" si="340"/>
        <v>6.6507227281487431E-3</v>
      </c>
      <c r="K1396" s="32">
        <f t="shared" si="341"/>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4">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11</v>
      </c>
      <c r="CZ1396" s="33" t="s">
        <v>85</v>
      </c>
    </row>
    <row r="1397" spans="1:104" x14ac:dyDescent="0.25">
      <c r="A1397">
        <v>1396</v>
      </c>
      <c r="B1397">
        <v>88</v>
      </c>
      <c r="C1397" s="24" t="s">
        <v>4186</v>
      </c>
      <c r="D1397" s="12">
        <v>8.3784164759273629</v>
      </c>
      <c r="E1397" s="13">
        <v>0.11326776363292369</v>
      </c>
      <c r="F1397" s="7">
        <v>73.97</v>
      </c>
      <c r="G1397" s="7">
        <f t="shared" si="319"/>
        <v>8.2651487122944385</v>
      </c>
      <c r="H1397" s="15">
        <f t="shared" si="320"/>
        <v>8.4916842395602874</v>
      </c>
      <c r="I1397" s="11">
        <f t="shared" si="339"/>
        <v>0.46003093343801105</v>
      </c>
      <c r="J1397" s="32">
        <f t="shared" si="340"/>
        <v>6.2191555149115991E-3</v>
      </c>
      <c r="K1397" s="32">
        <f t="shared" si="341"/>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4">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11</v>
      </c>
      <c r="CZ1397" s="33" t="s">
        <v>85</v>
      </c>
    </row>
    <row r="1398" spans="1:104" x14ac:dyDescent="0.25">
      <c r="A1398">
        <v>1397</v>
      </c>
      <c r="B1398">
        <v>88</v>
      </c>
      <c r="C1398" s="24" t="s">
        <v>4186</v>
      </c>
      <c r="D1398" s="12">
        <v>2.9239385530068329</v>
      </c>
      <c r="E1398" s="13">
        <v>0.46633788724191921</v>
      </c>
      <c r="F1398" s="7">
        <v>6.27</v>
      </c>
      <c r="G1398" s="7">
        <f t="shared" si="319"/>
        <v>2.4576006657649136</v>
      </c>
      <c r="H1398" s="15">
        <f t="shared" si="320"/>
        <v>3.3902764402487522</v>
      </c>
      <c r="I1398" s="11">
        <f t="shared" si="339"/>
        <v>1.5221347201176929E-2</v>
      </c>
      <c r="J1398" s="32">
        <f t="shared" si="340"/>
        <v>2.4276470815274209E-3</v>
      </c>
      <c r="K1398" s="32">
        <f t="shared" si="341"/>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4">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11</v>
      </c>
      <c r="CZ1398" s="33" t="s">
        <v>85</v>
      </c>
    </row>
    <row r="1399" spans="1:104" x14ac:dyDescent="0.25">
      <c r="A1399">
        <v>1398</v>
      </c>
      <c r="B1399">
        <v>88</v>
      </c>
      <c r="C1399" s="24" t="s">
        <v>4186</v>
      </c>
      <c r="D1399" s="12">
        <v>9.2790314655415429</v>
      </c>
      <c r="E1399" s="13">
        <v>0.56544981508479841</v>
      </c>
      <c r="F1399" s="7">
        <v>16.41</v>
      </c>
      <c r="G1399" s="7">
        <f t="shared" si="319"/>
        <v>8.713581650456744</v>
      </c>
      <c r="H1399" s="15">
        <f t="shared" si="320"/>
        <v>9.8444812806263418</v>
      </c>
      <c r="I1399" s="11">
        <f t="shared" si="339"/>
        <v>3.9810718973858537E-2</v>
      </c>
      <c r="J1399" s="32">
        <f t="shared" si="340"/>
        <v>2.4260035937756575E-3</v>
      </c>
      <c r="K1399" s="32">
        <f t="shared" si="341"/>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4">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11</v>
      </c>
      <c r="CZ1399" s="33" t="s">
        <v>85</v>
      </c>
    </row>
    <row r="1400" spans="1:104" x14ac:dyDescent="0.25">
      <c r="A1400">
        <v>1399</v>
      </c>
      <c r="B1400">
        <v>88</v>
      </c>
      <c r="C1400" s="24" t="s">
        <v>4186</v>
      </c>
      <c r="D1400" s="12">
        <v>30.268952555856529</v>
      </c>
      <c r="E1400" s="13">
        <v>0.65277016510365615</v>
      </c>
      <c r="F1400" s="7">
        <v>46.37</v>
      </c>
      <c r="G1400" s="7">
        <f t="shared" si="319"/>
        <v>29.616182390752872</v>
      </c>
      <c r="H1400" s="15">
        <f t="shared" si="320"/>
        <v>30.921722720960187</v>
      </c>
      <c r="I1400" s="11">
        <f t="shared" si="339"/>
        <v>0.11187625816537328</v>
      </c>
      <c r="J1400" s="32">
        <f t="shared" si="340"/>
        <v>2.412686179973545E-3</v>
      </c>
      <c r="K1400" s="32">
        <f t="shared" si="341"/>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4">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11</v>
      </c>
      <c r="CZ1400" s="33" t="s">
        <v>85</v>
      </c>
    </row>
    <row r="1401" spans="1:104" x14ac:dyDescent="0.25">
      <c r="A1401">
        <v>1400</v>
      </c>
      <c r="B1401">
        <v>88</v>
      </c>
      <c r="C1401" s="24" t="s">
        <v>4186</v>
      </c>
      <c r="D1401" s="12">
        <v>12.33877335986895</v>
      </c>
      <c r="E1401" s="13">
        <v>0.26202534210806849</v>
      </c>
      <c r="F1401" s="7">
        <v>47.09</v>
      </c>
      <c r="G1401" s="7">
        <f t="shared" si="319"/>
        <v>12.076748017760881</v>
      </c>
      <c r="H1401" s="15">
        <f t="shared" si="320"/>
        <v>12.60079870197702</v>
      </c>
      <c r="I1401" s="11">
        <f t="shared" si="339"/>
        <v>0.11359114724037869</v>
      </c>
      <c r="J1401" s="32">
        <f t="shared" si="340"/>
        <v>2.4122137872240111E-3</v>
      </c>
      <c r="K1401" s="32">
        <f t="shared" si="341"/>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11</v>
      </c>
      <c r="CZ1401" s="33" t="s">
        <v>85</v>
      </c>
    </row>
    <row r="1402" spans="1:104" x14ac:dyDescent="0.25">
      <c r="A1402">
        <v>1401</v>
      </c>
      <c r="B1402">
        <v>88</v>
      </c>
      <c r="C1402" s="24" t="s">
        <v>4186</v>
      </c>
      <c r="D1402" s="12">
        <v>9.4462528915949981</v>
      </c>
      <c r="E1402" s="13">
        <v>0.14109414326504849</v>
      </c>
      <c r="F1402" s="7">
        <v>66.95</v>
      </c>
      <c r="G1402" s="7">
        <f t="shared" si="319"/>
        <v>9.3051587483299496</v>
      </c>
      <c r="H1402" s="15">
        <f t="shared" si="320"/>
        <v>9.5873470348600467</v>
      </c>
      <c r="I1402" s="11">
        <f t="shared" si="339"/>
        <v>0.16044396301459291</v>
      </c>
      <c r="J1402" s="32">
        <f t="shared" si="340"/>
        <v>2.3964744288960849E-3</v>
      </c>
      <c r="K1402" s="32">
        <f t="shared" si="341"/>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11</v>
      </c>
      <c r="CZ1402" s="33" t="s">
        <v>85</v>
      </c>
    </row>
    <row r="1403" spans="1:104" x14ac:dyDescent="0.25">
      <c r="A1403">
        <v>1402</v>
      </c>
      <c r="B1403">
        <v>89</v>
      </c>
      <c r="C1403" s="24" t="s">
        <v>4197</v>
      </c>
      <c r="D1403" s="12">
        <v>2.5182910509144119</v>
      </c>
      <c r="E1403" s="13">
        <v>0.93818686210536917</v>
      </c>
      <c r="F1403" s="7">
        <v>2.6842105263157889</v>
      </c>
      <c r="G1403" s="7">
        <f t="shared" si="319"/>
        <v>1.5801041888090426</v>
      </c>
      <c r="H1403" s="15">
        <f t="shared" si="320"/>
        <v>3.4564779130197811</v>
      </c>
      <c r="I1403" s="11">
        <f t="shared" si="339"/>
        <v>3.4155112827745832E-2</v>
      </c>
      <c r="J1403" s="32">
        <f t="shared" si="340"/>
        <v>1.2724453798571978E-2</v>
      </c>
      <c r="K1403" s="32">
        <f t="shared" si="341"/>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2">0.0035/2</f>
        <v>1.75E-3</v>
      </c>
      <c r="AL1403" s="32">
        <f t="shared" si="342"/>
        <v>1.75E-3</v>
      </c>
      <c r="AM1403" s="32">
        <f t="shared" ref="AM1403:AM1438" si="343">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17</v>
      </c>
      <c r="CZ1403" s="33" t="s">
        <v>85</v>
      </c>
    </row>
    <row r="1404" spans="1:104" x14ac:dyDescent="0.25">
      <c r="A1404">
        <v>1403</v>
      </c>
      <c r="B1404">
        <v>89</v>
      </c>
      <c r="C1404" s="24" t="s">
        <v>4197</v>
      </c>
      <c r="D1404" s="12">
        <v>2.567051239664675</v>
      </c>
      <c r="E1404" s="13">
        <v>0.69112917990972023</v>
      </c>
      <c r="F1404" s="7">
        <v>3.714285714285714</v>
      </c>
      <c r="G1404" s="7">
        <f t="shared" si="319"/>
        <v>1.8759220597549549</v>
      </c>
      <c r="H1404" s="15">
        <f t="shared" si="320"/>
        <v>3.2581804195743951</v>
      </c>
      <c r="I1404" s="11">
        <f t="shared" si="339"/>
        <v>4.7237059191785072E-2</v>
      </c>
      <c r="J1404" s="32">
        <f t="shared" si="340"/>
        <v>1.2717669782403674E-2</v>
      </c>
      <c r="K1404" s="32">
        <f t="shared" si="341"/>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2"/>
        <v>1.75E-3</v>
      </c>
      <c r="AL1404" s="32">
        <f t="shared" si="342"/>
        <v>1.75E-3</v>
      </c>
      <c r="AM1404" s="32">
        <f t="shared" si="343"/>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17</v>
      </c>
      <c r="CZ1404" s="33" t="s">
        <v>85</v>
      </c>
    </row>
    <row r="1405" spans="1:104" x14ac:dyDescent="0.25">
      <c r="A1405">
        <v>1404</v>
      </c>
      <c r="B1405">
        <v>89</v>
      </c>
      <c r="C1405" s="24" t="s">
        <v>4197</v>
      </c>
      <c r="D1405" s="12">
        <v>3.4204697615358488</v>
      </c>
      <c r="E1405" s="13">
        <v>0.40380545795909339</v>
      </c>
      <c r="F1405" s="7">
        <v>8.470588235294116</v>
      </c>
      <c r="G1405" s="7">
        <f t="shared" si="319"/>
        <v>3.0166643035767553</v>
      </c>
      <c r="H1405" s="15">
        <f t="shared" si="320"/>
        <v>3.8242752194949423</v>
      </c>
      <c r="I1405" s="11">
        <f t="shared" si="339"/>
        <v>0.10722477606810527</v>
      </c>
      <c r="J1405" s="32">
        <f t="shared" si="340"/>
        <v>1.2658480508040209E-2</v>
      </c>
      <c r="K1405" s="32">
        <f t="shared" si="341"/>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2"/>
        <v>1.75E-3</v>
      </c>
      <c r="AL1405" s="32">
        <f t="shared" si="342"/>
        <v>1.75E-3</v>
      </c>
      <c r="AM1405" s="32">
        <f t="shared" si="343"/>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17</v>
      </c>
      <c r="CZ1405" s="33" t="s">
        <v>85</v>
      </c>
    </row>
    <row r="1406" spans="1:104" x14ac:dyDescent="0.25">
      <c r="A1406">
        <v>1405</v>
      </c>
      <c r="B1406">
        <v>89</v>
      </c>
      <c r="C1406" s="24" t="s">
        <v>4197</v>
      </c>
      <c r="D1406" s="12">
        <v>2.6632299999280522</v>
      </c>
      <c r="E1406" s="13">
        <v>0.29005475246741153</v>
      </c>
      <c r="F1406" s="7">
        <v>9.1818181818181834</v>
      </c>
      <c r="G1406" s="7">
        <f t="shared" si="319"/>
        <v>2.3731752474606407</v>
      </c>
      <c r="H1406" s="15">
        <f t="shared" si="320"/>
        <v>2.9532847523954637</v>
      </c>
      <c r="I1406" s="11">
        <f t="shared" si="339"/>
        <v>0.1161111310477527</v>
      </c>
      <c r="J1406" s="32">
        <f t="shared" si="340"/>
        <v>1.2645766747775044E-2</v>
      </c>
      <c r="K1406" s="32">
        <f t="shared" si="341"/>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2"/>
        <v>1.75E-3</v>
      </c>
      <c r="AL1406" s="32">
        <f t="shared" si="342"/>
        <v>1.75E-3</v>
      </c>
      <c r="AM1406" s="32">
        <f t="shared" si="343"/>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17</v>
      </c>
      <c r="CZ1406" s="33" t="s">
        <v>85</v>
      </c>
    </row>
    <row r="1407" spans="1:104" x14ac:dyDescent="0.25">
      <c r="A1407">
        <v>1406</v>
      </c>
      <c r="B1407">
        <v>89</v>
      </c>
      <c r="C1407" s="24" t="s">
        <v>4197</v>
      </c>
      <c r="D1407" s="12">
        <v>2.615788258922414</v>
      </c>
      <c r="E1407" s="13">
        <v>0.93773541357595969</v>
      </c>
      <c r="F1407" s="7">
        <v>2.7894736842105261</v>
      </c>
      <c r="G1407" s="7">
        <f t="shared" si="319"/>
        <v>1.6780528453464543</v>
      </c>
      <c r="H1407" s="15">
        <f t="shared" si="320"/>
        <v>3.5535236724983736</v>
      </c>
      <c r="I1407" s="11">
        <f t="shared" si="339"/>
        <v>3.5498621065217645E-2</v>
      </c>
      <c r="J1407" s="32">
        <f t="shared" si="340"/>
        <v>1.2725920759228968E-2</v>
      </c>
      <c r="K1407" s="32">
        <f t="shared" si="341"/>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2"/>
        <v>1.75E-3</v>
      </c>
      <c r="AL1407" s="32">
        <f t="shared" si="342"/>
        <v>1.75E-3</v>
      </c>
      <c r="AM1407" s="32">
        <f t="shared" si="343"/>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17</v>
      </c>
      <c r="CZ1407" s="33" t="s">
        <v>85</v>
      </c>
    </row>
    <row r="1408" spans="1:104" x14ac:dyDescent="0.25">
      <c r="A1408">
        <v>1407</v>
      </c>
      <c r="B1408">
        <v>89</v>
      </c>
      <c r="C1408" s="24" t="s">
        <v>4197</v>
      </c>
      <c r="D1408" s="12">
        <v>2.5182910509144119</v>
      </c>
      <c r="E1408" s="13">
        <v>0.69129558260395629</v>
      </c>
      <c r="F1408" s="7">
        <v>3.6428571428571419</v>
      </c>
      <c r="G1408" s="7">
        <f t="shared" si="319"/>
        <v>1.8269954683104555</v>
      </c>
      <c r="H1408" s="15">
        <f t="shared" si="320"/>
        <v>3.2095866335183683</v>
      </c>
      <c r="I1408" s="11">
        <f t="shared" si="339"/>
        <v>4.6338119127999358E-2</v>
      </c>
      <c r="J1408" s="32">
        <f t="shared" si="340"/>
        <v>1.2720267995921398E-2</v>
      </c>
      <c r="K1408" s="32">
        <f t="shared" si="341"/>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2"/>
        <v>1.75E-3</v>
      </c>
      <c r="AL1408" s="32">
        <f t="shared" si="342"/>
        <v>1.75E-3</v>
      </c>
      <c r="AM1408" s="32">
        <f t="shared" si="343"/>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17</v>
      </c>
      <c r="CZ1408" s="33" t="s">
        <v>85</v>
      </c>
    </row>
    <row r="1409" spans="1:104" x14ac:dyDescent="0.25">
      <c r="A1409">
        <v>1408</v>
      </c>
      <c r="B1409">
        <v>89</v>
      </c>
      <c r="C1409" s="24" t="s">
        <v>4197</v>
      </c>
      <c r="D1409" s="12">
        <v>3.3299484758959612</v>
      </c>
      <c r="E1409" s="13">
        <v>0.42813623261519479</v>
      </c>
      <c r="F1409" s="7">
        <v>7.7777777777777786</v>
      </c>
      <c r="G1409" s="7">
        <f t="shared" si="319"/>
        <v>2.9018122432807663</v>
      </c>
      <c r="H1409" s="15">
        <f t="shared" si="320"/>
        <v>3.7580847085111562</v>
      </c>
      <c r="I1409" s="11">
        <f t="shared" si="339"/>
        <v>9.8559587621240299E-2</v>
      </c>
      <c r="J1409" s="32">
        <f t="shared" si="340"/>
        <v>1.2671946979873751E-2</v>
      </c>
      <c r="K1409" s="32">
        <f t="shared" si="341"/>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2"/>
        <v>1.75E-3</v>
      </c>
      <c r="AL1409" s="32">
        <f t="shared" si="342"/>
        <v>1.75E-3</v>
      </c>
      <c r="AM1409" s="32">
        <f t="shared" si="343"/>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17</v>
      </c>
      <c r="CZ1409" s="33" t="s">
        <v>85</v>
      </c>
    </row>
    <row r="1410" spans="1:104" x14ac:dyDescent="0.25">
      <c r="A1410">
        <v>1409</v>
      </c>
      <c r="B1410">
        <v>89</v>
      </c>
      <c r="C1410" s="24" t="s">
        <v>4197</v>
      </c>
      <c r="D1410" s="12">
        <v>2.589864035331479</v>
      </c>
      <c r="E1410" s="13">
        <v>0.38319416849292298</v>
      </c>
      <c r="F1410" s="7">
        <v>6.7586206896551726</v>
      </c>
      <c r="G1410" s="7">
        <f t="shared" ref="G1410:G1473" si="344">D1410-E1410</f>
        <v>2.2066698668385563</v>
      </c>
      <c r="H1410" s="15">
        <f t="shared" ref="H1410:H1473" si="345">D1410+E1410</f>
        <v>2.9730582038244018</v>
      </c>
      <c r="I1410" s="11">
        <f t="shared" si="339"/>
        <v>8.5746937448743774E-2</v>
      </c>
      <c r="J1410" s="32">
        <f t="shared" si="340"/>
        <v>1.2687046867416171E-2</v>
      </c>
      <c r="K1410" s="32">
        <f t="shared" si="341"/>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2"/>
        <v>1.75E-3</v>
      </c>
      <c r="AL1410" s="32">
        <f t="shared" si="342"/>
        <v>1.75E-3</v>
      </c>
      <c r="AM1410" s="32">
        <f t="shared" si="343"/>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17</v>
      </c>
      <c r="CZ1410" s="33" t="s">
        <v>85</v>
      </c>
    </row>
    <row r="1411" spans="1:104" x14ac:dyDescent="0.25">
      <c r="A1411">
        <v>1410</v>
      </c>
      <c r="B1411">
        <v>89</v>
      </c>
      <c r="C1411" s="24" t="s">
        <v>4197</v>
      </c>
      <c r="D1411" s="12">
        <v>2.3718711365578131</v>
      </c>
      <c r="E1411" s="13">
        <v>0.9388656582208007</v>
      </c>
      <c r="F1411" s="7">
        <v>2.526315789473685</v>
      </c>
      <c r="G1411" s="7">
        <f t="shared" si="344"/>
        <v>1.4330054783370123</v>
      </c>
      <c r="H1411" s="15">
        <f t="shared" si="345"/>
        <v>3.3107367947786139</v>
      </c>
      <c r="I1411" s="11">
        <f t="shared" si="339"/>
        <v>3.2158546561407972E-2</v>
      </c>
      <c r="J1411" s="32">
        <f t="shared" si="340"/>
        <v>1.2729424680557318E-2</v>
      </c>
      <c r="K1411" s="32">
        <f t="shared" si="341"/>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2"/>
        <v>1.75E-3</v>
      </c>
      <c r="AL1411" s="32">
        <f t="shared" si="342"/>
        <v>1.75E-3</v>
      </c>
      <c r="AM1411" s="32">
        <f t="shared" si="343"/>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17</v>
      </c>
      <c r="CZ1411" s="33" t="s">
        <v>85</v>
      </c>
    </row>
    <row r="1412" spans="1:104" x14ac:dyDescent="0.25">
      <c r="A1412">
        <v>1411</v>
      </c>
      <c r="B1412">
        <v>89</v>
      </c>
      <c r="C1412" s="24" t="s">
        <v>4197</v>
      </c>
      <c r="D1412" s="12">
        <v>2.1763181955584132</v>
      </c>
      <c r="E1412" s="13">
        <v>0.69246488040494969</v>
      </c>
      <c r="F1412" s="7">
        <v>3.1428571428571428</v>
      </c>
      <c r="G1412" s="7">
        <f t="shared" si="344"/>
        <v>1.4838533151534636</v>
      </c>
      <c r="H1412" s="15">
        <f t="shared" si="345"/>
        <v>2.8687830759633628</v>
      </c>
      <c r="I1412" s="11">
        <f t="shared" si="339"/>
        <v>3.9995438796819105E-2</v>
      </c>
      <c r="J1412" s="32">
        <f t="shared" si="340"/>
        <v>1.2725821435351533E-2</v>
      </c>
      <c r="K1412" s="32">
        <f t="shared" si="341"/>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2"/>
        <v>1.75E-3</v>
      </c>
      <c r="AL1412" s="32">
        <f t="shared" si="342"/>
        <v>1.75E-3</v>
      </c>
      <c r="AM1412" s="32">
        <f t="shared" si="343"/>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17</v>
      </c>
      <c r="CZ1412" s="33" t="s">
        <v>85</v>
      </c>
    </row>
    <row r="1413" spans="1:104" x14ac:dyDescent="0.25">
      <c r="A1413">
        <v>1412</v>
      </c>
      <c r="B1413">
        <v>89</v>
      </c>
      <c r="C1413" s="24" t="s">
        <v>4197</v>
      </c>
      <c r="D1413" s="12">
        <v>3.056947547855327</v>
      </c>
      <c r="E1413" s="13">
        <v>0.42988324891715518</v>
      </c>
      <c r="F1413" s="7">
        <v>7.1111111111111116</v>
      </c>
      <c r="G1413" s="7">
        <f t="shared" si="344"/>
        <v>2.6270642989381718</v>
      </c>
      <c r="H1413" s="15">
        <f t="shared" si="345"/>
        <v>3.4868307967724821</v>
      </c>
      <c r="I1413" s="11">
        <f t="shared" si="339"/>
        <v>9.0198030964563858E-2</v>
      </c>
      <c r="J1413" s="32">
        <f t="shared" si="340"/>
        <v>1.2684098104391792E-2</v>
      </c>
      <c r="K1413" s="32">
        <f t="shared" si="341"/>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2"/>
        <v>1.75E-3</v>
      </c>
      <c r="AL1413" s="32">
        <f t="shared" si="342"/>
        <v>1.75E-3</v>
      </c>
      <c r="AM1413" s="32">
        <f t="shared" si="343"/>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17</v>
      </c>
      <c r="CZ1413" s="33" t="s">
        <v>85</v>
      </c>
    </row>
    <row r="1414" spans="1:104" x14ac:dyDescent="0.25">
      <c r="A1414">
        <v>1413</v>
      </c>
      <c r="B1414">
        <v>89</v>
      </c>
      <c r="C1414" s="24" t="s">
        <v>4197</v>
      </c>
      <c r="D1414" s="12">
        <v>2.3802670112758939</v>
      </c>
      <c r="E1414" s="13">
        <v>0.38562985098883201</v>
      </c>
      <c r="F1414" s="7">
        <v>6.1724137931034484</v>
      </c>
      <c r="G1414" s="7">
        <f t="shared" si="344"/>
        <v>1.9946371602870618</v>
      </c>
      <c r="H1414" s="15">
        <f t="shared" si="345"/>
        <v>2.765896862264726</v>
      </c>
      <c r="I1414" s="11">
        <f t="shared" si="339"/>
        <v>7.8370151737218535E-2</v>
      </c>
      <c r="J1414" s="32">
        <f t="shared" si="340"/>
        <v>1.269684022558289E-2</v>
      </c>
      <c r="K1414" s="32">
        <f t="shared" si="341"/>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2"/>
        <v>1.75E-3</v>
      </c>
      <c r="AL1414" s="32">
        <f t="shared" si="342"/>
        <v>1.75E-3</v>
      </c>
      <c r="AM1414" s="32">
        <f t="shared" si="343"/>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17</v>
      </c>
      <c r="CZ1414" s="33" t="s">
        <v>85</v>
      </c>
    </row>
    <row r="1415" spans="1:104" x14ac:dyDescent="0.25">
      <c r="A1415">
        <v>1414</v>
      </c>
      <c r="B1415">
        <v>89</v>
      </c>
      <c r="C1415" s="24" t="s">
        <v>4197</v>
      </c>
      <c r="D1415" s="12">
        <v>1.5381701627520841</v>
      </c>
      <c r="E1415" s="13">
        <v>1.339696593364718</v>
      </c>
      <c r="F1415" s="7">
        <v>1.1481481481481479</v>
      </c>
      <c r="G1415" s="7">
        <f t="shared" si="344"/>
        <v>0.19847356938736604</v>
      </c>
      <c r="H1415" s="15">
        <f t="shared" si="345"/>
        <v>2.8778667561168021</v>
      </c>
      <c r="I1415" s="11">
        <f t="shared" si="339"/>
        <v>1.4231921486535931E-2</v>
      </c>
      <c r="J1415" s="32">
        <f t="shared" si="340"/>
        <v>1.2395544520531298E-2</v>
      </c>
      <c r="K1415" s="32">
        <f t="shared" si="341"/>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3"/>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17</v>
      </c>
      <c r="CZ1415" s="33" t="s">
        <v>85</v>
      </c>
    </row>
    <row r="1416" spans="1:104" x14ac:dyDescent="0.25">
      <c r="A1416">
        <v>1415</v>
      </c>
      <c r="B1416">
        <v>89</v>
      </c>
      <c r="C1416" s="24" t="s">
        <v>4197</v>
      </c>
      <c r="D1416" s="12">
        <v>4.5944549199430584</v>
      </c>
      <c r="E1416" s="13">
        <v>1.1241751399860671</v>
      </c>
      <c r="F1416" s="7">
        <v>4.0869565217391308</v>
      </c>
      <c r="G1416" s="7">
        <f t="shared" si="344"/>
        <v>3.4702797799569911</v>
      </c>
      <c r="H1416" s="15">
        <f t="shared" si="345"/>
        <v>5.7186300599291258</v>
      </c>
      <c r="I1416" s="11">
        <f t="shared" si="339"/>
        <v>5.0600279991548494E-2</v>
      </c>
      <c r="J1416" s="32">
        <f t="shared" si="340"/>
        <v>1.2380919572400163E-2</v>
      </c>
      <c r="K1416" s="32">
        <f t="shared" si="341"/>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3"/>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17</v>
      </c>
      <c r="CZ1416" s="33" t="s">
        <v>85</v>
      </c>
    </row>
    <row r="1417" spans="1:104" x14ac:dyDescent="0.25">
      <c r="A1417">
        <v>1416</v>
      </c>
      <c r="B1417">
        <v>89</v>
      </c>
      <c r="C1417" s="24" t="s">
        <v>4197</v>
      </c>
      <c r="D1417" s="12">
        <v>4.8808848170151631</v>
      </c>
      <c r="E1417" s="13">
        <v>0.62754233361623524</v>
      </c>
      <c r="F1417" s="7">
        <v>7.7777777777777777</v>
      </c>
      <c r="G1417" s="7">
        <f t="shared" si="344"/>
        <v>4.253342483398928</v>
      </c>
      <c r="H1417" s="15">
        <f t="shared" si="345"/>
        <v>5.5084271506313982</v>
      </c>
      <c r="I1417" s="11">
        <f t="shared" si="339"/>
        <v>9.5974463691500686E-2</v>
      </c>
      <c r="J1417" s="32">
        <f t="shared" si="340"/>
        <v>1.2339573903192945E-2</v>
      </c>
      <c r="K1417" s="32">
        <f t="shared" si="341"/>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3"/>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17</v>
      </c>
      <c r="CZ1417" s="33" t="s">
        <v>85</v>
      </c>
    </row>
    <row r="1418" spans="1:104" x14ac:dyDescent="0.25">
      <c r="A1418">
        <v>1417</v>
      </c>
      <c r="B1418">
        <v>89</v>
      </c>
      <c r="C1418" s="24" t="s">
        <v>4197</v>
      </c>
      <c r="D1418" s="12">
        <v>4.0007702094714936</v>
      </c>
      <c r="E1418" s="13">
        <v>0.43046261747478098</v>
      </c>
      <c r="F1418" s="7">
        <v>9.2941176470588225</v>
      </c>
      <c r="G1418" s="7">
        <f t="shared" si="344"/>
        <v>3.5703075919967127</v>
      </c>
      <c r="H1418" s="15">
        <f t="shared" si="345"/>
        <v>4.4312328269462746</v>
      </c>
      <c r="I1418" s="11">
        <f t="shared" si="339"/>
        <v>0.11446009232003097</v>
      </c>
      <c r="J1418" s="32">
        <f t="shared" si="340"/>
        <v>1.2315326388864095E-2</v>
      </c>
      <c r="K1418" s="32">
        <f t="shared" si="341"/>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3"/>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17</v>
      </c>
      <c r="CZ1418" s="33" t="s">
        <v>85</v>
      </c>
    </row>
    <row r="1419" spans="1:104" x14ac:dyDescent="0.25">
      <c r="A1419">
        <v>1418</v>
      </c>
      <c r="B1419">
        <v>89</v>
      </c>
      <c r="C1419" s="24" t="s">
        <v>4197</v>
      </c>
      <c r="D1419" s="12">
        <v>1.390334845092611</v>
      </c>
      <c r="E1419" s="13">
        <v>1.340680029196446</v>
      </c>
      <c r="F1419" s="7">
        <v>1.037037037037037</v>
      </c>
      <c r="G1419" s="7">
        <f t="shared" si="344"/>
        <v>4.9654815896164939E-2</v>
      </c>
      <c r="H1419" s="15">
        <f t="shared" si="345"/>
        <v>2.7310148742890572</v>
      </c>
      <c r="I1419" s="11">
        <f t="shared" si="339"/>
        <v>1.2856854220391076E-2</v>
      </c>
      <c r="J1419" s="32">
        <f t="shared" si="340"/>
        <v>1.2397680855377109E-2</v>
      </c>
      <c r="K1419" s="32">
        <f t="shared" si="341"/>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3"/>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17</v>
      </c>
      <c r="CZ1419" s="33" t="s">
        <v>85</v>
      </c>
    </row>
    <row r="1420" spans="1:104" x14ac:dyDescent="0.25">
      <c r="A1420">
        <v>1419</v>
      </c>
      <c r="B1420">
        <v>89</v>
      </c>
      <c r="C1420" s="24" t="s">
        <v>4197</v>
      </c>
      <c r="D1420" s="12">
        <v>4.3551627855565211</v>
      </c>
      <c r="E1420" s="13">
        <v>1.125491506379775</v>
      </c>
      <c r="F1420" s="7">
        <v>3.8695652173913042</v>
      </c>
      <c r="G1420" s="7">
        <f t="shared" si="344"/>
        <v>3.2296712791767463</v>
      </c>
      <c r="H1420" s="15">
        <f t="shared" si="345"/>
        <v>5.4806542919362959</v>
      </c>
      <c r="I1420" s="11">
        <f t="shared" si="339"/>
        <v>4.7922476619836757E-2</v>
      </c>
      <c r="J1420" s="32">
        <f t="shared" si="340"/>
        <v>1.2384460250070175E-2</v>
      </c>
      <c r="K1420" s="32">
        <f t="shared" si="341"/>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3"/>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17</v>
      </c>
      <c r="CZ1420" s="33" t="s">
        <v>85</v>
      </c>
    </row>
    <row r="1421" spans="1:104" x14ac:dyDescent="0.25">
      <c r="A1421">
        <v>1420</v>
      </c>
      <c r="B1421">
        <v>89</v>
      </c>
      <c r="C1421" s="24" t="s">
        <v>4197</v>
      </c>
      <c r="D1421" s="12">
        <v>4.7288673984255958</v>
      </c>
      <c r="E1421" s="13">
        <v>0.62896265890389691</v>
      </c>
      <c r="F1421" s="7">
        <v>7.518518518518519</v>
      </c>
      <c r="G1421" s="7">
        <f t="shared" si="344"/>
        <v>4.0999047395216985</v>
      </c>
      <c r="H1421" s="15">
        <f t="shared" si="345"/>
        <v>5.357830057329493</v>
      </c>
      <c r="I1421" s="11">
        <f t="shared" si="339"/>
        <v>9.2817480731005889E-2</v>
      </c>
      <c r="J1421" s="32">
        <f t="shared" si="340"/>
        <v>1.2345182166192899E-2</v>
      </c>
      <c r="K1421" s="32">
        <f t="shared" si="341"/>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3"/>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17</v>
      </c>
      <c r="CZ1421" s="33" t="s">
        <v>85</v>
      </c>
    </row>
    <row r="1422" spans="1:104" x14ac:dyDescent="0.25">
      <c r="A1422">
        <v>1421</v>
      </c>
      <c r="B1422">
        <v>89</v>
      </c>
      <c r="C1422" s="24" t="s">
        <v>4197</v>
      </c>
      <c r="D1422" s="12">
        <v>3.8875037491050262</v>
      </c>
      <c r="E1422" s="13">
        <v>0.43194486101166951</v>
      </c>
      <c r="F1422" s="7">
        <v>9</v>
      </c>
      <c r="G1422" s="7">
        <f t="shared" si="344"/>
        <v>3.4555588880933565</v>
      </c>
      <c r="H1422" s="15">
        <f t="shared" si="345"/>
        <v>4.3194486101166953</v>
      </c>
      <c r="I1422" s="11">
        <f t="shared" si="339"/>
        <v>0.11090002556177427</v>
      </c>
      <c r="J1422" s="32">
        <f t="shared" si="340"/>
        <v>1.2322225062419362E-2</v>
      </c>
      <c r="K1422" s="32">
        <f t="shared" si="341"/>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3"/>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17</v>
      </c>
      <c r="CZ1422" s="33" t="s">
        <v>85</v>
      </c>
    </row>
    <row r="1423" spans="1:104" x14ac:dyDescent="0.25">
      <c r="A1423">
        <v>1422</v>
      </c>
      <c r="B1423">
        <v>89</v>
      </c>
      <c r="C1423" s="24" t="s">
        <v>4197</v>
      </c>
      <c r="D1423" s="12">
        <v>1.143462467922252</v>
      </c>
      <c r="E1423" s="13">
        <v>1.342325505821774</v>
      </c>
      <c r="F1423" s="7">
        <v>0.85185185185185186</v>
      </c>
      <c r="G1423" s="7">
        <f t="shared" si="344"/>
        <v>-0.19886303789952198</v>
      </c>
      <c r="H1423" s="15">
        <f t="shared" si="345"/>
        <v>2.485787973744026</v>
      </c>
      <c r="I1423" s="11">
        <f t="shared" si="339"/>
        <v>1.0562895063906431E-2</v>
      </c>
      <c r="J1423" s="32">
        <f t="shared" si="340"/>
        <v>1.2399920292411899E-2</v>
      </c>
      <c r="K1423" s="32">
        <f t="shared" si="341"/>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3"/>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17</v>
      </c>
      <c r="CZ1423" s="33" t="s">
        <v>85</v>
      </c>
    </row>
    <row r="1424" spans="1:104" x14ac:dyDescent="0.25">
      <c r="A1424">
        <v>1423</v>
      </c>
      <c r="B1424">
        <v>89</v>
      </c>
      <c r="C1424" s="24" t="s">
        <v>4197</v>
      </c>
      <c r="D1424" s="12">
        <v>3.97114984456024</v>
      </c>
      <c r="E1424" s="13">
        <v>1.1276104496899451</v>
      </c>
      <c r="F1424" s="7">
        <v>3.5217391304347831</v>
      </c>
      <c r="G1424" s="7">
        <f t="shared" si="344"/>
        <v>2.8435393948702949</v>
      </c>
      <c r="H1424" s="15">
        <f t="shared" si="345"/>
        <v>5.0987602942501855</v>
      </c>
      <c r="I1424" s="11">
        <f t="shared" si="339"/>
        <v>4.3630134610473811E-2</v>
      </c>
      <c r="J1424" s="32">
        <f t="shared" si="340"/>
        <v>1.2388803654825895E-2</v>
      </c>
      <c r="K1424" s="32">
        <f t="shared" si="341"/>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3"/>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17</v>
      </c>
      <c r="CZ1424" s="33" t="s">
        <v>85</v>
      </c>
    </row>
    <row r="1425" spans="1:104" x14ac:dyDescent="0.25">
      <c r="A1425">
        <v>1424</v>
      </c>
      <c r="B1425">
        <v>89</v>
      </c>
      <c r="C1425" s="24" t="s">
        <v>4197</v>
      </c>
      <c r="D1425" s="12">
        <v>4.4228311186168989</v>
      </c>
      <c r="E1425" s="13">
        <v>0.63183301694527128</v>
      </c>
      <c r="F1425" s="7">
        <v>7</v>
      </c>
      <c r="G1425" s="7">
        <f t="shared" si="344"/>
        <v>3.7909981016716277</v>
      </c>
      <c r="H1425" s="15">
        <f t="shared" si="345"/>
        <v>5.0546641355621702</v>
      </c>
      <c r="I1425" s="11">
        <f t="shared" si="339"/>
        <v>8.647908694379515E-2</v>
      </c>
      <c r="J1425" s="32">
        <f t="shared" si="340"/>
        <v>1.2354155277685019E-2</v>
      </c>
      <c r="K1425" s="32">
        <f t="shared" si="341"/>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3"/>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17</v>
      </c>
      <c r="CZ1425" s="33" t="s">
        <v>85</v>
      </c>
    </row>
    <row r="1426" spans="1:104" x14ac:dyDescent="0.25">
      <c r="A1426">
        <v>1425</v>
      </c>
      <c r="B1426">
        <v>89</v>
      </c>
      <c r="C1426" s="24" t="s">
        <v>4197</v>
      </c>
      <c r="D1426" s="12">
        <v>3.6932333398746349</v>
      </c>
      <c r="E1426" s="13">
        <v>0.43449803998525133</v>
      </c>
      <c r="F1426" s="7">
        <v>8.4999999999999982</v>
      </c>
      <c r="G1426" s="7">
        <f t="shared" si="344"/>
        <v>3.2587352998893837</v>
      </c>
      <c r="H1426" s="15">
        <f t="shared" si="345"/>
        <v>4.1277313798598865</v>
      </c>
      <c r="I1426" s="11">
        <f t="shared" si="339"/>
        <v>0.1048244978740621</v>
      </c>
      <c r="J1426" s="32">
        <f t="shared" si="340"/>
        <v>1.2332293867536722E-2</v>
      </c>
      <c r="K1426" s="32">
        <f t="shared" si="341"/>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3"/>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17</v>
      </c>
      <c r="CZ1426" s="33" t="s">
        <v>85</v>
      </c>
    </row>
    <row r="1427" spans="1:104" x14ac:dyDescent="0.25">
      <c r="A1427">
        <v>1426</v>
      </c>
      <c r="B1427">
        <v>89</v>
      </c>
      <c r="C1427" s="24" t="s">
        <v>4197</v>
      </c>
      <c r="D1427" s="12">
        <v>4.1153206785629726</v>
      </c>
      <c r="E1427" s="13">
        <v>1.077822082480778</v>
      </c>
      <c r="F1427" s="7">
        <v>3.8181818181818188</v>
      </c>
      <c r="G1427" s="7">
        <f t="shared" si="344"/>
        <v>3.0374985960821945</v>
      </c>
      <c r="H1427" s="15">
        <f t="shared" si="345"/>
        <v>5.1931427610437506</v>
      </c>
      <c r="I1427" s="11">
        <f t="shared" si="339"/>
        <v>4.7447935274824424E-2</v>
      </c>
      <c r="J1427" s="32">
        <f t="shared" si="340"/>
        <v>1.2426840191025442E-2</v>
      </c>
      <c r="K1427" s="32">
        <f t="shared" si="341"/>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3"/>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17</v>
      </c>
      <c r="CZ1427" s="33" t="s">
        <v>85</v>
      </c>
    </row>
    <row r="1428" spans="1:104" x14ac:dyDescent="0.25">
      <c r="A1428">
        <v>1427</v>
      </c>
      <c r="B1428">
        <v>89</v>
      </c>
      <c r="C1428" s="24" t="s">
        <v>4197</v>
      </c>
      <c r="D1428" s="12">
        <v>3.5374328443582792</v>
      </c>
      <c r="E1428" s="13">
        <v>0.83522719936237166</v>
      </c>
      <c r="F1428" s="7">
        <v>4.235294117647058</v>
      </c>
      <c r="G1428" s="7">
        <f t="shared" si="344"/>
        <v>2.7022056449959075</v>
      </c>
      <c r="H1428" s="15">
        <f t="shared" si="345"/>
        <v>4.3726600437206509</v>
      </c>
      <c r="I1428" s="11">
        <f t="shared" si="339"/>
        <v>5.2617677231538242E-2</v>
      </c>
      <c r="J1428" s="32">
        <f t="shared" si="340"/>
        <v>1.242361823522431E-2</v>
      </c>
      <c r="K1428" s="32">
        <f t="shared" si="341"/>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3"/>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17</v>
      </c>
      <c r="CZ1428" s="33" t="s">
        <v>85</v>
      </c>
    </row>
    <row r="1429" spans="1:104" x14ac:dyDescent="0.25">
      <c r="A1429">
        <v>1428</v>
      </c>
      <c r="B1429">
        <v>89</v>
      </c>
      <c r="C1429" s="24" t="s">
        <v>4197</v>
      </c>
      <c r="D1429" s="12">
        <v>5.6948060928972746</v>
      </c>
      <c r="E1429" s="13">
        <v>0.48222148367275319</v>
      </c>
      <c r="F1429" s="7">
        <v>11.80952380952381</v>
      </c>
      <c r="G1429" s="7">
        <f t="shared" si="344"/>
        <v>5.2125846092245212</v>
      </c>
      <c r="H1429" s="15">
        <f t="shared" si="345"/>
        <v>6.177027576570028</v>
      </c>
      <c r="I1429" s="11">
        <f t="shared" si="339"/>
        <v>0.14536007042141241</v>
      </c>
      <c r="J1429" s="32">
        <f t="shared" si="340"/>
        <v>1.2308715640522824E-2</v>
      </c>
      <c r="K1429" s="32">
        <f t="shared" si="341"/>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3"/>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17</v>
      </c>
      <c r="CZ1429" s="33" t="s">
        <v>85</v>
      </c>
    </row>
    <row r="1430" spans="1:104" x14ac:dyDescent="0.25">
      <c r="A1430">
        <v>1429</v>
      </c>
      <c r="B1430">
        <v>89</v>
      </c>
      <c r="C1430" s="24" t="s">
        <v>4197</v>
      </c>
      <c r="D1430" s="12">
        <v>5.4202582729393711</v>
      </c>
      <c r="E1430" s="13">
        <v>0.43653086761927817</v>
      </c>
      <c r="F1430" s="7">
        <v>12.41666666666667</v>
      </c>
      <c r="G1430" s="7">
        <f t="shared" si="344"/>
        <v>4.9837274053200931</v>
      </c>
      <c r="H1430" s="15">
        <f t="shared" si="345"/>
        <v>5.8567891405586492</v>
      </c>
      <c r="I1430" s="11">
        <f t="shared" si="339"/>
        <v>0.15266321324194931</v>
      </c>
      <c r="J1430" s="32">
        <f t="shared" si="340"/>
        <v>1.2295023885257661E-2</v>
      </c>
      <c r="K1430" s="32">
        <f t="shared" si="341"/>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3"/>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17</v>
      </c>
      <c r="CZ1430" s="33" t="s">
        <v>85</v>
      </c>
    </row>
    <row r="1431" spans="1:104" x14ac:dyDescent="0.25">
      <c r="A1431">
        <v>1430</v>
      </c>
      <c r="B1431">
        <v>89</v>
      </c>
      <c r="C1431" s="24" t="s">
        <v>4197</v>
      </c>
      <c r="D1431" s="12">
        <v>4.0192289915667478</v>
      </c>
      <c r="E1431" s="13">
        <v>1.127344717146771</v>
      </c>
      <c r="F1431" s="7">
        <v>3.5652173913043481</v>
      </c>
      <c r="G1431" s="7">
        <f t="shared" si="344"/>
        <v>2.8918842744199766</v>
      </c>
      <c r="H1431" s="15">
        <f t="shared" si="345"/>
        <v>5.146573708713519</v>
      </c>
      <c r="I1431" s="11">
        <f t="shared" si="339"/>
        <v>4.4317623773070566E-2</v>
      </c>
      <c r="J1431" s="32">
        <f t="shared" si="340"/>
        <v>1.2430553009519793E-2</v>
      </c>
      <c r="K1431" s="32">
        <f t="shared" si="341"/>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3"/>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17</v>
      </c>
      <c r="CZ1431" s="33" t="s">
        <v>85</v>
      </c>
    </row>
    <row r="1432" spans="1:104" x14ac:dyDescent="0.25">
      <c r="A1432">
        <v>1431</v>
      </c>
      <c r="B1432">
        <v>89</v>
      </c>
      <c r="C1432" s="24" t="s">
        <v>4197</v>
      </c>
      <c r="D1432" s="12">
        <v>3.585713300628468</v>
      </c>
      <c r="E1432" s="13">
        <v>0.8350291248038898</v>
      </c>
      <c r="F1432" s="7">
        <v>4.2941176470588234</v>
      </c>
      <c r="G1432" s="7">
        <f t="shared" si="344"/>
        <v>2.7506841758245781</v>
      </c>
      <c r="H1432" s="15">
        <f t="shared" si="345"/>
        <v>4.4207424254323575</v>
      </c>
      <c r="I1432" s="11">
        <f t="shared" si="339"/>
        <v>5.3354647856083397E-2</v>
      </c>
      <c r="J1432" s="32">
        <f t="shared" si="340"/>
        <v>1.2425054980183805E-2</v>
      </c>
      <c r="K1432" s="32">
        <f t="shared" si="341"/>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3"/>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17</v>
      </c>
      <c r="CZ1432" s="33" t="s">
        <v>85</v>
      </c>
    </row>
    <row r="1433" spans="1:104" x14ac:dyDescent="0.25">
      <c r="A1433">
        <v>1432</v>
      </c>
      <c r="B1433">
        <v>89</v>
      </c>
      <c r="C1433" s="24" t="s">
        <v>4197</v>
      </c>
      <c r="D1433" s="12">
        <v>5.6524349454410761</v>
      </c>
      <c r="E1433" s="13">
        <v>0.48252493436692118</v>
      </c>
      <c r="F1433" s="7">
        <v>11.71428571428571</v>
      </c>
      <c r="G1433" s="7">
        <f t="shared" si="344"/>
        <v>5.1699100110741547</v>
      </c>
      <c r="H1433" s="15">
        <f t="shared" si="345"/>
        <v>6.1349598798079974</v>
      </c>
      <c r="I1433" s="11">
        <f t="shared" si="339"/>
        <v>0.14423414969083709</v>
      </c>
      <c r="J1433" s="32">
        <f t="shared" si="340"/>
        <v>1.2312671315071463E-2</v>
      </c>
      <c r="K1433" s="32">
        <f t="shared" si="341"/>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3"/>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17</v>
      </c>
      <c r="CZ1433" s="33" t="s">
        <v>85</v>
      </c>
    </row>
    <row r="1434" spans="1:104" x14ac:dyDescent="0.25">
      <c r="A1434">
        <v>1433</v>
      </c>
      <c r="B1434">
        <v>89</v>
      </c>
      <c r="C1434" s="24" t="s">
        <v>4197</v>
      </c>
      <c r="D1434" s="12">
        <v>5.3785778047359623</v>
      </c>
      <c r="E1434" s="13">
        <v>0.43708532950450252</v>
      </c>
      <c r="F1434" s="7">
        <v>12.305555555555561</v>
      </c>
      <c r="G1434" s="7">
        <f t="shared" si="344"/>
        <v>4.9414924752314597</v>
      </c>
      <c r="H1434" s="15">
        <f t="shared" si="345"/>
        <v>5.8156631342404648</v>
      </c>
      <c r="I1434" s="11">
        <f t="shared" si="339"/>
        <v>0.15135141256459131</v>
      </c>
      <c r="J1434" s="32">
        <f t="shared" si="340"/>
        <v>1.2299437589899063E-2</v>
      </c>
      <c r="K1434" s="32">
        <f t="shared" si="341"/>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3"/>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17</v>
      </c>
      <c r="CZ1434" s="33" t="s">
        <v>85</v>
      </c>
    </row>
    <row r="1435" spans="1:104" x14ac:dyDescent="0.25">
      <c r="A1435">
        <v>1434</v>
      </c>
      <c r="B1435">
        <v>89</v>
      </c>
      <c r="C1435" s="24" t="s">
        <v>4197</v>
      </c>
      <c r="D1435" s="12">
        <v>4.2113237609042287</v>
      </c>
      <c r="E1435" s="13">
        <v>1.322159785400165</v>
      </c>
      <c r="F1435" s="7">
        <v>3.1851851851851851</v>
      </c>
      <c r="G1435" s="7">
        <f t="shared" si="344"/>
        <v>2.8891639755040637</v>
      </c>
      <c r="H1435" s="15">
        <f t="shared" si="345"/>
        <v>5.5334835463043941</v>
      </c>
      <c r="I1435" s="11">
        <f t="shared" si="339"/>
        <v>3.9607586040185508E-2</v>
      </c>
      <c r="J1435" s="32">
        <f t="shared" si="340"/>
        <v>1.2434939803314055E-2</v>
      </c>
      <c r="K1435" s="32">
        <f t="shared" si="341"/>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3"/>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17</v>
      </c>
      <c r="CZ1435" s="33" t="s">
        <v>85</v>
      </c>
    </row>
    <row r="1436" spans="1:104" x14ac:dyDescent="0.25">
      <c r="A1436">
        <v>1435</v>
      </c>
      <c r="B1436">
        <v>89</v>
      </c>
      <c r="C1436" s="24" t="s">
        <v>4197</v>
      </c>
      <c r="D1436" s="12">
        <v>3.3440854621105132</v>
      </c>
      <c r="E1436" s="13">
        <v>0.83602136552762829</v>
      </c>
      <c r="F1436" s="7">
        <v>4</v>
      </c>
      <c r="G1436" s="7">
        <f t="shared" si="344"/>
        <v>2.5080640965828849</v>
      </c>
      <c r="H1436" s="15">
        <f t="shared" si="345"/>
        <v>4.1801068276381415</v>
      </c>
      <c r="I1436" s="11">
        <f t="shared" si="339"/>
        <v>4.9717260214455564E-2</v>
      </c>
      <c r="J1436" s="32">
        <f t="shared" si="340"/>
        <v>1.2429315053613891E-2</v>
      </c>
      <c r="K1436" s="32">
        <f t="shared" si="341"/>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3"/>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17</v>
      </c>
      <c r="CZ1436" s="33" t="s">
        <v>85</v>
      </c>
    </row>
    <row r="1437" spans="1:104" x14ac:dyDescent="0.25">
      <c r="A1437">
        <v>1436</v>
      </c>
      <c r="B1437">
        <v>89</v>
      </c>
      <c r="C1437" s="24" t="s">
        <v>4197</v>
      </c>
      <c r="D1437" s="12">
        <v>5.4824385220634708</v>
      </c>
      <c r="E1437" s="13">
        <v>0.48374457547618871</v>
      </c>
      <c r="F1437" s="7">
        <v>11.33333333333333</v>
      </c>
      <c r="G1437" s="7">
        <f t="shared" si="344"/>
        <v>4.9986939465872817</v>
      </c>
      <c r="H1437" s="15">
        <f t="shared" si="345"/>
        <v>5.9661830975396599</v>
      </c>
      <c r="I1437" s="11">
        <f t="shared" si="339"/>
        <v>0.13965777451211497</v>
      </c>
      <c r="J1437" s="32">
        <f t="shared" si="340"/>
        <v>1.2322744809892502E-2</v>
      </c>
      <c r="K1437" s="32">
        <f t="shared" si="341"/>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3"/>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17</v>
      </c>
      <c r="CZ1437" s="33" t="s">
        <v>85</v>
      </c>
    </row>
    <row r="1438" spans="1:104" x14ac:dyDescent="0.25">
      <c r="A1438">
        <v>1437</v>
      </c>
      <c r="B1438">
        <v>89</v>
      </c>
      <c r="C1438" s="24" t="s">
        <v>4197</v>
      </c>
      <c r="D1438" s="12">
        <v>5.2634437270888226</v>
      </c>
      <c r="E1438" s="13">
        <v>0.43862031059073531</v>
      </c>
      <c r="F1438" s="7">
        <v>12</v>
      </c>
      <c r="G1438" s="7">
        <f t="shared" si="344"/>
        <v>4.824823416498087</v>
      </c>
      <c r="H1438" s="15">
        <f t="shared" si="345"/>
        <v>5.7020640376795582</v>
      </c>
      <c r="I1438" s="11">
        <f t="shared" si="339"/>
        <v>0.14769860031110146</v>
      </c>
      <c r="J1438" s="32">
        <f t="shared" si="340"/>
        <v>1.230821669259179E-2</v>
      </c>
      <c r="K1438" s="32">
        <f t="shared" si="341"/>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3"/>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17</v>
      </c>
      <c r="CZ1438" s="33" t="s">
        <v>85</v>
      </c>
    </row>
    <row r="1439" spans="1:104" x14ac:dyDescent="0.25">
      <c r="A1439">
        <v>1438</v>
      </c>
      <c r="B1439">
        <v>90</v>
      </c>
      <c r="C1439" s="24" t="s">
        <v>4207</v>
      </c>
      <c r="D1439" s="12">
        <v>7.6568622986941781</v>
      </c>
      <c r="E1439" s="13">
        <v>1.4446909997536179</v>
      </c>
      <c r="F1439" s="7">
        <v>5.3000000000000007</v>
      </c>
      <c r="G1439" s="7">
        <f t="shared" si="344"/>
        <v>6.21217129894056</v>
      </c>
      <c r="H1439" s="15">
        <f t="shared" si="345"/>
        <v>9.1015532984477954</v>
      </c>
      <c r="I1439" s="11">
        <f t="shared" si="339"/>
        <v>0.13350125944584387</v>
      </c>
      <c r="J1439" s="32">
        <f t="shared" si="340"/>
        <v>2.5188916876574308E-2</v>
      </c>
      <c r="K1439" s="32">
        <f t="shared" si="341"/>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9</v>
      </c>
      <c r="CZ1439" s="33" t="s">
        <v>85</v>
      </c>
    </row>
    <row r="1440" spans="1:104" x14ac:dyDescent="0.25">
      <c r="A1440">
        <v>1439</v>
      </c>
      <c r="B1440">
        <v>90</v>
      </c>
      <c r="C1440" s="24" t="s">
        <v>4207</v>
      </c>
      <c r="D1440" s="12">
        <v>7.9704382534185436</v>
      </c>
      <c r="E1440" s="13">
        <v>0.73265866953429526</v>
      </c>
      <c r="F1440" s="7">
        <v>10.878787878787881</v>
      </c>
      <c r="G1440" s="7">
        <f t="shared" si="344"/>
        <v>7.2377795838842482</v>
      </c>
      <c r="H1440" s="15">
        <f t="shared" si="345"/>
        <v>8.7030969229528381</v>
      </c>
      <c r="I1440" s="11">
        <f t="shared" si="339"/>
        <v>0.26650026981793479</v>
      </c>
      <c r="J1440" s="32">
        <f t="shared" si="340"/>
        <v>2.4497239286885367E-2</v>
      </c>
      <c r="K1440" s="32">
        <f t="shared" si="341"/>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9</v>
      </c>
      <c r="CZ1440" s="33" t="s">
        <v>85</v>
      </c>
    </row>
    <row r="1441" spans="1:104" x14ac:dyDescent="0.25">
      <c r="A1441">
        <v>1440</v>
      </c>
      <c r="B1441">
        <v>90</v>
      </c>
      <c r="C1441" s="24" t="s">
        <v>4207</v>
      </c>
      <c r="D1441" s="12">
        <v>7.2512696422972533</v>
      </c>
      <c r="E1441" s="13">
        <v>0.77791398461426475</v>
      </c>
      <c r="F1441" s="7">
        <v>9.3214285714285712</v>
      </c>
      <c r="G1441" s="7">
        <f t="shared" si="344"/>
        <v>6.4733556576829887</v>
      </c>
      <c r="H1441" s="15">
        <f t="shared" si="345"/>
        <v>8.029183626911518</v>
      </c>
      <c r="I1441" s="11">
        <f t="shared" si="339"/>
        <v>0.23053577839832154</v>
      </c>
      <c r="J1441" s="32">
        <f t="shared" si="340"/>
        <v>2.4731807644264379E-2</v>
      </c>
      <c r="K1441" s="32">
        <f t="shared" si="341"/>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9</v>
      </c>
      <c r="CZ1441" s="33" t="s">
        <v>85</v>
      </c>
    </row>
    <row r="1442" spans="1:104" x14ac:dyDescent="0.25">
      <c r="A1442">
        <v>1441</v>
      </c>
      <c r="B1442">
        <v>90</v>
      </c>
      <c r="C1442" s="24" t="s">
        <v>4207</v>
      </c>
      <c r="D1442" s="12">
        <v>10.905365064094161</v>
      </c>
      <c r="E1442" s="13">
        <v>1.8965852285381151</v>
      </c>
      <c r="F1442" s="7">
        <v>5.75</v>
      </c>
      <c r="G1442" s="7">
        <f t="shared" si="344"/>
        <v>9.0087798355560462</v>
      </c>
      <c r="H1442" s="15">
        <f t="shared" si="345"/>
        <v>12.801950292632275</v>
      </c>
      <c r="I1442" s="11">
        <f t="shared" si="339"/>
        <v>0.14488350667597027</v>
      </c>
      <c r="J1442" s="32">
        <f t="shared" si="340"/>
        <v>2.5197131595820918E-2</v>
      </c>
      <c r="K1442" s="32">
        <f t="shared" si="341"/>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9</v>
      </c>
      <c r="CZ1442" s="33" t="s">
        <v>85</v>
      </c>
    </row>
    <row r="1443" spans="1:104" x14ac:dyDescent="0.25">
      <c r="A1443">
        <v>1442</v>
      </c>
      <c r="B1443">
        <v>90</v>
      </c>
      <c r="C1443" s="24" t="s">
        <v>4207</v>
      </c>
      <c r="D1443" s="12">
        <v>9.046656055817671</v>
      </c>
      <c r="E1443" s="13">
        <v>0.78666574398414535</v>
      </c>
      <c r="F1443" s="7">
        <v>11.5</v>
      </c>
      <c r="G1443" s="7">
        <f t="shared" si="344"/>
        <v>8.2599903118335263</v>
      </c>
      <c r="H1443" s="15">
        <f t="shared" si="345"/>
        <v>9.8333217998018156</v>
      </c>
      <c r="I1443" s="11">
        <f t="shared" si="339"/>
        <v>0.28105265129997881</v>
      </c>
      <c r="J1443" s="32">
        <f t="shared" si="340"/>
        <v>2.4439360982606857E-2</v>
      </c>
      <c r="K1443" s="32">
        <f t="shared" si="341"/>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9</v>
      </c>
      <c r="CZ1443" s="33" t="s">
        <v>85</v>
      </c>
    </row>
    <row r="1444" spans="1:104" x14ac:dyDescent="0.25">
      <c r="A1444">
        <v>1443</v>
      </c>
      <c r="B1444">
        <v>90</v>
      </c>
      <c r="C1444" s="24" t="s">
        <v>4207</v>
      </c>
      <c r="D1444" s="12">
        <v>7.9218830688083894</v>
      </c>
      <c r="E1444" s="13">
        <v>0.79218830688083897</v>
      </c>
      <c r="F1444" s="7">
        <v>9.9999999999999982</v>
      </c>
      <c r="G1444" s="7">
        <f t="shared" si="344"/>
        <v>7.1296947619275501</v>
      </c>
      <c r="H1444" s="15">
        <f t="shared" si="345"/>
        <v>8.7140713756892278</v>
      </c>
      <c r="I1444" s="11">
        <f t="shared" si="339"/>
        <v>0.24678196820164194</v>
      </c>
      <c r="J1444" s="32">
        <f t="shared" si="340"/>
        <v>2.4678196820164203E-2</v>
      </c>
      <c r="K1444" s="32">
        <f t="shared" si="341"/>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9</v>
      </c>
      <c r="CZ1444" s="33" t="s">
        <v>85</v>
      </c>
    </row>
    <row r="1445" spans="1:104" x14ac:dyDescent="0.25">
      <c r="A1445">
        <v>1444</v>
      </c>
      <c r="B1445">
        <v>90</v>
      </c>
      <c r="C1445" s="24" t="s">
        <v>4207</v>
      </c>
      <c r="D1445" s="12">
        <v>7.2846680565308084</v>
      </c>
      <c r="E1445" s="13">
        <v>2.7980844190648129</v>
      </c>
      <c r="F1445" s="7">
        <v>2.603448275862069</v>
      </c>
      <c r="G1445" s="7">
        <f t="shared" si="344"/>
        <v>4.486583637465996</v>
      </c>
      <c r="H1445" s="15">
        <f t="shared" si="345"/>
        <v>10.082752475595621</v>
      </c>
      <c r="I1445" s="11">
        <f t="shared" si="339"/>
        <v>6.6325254849382717E-2</v>
      </c>
      <c r="J1445" s="32">
        <f t="shared" si="340"/>
        <v>2.5475925703736413E-2</v>
      </c>
      <c r="K1445" s="32">
        <f t="shared" si="341"/>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9</v>
      </c>
      <c r="CZ1445" s="33" t="s">
        <v>85</v>
      </c>
    </row>
    <row r="1446" spans="1:104" x14ac:dyDescent="0.25">
      <c r="A1446">
        <v>1445</v>
      </c>
      <c r="B1446">
        <v>90</v>
      </c>
      <c r="C1446" s="24" t="s">
        <v>4207</v>
      </c>
      <c r="D1446" s="12">
        <v>7.2279155884504176</v>
      </c>
      <c r="E1446" s="13">
        <v>1.3019226836339259</v>
      </c>
      <c r="F1446" s="7">
        <v>5.5517241379310347</v>
      </c>
      <c r="G1446" s="7">
        <f t="shared" si="344"/>
        <v>5.9259929048164919</v>
      </c>
      <c r="H1446" s="15">
        <f t="shared" si="345"/>
        <v>8.5298382720843442</v>
      </c>
      <c r="I1446" s="11">
        <f t="shared" si="339"/>
        <v>0.14034451897206907</v>
      </c>
      <c r="J1446" s="32">
        <f t="shared" si="340"/>
        <v>2.5279447516708096E-2</v>
      </c>
      <c r="K1446" s="32">
        <f t="shared" si="341"/>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9</v>
      </c>
      <c r="CZ1446" s="33" t="s">
        <v>85</v>
      </c>
    </row>
    <row r="1447" spans="1:104" x14ac:dyDescent="0.25">
      <c r="A1447">
        <v>1446</v>
      </c>
      <c r="B1447">
        <v>90</v>
      </c>
      <c r="C1447" s="24" t="s">
        <v>4207</v>
      </c>
      <c r="D1447" s="12">
        <v>7.9218830688083894</v>
      </c>
      <c r="E1447" s="13">
        <v>0.77852988779668653</v>
      </c>
      <c r="F1447" s="7">
        <v>10.17543859649123</v>
      </c>
      <c r="G1447" s="7">
        <f t="shared" si="344"/>
        <v>7.1433531810117028</v>
      </c>
      <c r="H1447" s="15">
        <f t="shared" si="345"/>
        <v>8.7004129566050761</v>
      </c>
      <c r="I1447" s="11">
        <f t="shared" si="339"/>
        <v>0.25145324169736732</v>
      </c>
      <c r="J1447" s="32">
        <f t="shared" si="340"/>
        <v>2.4711784097844719E-2</v>
      </c>
      <c r="K1447" s="32">
        <f t="shared" si="341"/>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9</v>
      </c>
      <c r="CZ1447" s="33" t="s">
        <v>85</v>
      </c>
    </row>
    <row r="1448" spans="1:104" x14ac:dyDescent="0.25">
      <c r="A1448">
        <v>1447</v>
      </c>
      <c r="B1448">
        <v>90</v>
      </c>
      <c r="C1448" s="24" t="s">
        <v>4207</v>
      </c>
      <c r="D1448" s="12">
        <v>4.833200847823016</v>
      </c>
      <c r="E1448" s="13">
        <v>1.464606317522126</v>
      </c>
      <c r="F1448" s="7">
        <v>3.3</v>
      </c>
      <c r="G1448" s="7">
        <f t="shared" si="344"/>
        <v>3.3685945303008902</v>
      </c>
      <c r="H1448" s="15">
        <f t="shared" si="345"/>
        <v>6.2978071653451417</v>
      </c>
      <c r="I1448" s="11">
        <f t="shared" si="339"/>
        <v>9.278709123312523E-2</v>
      </c>
      <c r="J1448" s="32">
        <f t="shared" si="340"/>
        <v>2.8117300373674312E-2</v>
      </c>
      <c r="K1448" s="32">
        <f t="shared" si="341"/>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9</v>
      </c>
      <c r="CZ1448" s="33" t="s">
        <v>85</v>
      </c>
    </row>
    <row r="1449" spans="1:104" x14ac:dyDescent="0.25">
      <c r="A1449">
        <v>1448</v>
      </c>
      <c r="B1449">
        <v>90</v>
      </c>
      <c r="C1449" s="24" t="s">
        <v>4207</v>
      </c>
      <c r="D1449" s="12">
        <v>9.046656055817671</v>
      </c>
      <c r="E1449" s="13">
        <v>0.76481391776236352</v>
      </c>
      <c r="F1449" s="7">
        <v>11.828571428571429</v>
      </c>
      <c r="G1449" s="7">
        <f t="shared" si="344"/>
        <v>8.2818421380553069</v>
      </c>
      <c r="H1449" s="15">
        <f t="shared" si="345"/>
        <v>9.811469973580035</v>
      </c>
      <c r="I1449" s="11">
        <f t="shared" si="339"/>
        <v>0.31682112741525387</v>
      </c>
      <c r="J1449" s="32">
        <f t="shared" si="340"/>
        <v>2.6784394829791988E-2</v>
      </c>
      <c r="K1449" s="32">
        <f t="shared" si="341"/>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9</v>
      </c>
      <c r="CZ1449" s="33" t="s">
        <v>85</v>
      </c>
    </row>
    <row r="1450" spans="1:104" x14ac:dyDescent="0.25">
      <c r="A1450">
        <v>1449</v>
      </c>
      <c r="B1450">
        <v>90</v>
      </c>
      <c r="C1450" s="24" t="s">
        <v>4207</v>
      </c>
      <c r="D1450" s="12">
        <v>8.2383111716979087</v>
      </c>
      <c r="E1450" s="13">
        <v>0.8400909418507736</v>
      </c>
      <c r="F1450" s="7">
        <v>9.806451612903226</v>
      </c>
      <c r="G1450" s="7">
        <f t="shared" si="344"/>
        <v>7.3982202298471353</v>
      </c>
      <c r="H1450" s="15">
        <f t="shared" si="345"/>
        <v>9.0784021135486821</v>
      </c>
      <c r="I1450" s="11">
        <f t="shared" si="339"/>
        <v>0.26688135059160811</v>
      </c>
      <c r="J1450" s="32">
        <f t="shared" si="340"/>
        <v>2.72148745669074E-2</v>
      </c>
      <c r="K1450" s="32">
        <f t="shared" si="341"/>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9</v>
      </c>
      <c r="CZ1450" s="33" t="s">
        <v>85</v>
      </c>
    </row>
    <row r="1451" spans="1:104" x14ac:dyDescent="0.25">
      <c r="A1451">
        <v>1450</v>
      </c>
      <c r="B1451">
        <v>90</v>
      </c>
      <c r="C1451" s="24" t="s">
        <v>4207</v>
      </c>
      <c r="D1451" s="12">
        <v>7.4709263010233951</v>
      </c>
      <c r="E1451" s="13">
        <v>2.024380029954727</v>
      </c>
      <c r="F1451" s="7">
        <v>3.6904761904761898</v>
      </c>
      <c r="G1451" s="7">
        <f t="shared" si="344"/>
        <v>5.4465462710686676</v>
      </c>
      <c r="H1451" s="15">
        <f t="shared" si="345"/>
        <v>9.4953063309781225</v>
      </c>
      <c r="I1451" s="11">
        <f t="shared" si="339"/>
        <v>0.1039006325537985</v>
      </c>
      <c r="J1451" s="32">
        <f t="shared" si="340"/>
        <v>2.8153719788771216E-2</v>
      </c>
      <c r="K1451" s="32">
        <f t="shared" si="341"/>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9</v>
      </c>
      <c r="CZ1451" s="33" t="s">
        <v>85</v>
      </c>
    </row>
    <row r="1452" spans="1:104" x14ac:dyDescent="0.25">
      <c r="A1452">
        <v>1451</v>
      </c>
      <c r="B1452">
        <v>90</v>
      </c>
      <c r="C1452" s="24" t="s">
        <v>4207</v>
      </c>
      <c r="D1452" s="12">
        <v>10.241502538451799</v>
      </c>
      <c r="E1452" s="13">
        <v>0.83735555345832313</v>
      </c>
      <c r="F1452" s="7">
        <v>12.23076923076923</v>
      </c>
      <c r="G1452" s="7">
        <f t="shared" si="344"/>
        <v>9.404146984993476</v>
      </c>
      <c r="H1452" s="15">
        <f t="shared" si="345"/>
        <v>11.078858091910122</v>
      </c>
      <c r="I1452" s="11">
        <f t="shared" si="339"/>
        <v>0.3271625715313366</v>
      </c>
      <c r="J1452" s="32">
        <f t="shared" si="340"/>
        <v>2.6749141068599849E-2</v>
      </c>
      <c r="K1452" s="32">
        <f t="shared" si="341"/>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9</v>
      </c>
      <c r="CZ1452" s="33" t="s">
        <v>85</v>
      </c>
    </row>
    <row r="1453" spans="1:104" x14ac:dyDescent="0.25">
      <c r="A1453">
        <v>1452</v>
      </c>
      <c r="B1453">
        <v>90</v>
      </c>
      <c r="C1453" s="24" t="s">
        <v>4207</v>
      </c>
      <c r="D1453" s="12">
        <v>8.9338220753653275</v>
      </c>
      <c r="E1453" s="13">
        <v>0.85210821583216234</v>
      </c>
      <c r="F1453" s="7">
        <v>10.484375</v>
      </c>
      <c r="G1453" s="7">
        <f t="shared" si="344"/>
        <v>8.0817138595331652</v>
      </c>
      <c r="H1453" s="15">
        <f t="shared" si="345"/>
        <v>9.7859302911974897</v>
      </c>
      <c r="I1453" s="11">
        <f t="shared" si="339"/>
        <v>0.28451496527239201</v>
      </c>
      <c r="J1453" s="32">
        <f t="shared" si="340"/>
        <v>2.7137045868007581E-2</v>
      </c>
      <c r="K1453" s="32">
        <f t="shared" si="341"/>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9</v>
      </c>
      <c r="CZ1453" s="33" t="s">
        <v>85</v>
      </c>
    </row>
    <row r="1454" spans="1:104" x14ac:dyDescent="0.25">
      <c r="A1454">
        <v>1453</v>
      </c>
      <c r="B1454">
        <v>90</v>
      </c>
      <c r="C1454" s="24" t="s">
        <v>4207</v>
      </c>
      <c r="D1454" s="12">
        <v>7.5174404457248878</v>
      </c>
      <c r="E1454" s="13">
        <v>2.7949458067438679</v>
      </c>
      <c r="F1454" s="7">
        <v>2.6896551724137931</v>
      </c>
      <c r="G1454" s="7">
        <f t="shared" si="344"/>
        <v>4.7224946389810203</v>
      </c>
      <c r="H1454" s="15">
        <f t="shared" si="345"/>
        <v>10.312386252468755</v>
      </c>
      <c r="I1454" s="11">
        <f t="shared" si="339"/>
        <v>7.6159238235334756E-2</v>
      </c>
      <c r="J1454" s="32">
        <f t="shared" si="340"/>
        <v>2.8315614215701383E-2</v>
      </c>
      <c r="K1454" s="32">
        <f t="shared" si="341"/>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9</v>
      </c>
      <c r="CZ1454" s="33" t="s">
        <v>85</v>
      </c>
    </row>
    <row r="1455" spans="1:104" x14ac:dyDescent="0.25">
      <c r="A1455">
        <v>1454</v>
      </c>
      <c r="B1455">
        <v>90</v>
      </c>
      <c r="C1455" s="24" t="s">
        <v>4207</v>
      </c>
      <c r="D1455" s="12">
        <v>10.390477881717411</v>
      </c>
      <c r="E1455" s="13">
        <v>1.2854199441299889</v>
      </c>
      <c r="F1455" s="7">
        <v>8.0833333333333339</v>
      </c>
      <c r="G1455" s="7">
        <f t="shared" si="344"/>
        <v>9.1050579375874214</v>
      </c>
      <c r="H1455" s="15">
        <f t="shared" si="345"/>
        <v>11.6758978258474</v>
      </c>
      <c r="I1455" s="11">
        <f t="shared" si="339"/>
        <v>0.22373226471866162</v>
      </c>
      <c r="J1455" s="32">
        <f t="shared" si="340"/>
        <v>2.7678218315710715E-2</v>
      </c>
      <c r="K1455" s="32">
        <f t="shared" si="341"/>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9</v>
      </c>
      <c r="CZ1455" s="33" t="s">
        <v>85</v>
      </c>
    </row>
    <row r="1456" spans="1:104" x14ac:dyDescent="0.25">
      <c r="A1456">
        <v>1455</v>
      </c>
      <c r="B1456">
        <v>90</v>
      </c>
      <c r="C1456" s="24" t="s">
        <v>4207</v>
      </c>
      <c r="D1456" s="12">
        <v>8.9555415120525339</v>
      </c>
      <c r="E1456" s="13">
        <v>0.85164139193367339</v>
      </c>
      <c r="F1456" s="7">
        <v>10.515625</v>
      </c>
      <c r="G1456" s="7">
        <f t="shared" si="344"/>
        <v>8.1039001201188601</v>
      </c>
      <c r="H1456" s="15">
        <f t="shared" si="345"/>
        <v>9.8071829039862077</v>
      </c>
      <c r="I1456" s="11">
        <f t="shared" ref="I1456:I1519" si="352">IFERROR(F1456/SQRT(F1456^2+U1456), "X")</f>
        <v>0.28613777472451407</v>
      </c>
      <c r="J1456" s="32">
        <f t="shared" ref="J1456:J1519" si="353">IFERROR(SQRT((1-I1456^2)/U1456), "X")</f>
        <v>2.72107244908899E-2</v>
      </c>
      <c r="K1456" s="32">
        <f t="shared" ref="K1456:K1519" si="354">IFERROR(1/J1456, "X")</f>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9</v>
      </c>
      <c r="CZ1456" s="33" t="s">
        <v>85</v>
      </c>
    </row>
    <row r="1457" spans="1:104" x14ac:dyDescent="0.25">
      <c r="A1457">
        <v>1456</v>
      </c>
      <c r="B1457">
        <v>91</v>
      </c>
      <c r="C1457" s="24" t="s">
        <v>4215</v>
      </c>
      <c r="D1457" s="12">
        <v>2.8</v>
      </c>
      <c r="E1457" s="13">
        <v>0.3</v>
      </c>
      <c r="F1457" s="7">
        <f t="shared" ref="F1457:F1476" si="355">D1457/E1457</f>
        <v>9.3333333333333339</v>
      </c>
      <c r="G1457" s="7">
        <f t="shared" si="344"/>
        <v>2.5</v>
      </c>
      <c r="H1457" s="15">
        <f t="shared" si="345"/>
        <v>3.0999999999999996</v>
      </c>
      <c r="I1457" s="11">
        <f t="shared" si="352"/>
        <v>0.14415190435277792</v>
      </c>
      <c r="J1457" s="32">
        <f t="shared" si="353"/>
        <v>1.544484689494049E-2</v>
      </c>
      <c r="K1457" s="32">
        <f t="shared" si="354"/>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56">1-AP1457</f>
        <v>0.72199999999999998</v>
      </c>
      <c r="AP1457" s="17">
        <v>0.27800000000000002</v>
      </c>
      <c r="AQ1457" s="38">
        <f t="shared" ref="AQ1457:AQ1476" si="357">1-AR1457</f>
        <v>0.51800000000000002</v>
      </c>
      <c r="AR1457" s="39">
        <v>0.48199999999999998</v>
      </c>
      <c r="AS1457" s="38">
        <v>0.33943833943833951</v>
      </c>
      <c r="AT1457" s="39">
        <f t="shared" ref="AT1457:AT1476" si="35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359">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14</v>
      </c>
      <c r="CZ1457" s="33" t="s">
        <v>85</v>
      </c>
    </row>
    <row r="1458" spans="1:104" x14ac:dyDescent="0.25">
      <c r="A1458">
        <v>1457</v>
      </c>
      <c r="B1458">
        <v>91</v>
      </c>
      <c r="C1458" s="24" t="s">
        <v>4215</v>
      </c>
      <c r="D1458" s="12">
        <v>3.9</v>
      </c>
      <c r="E1458" s="13">
        <v>0.4</v>
      </c>
      <c r="F1458" s="7">
        <f t="shared" si="355"/>
        <v>9.75</v>
      </c>
      <c r="G1458" s="7">
        <f t="shared" si="344"/>
        <v>3.5</v>
      </c>
      <c r="H1458" s="15">
        <f t="shared" si="345"/>
        <v>4.3</v>
      </c>
      <c r="I1458" s="11">
        <f t="shared" si="352"/>
        <v>0.15682899347119775</v>
      </c>
      <c r="J1458" s="32">
        <f t="shared" si="353"/>
        <v>1.6085024971404897E-2</v>
      </c>
      <c r="K1458" s="32">
        <f t="shared" si="354"/>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56"/>
        <v>0.72199999999999998</v>
      </c>
      <c r="AP1458" s="17">
        <v>0.27800000000000002</v>
      </c>
      <c r="AQ1458" s="38">
        <f t="shared" si="357"/>
        <v>0.52500000000000002</v>
      </c>
      <c r="AR1458" s="39">
        <v>0.47499999999999998</v>
      </c>
      <c r="AS1458" s="38">
        <v>0.33943833943833951</v>
      </c>
      <c r="AT1458" s="39">
        <f t="shared" si="35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359"/>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14</v>
      </c>
      <c r="CZ1458" s="33" t="s">
        <v>85</v>
      </c>
    </row>
    <row r="1459" spans="1:104" x14ac:dyDescent="0.25">
      <c r="A1459">
        <v>1458</v>
      </c>
      <c r="B1459">
        <v>91</v>
      </c>
      <c r="C1459" s="24" t="s">
        <v>4215</v>
      </c>
      <c r="D1459" s="12">
        <v>8.1</v>
      </c>
      <c r="E1459" s="13">
        <v>0.7</v>
      </c>
      <c r="F1459" s="7">
        <f t="shared" si="355"/>
        <v>11.571428571428571</v>
      </c>
      <c r="G1459" s="7">
        <f t="shared" si="344"/>
        <v>7.3999999999999995</v>
      </c>
      <c r="H1459" s="15">
        <f t="shared" si="345"/>
        <v>8.7999999999999989</v>
      </c>
      <c r="I1459" s="11">
        <f t="shared" si="352"/>
        <v>0.19219367272872254</v>
      </c>
      <c r="J1459" s="32">
        <f t="shared" si="353"/>
        <v>1.6609329741988366E-2</v>
      </c>
      <c r="K1459" s="32">
        <f t="shared" si="354"/>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56"/>
        <v>0.72199999999999998</v>
      </c>
      <c r="AP1459" s="17">
        <v>0.27800000000000002</v>
      </c>
      <c r="AQ1459" s="38">
        <f t="shared" si="357"/>
        <v>0.495</v>
      </c>
      <c r="AR1459" s="39">
        <v>0.505</v>
      </c>
      <c r="AS1459" s="38">
        <v>0.33943833943833951</v>
      </c>
      <c r="AT1459" s="39">
        <f t="shared" si="35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359"/>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14</v>
      </c>
      <c r="CZ1459" s="33" t="s">
        <v>85</v>
      </c>
    </row>
    <row r="1460" spans="1:104" x14ac:dyDescent="0.25">
      <c r="A1460">
        <v>1459</v>
      </c>
      <c r="B1460">
        <v>91</v>
      </c>
      <c r="C1460" s="24" t="s">
        <v>4215</v>
      </c>
      <c r="D1460" s="12">
        <v>9.1</v>
      </c>
      <c r="E1460" s="13">
        <v>0.6</v>
      </c>
      <c r="F1460" s="7">
        <f t="shared" si="355"/>
        <v>15.166666666666666</v>
      </c>
      <c r="G1460" s="7">
        <f t="shared" si="344"/>
        <v>8.5</v>
      </c>
      <c r="H1460" s="15">
        <f t="shared" si="345"/>
        <v>9.6999999999999993</v>
      </c>
      <c r="I1460" s="11">
        <f t="shared" si="352"/>
        <v>0.25433584351173949</v>
      </c>
      <c r="J1460" s="32">
        <f t="shared" si="353"/>
        <v>1.6769396275499306E-2</v>
      </c>
      <c r="K1460" s="32">
        <f t="shared" si="354"/>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56"/>
        <v>0.70500000000000007</v>
      </c>
      <c r="AP1460" s="17">
        <v>0.29499999999999998</v>
      </c>
      <c r="AQ1460" s="38">
        <f t="shared" si="357"/>
        <v>0.499</v>
      </c>
      <c r="AR1460" s="39">
        <v>0.501</v>
      </c>
      <c r="AS1460" s="38">
        <v>0.36330049261083741</v>
      </c>
      <c r="AT1460" s="39">
        <f t="shared" si="35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359"/>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14</v>
      </c>
      <c r="CZ1460" s="33" t="s">
        <v>85</v>
      </c>
    </row>
    <row r="1461" spans="1:104" x14ac:dyDescent="0.25">
      <c r="A1461">
        <v>1460</v>
      </c>
      <c r="B1461">
        <v>91</v>
      </c>
      <c r="C1461" s="24" t="s">
        <v>4215</v>
      </c>
      <c r="D1461" s="12">
        <v>9.3000000000000007</v>
      </c>
      <c r="E1461" s="13">
        <v>0.7</v>
      </c>
      <c r="F1461" s="7">
        <f t="shared" si="355"/>
        <v>13.285714285714288</v>
      </c>
      <c r="G1461" s="7">
        <f t="shared" si="344"/>
        <v>8.6000000000000014</v>
      </c>
      <c r="H1461" s="15">
        <f t="shared" si="345"/>
        <v>10</v>
      </c>
      <c r="I1461" s="11">
        <f t="shared" si="352"/>
        <v>0.22990240854722813</v>
      </c>
      <c r="J1461" s="32">
        <f t="shared" si="353"/>
        <v>1.7304482363769854E-2</v>
      </c>
      <c r="K1461" s="32">
        <f t="shared" si="354"/>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56"/>
        <v>0.66300000000000003</v>
      </c>
      <c r="AP1461" s="17">
        <v>0.33700000000000002</v>
      </c>
      <c r="AQ1461" s="38">
        <f t="shared" si="357"/>
        <v>0.50900000000000001</v>
      </c>
      <c r="AR1461" s="39">
        <v>0.49099999999999999</v>
      </c>
      <c r="AS1461" s="38">
        <v>0.40947752126366949</v>
      </c>
      <c r="AT1461" s="39">
        <f t="shared" si="35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359"/>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14</v>
      </c>
      <c r="CZ1461" s="33" t="s">
        <v>85</v>
      </c>
    </row>
    <row r="1462" spans="1:104" x14ac:dyDescent="0.25">
      <c r="A1462">
        <v>1461</v>
      </c>
      <c r="B1462">
        <v>91</v>
      </c>
      <c r="C1462" s="24" t="s">
        <v>4215</v>
      </c>
      <c r="D1462" s="12">
        <v>9.1999999999999993</v>
      </c>
      <c r="E1462" s="13">
        <v>0.6</v>
      </c>
      <c r="F1462" s="7">
        <f t="shared" si="355"/>
        <v>15.333333333333332</v>
      </c>
      <c r="G1462" s="7">
        <f t="shared" si="344"/>
        <v>8.6</v>
      </c>
      <c r="H1462" s="15">
        <f t="shared" si="345"/>
        <v>9.7999999999999989</v>
      </c>
      <c r="I1462" s="11">
        <f t="shared" si="352"/>
        <v>0.25662307853753452</v>
      </c>
      <c r="J1462" s="32">
        <f t="shared" si="353"/>
        <v>1.6736287730708774E-2</v>
      </c>
      <c r="K1462" s="32">
        <f t="shared" si="354"/>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56"/>
        <v>0.59000000000000008</v>
      </c>
      <c r="AP1462" s="17">
        <v>0.41</v>
      </c>
      <c r="AQ1462" s="38">
        <f t="shared" si="357"/>
        <v>0.497</v>
      </c>
      <c r="AR1462" s="39">
        <v>0.503</v>
      </c>
      <c r="AS1462" s="38">
        <v>0.46750285062713792</v>
      </c>
      <c r="AT1462" s="39">
        <f t="shared" si="35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359"/>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14</v>
      </c>
      <c r="CZ1462" s="33" t="s">
        <v>85</v>
      </c>
    </row>
    <row r="1463" spans="1:104" x14ac:dyDescent="0.25">
      <c r="A1463">
        <v>1462</v>
      </c>
      <c r="B1463">
        <v>91</v>
      </c>
      <c r="C1463" s="24" t="s">
        <v>4215</v>
      </c>
      <c r="D1463" s="12">
        <v>3.4</v>
      </c>
      <c r="E1463" s="13">
        <v>0.4</v>
      </c>
      <c r="F1463" s="7">
        <f t="shared" si="355"/>
        <v>8.5</v>
      </c>
      <c r="G1463" s="7">
        <f t="shared" si="344"/>
        <v>3</v>
      </c>
      <c r="H1463" s="15">
        <f t="shared" si="345"/>
        <v>3.8</v>
      </c>
      <c r="I1463" s="11">
        <f t="shared" si="352"/>
        <v>0.13027298026199041</v>
      </c>
      <c r="J1463" s="32">
        <f t="shared" si="353"/>
        <v>1.5326232971998874E-2</v>
      </c>
      <c r="K1463" s="32">
        <f t="shared" si="354"/>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56"/>
        <v>0.89600000000000002</v>
      </c>
      <c r="AP1463" s="17">
        <v>0.104</v>
      </c>
      <c r="AQ1463" s="38">
        <f t="shared" si="357"/>
        <v>0.504</v>
      </c>
      <c r="AR1463" s="39">
        <v>0.496</v>
      </c>
      <c r="AS1463" s="38">
        <v>0.1051567239635996</v>
      </c>
      <c r="AT1463" s="39">
        <f t="shared" si="35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359"/>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14</v>
      </c>
      <c r="CZ1463" s="33" t="s">
        <v>85</v>
      </c>
    </row>
    <row r="1464" spans="1:104" x14ac:dyDescent="0.25">
      <c r="A1464">
        <v>1463</v>
      </c>
      <c r="B1464">
        <v>91</v>
      </c>
      <c r="C1464" s="24" t="s">
        <v>4215</v>
      </c>
      <c r="D1464" s="12">
        <v>3.9</v>
      </c>
      <c r="E1464" s="13">
        <v>0.5</v>
      </c>
      <c r="F1464" s="7">
        <f t="shared" si="355"/>
        <v>7.8</v>
      </c>
      <c r="G1464" s="7">
        <f t="shared" si="344"/>
        <v>3.4</v>
      </c>
      <c r="H1464" s="15">
        <f t="shared" si="345"/>
        <v>4.4000000000000004</v>
      </c>
      <c r="I1464" s="11">
        <f t="shared" si="352"/>
        <v>0.13031094540577859</v>
      </c>
      <c r="J1464" s="32">
        <f t="shared" si="353"/>
        <v>1.6706531462279309E-2</v>
      </c>
      <c r="K1464" s="32">
        <f t="shared" si="354"/>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56"/>
        <v>0.84599999999999997</v>
      </c>
      <c r="AP1464" s="17">
        <v>0.154</v>
      </c>
      <c r="AQ1464" s="38">
        <f t="shared" si="357"/>
        <v>0.51700000000000002</v>
      </c>
      <c r="AR1464" s="39">
        <v>0.48299999999999998</v>
      </c>
      <c r="AS1464" s="38">
        <v>0.15682281059063141</v>
      </c>
      <c r="AT1464" s="39">
        <f t="shared" si="35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359"/>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14</v>
      </c>
      <c r="CZ1464" s="33" t="s">
        <v>85</v>
      </c>
    </row>
    <row r="1465" spans="1:104" x14ac:dyDescent="0.25">
      <c r="A1465">
        <v>1464</v>
      </c>
      <c r="B1465">
        <v>91</v>
      </c>
      <c r="C1465" s="24" t="s">
        <v>4215</v>
      </c>
      <c r="D1465" s="12">
        <v>3.7</v>
      </c>
      <c r="E1465" s="13">
        <v>0.5</v>
      </c>
      <c r="F1465" s="7">
        <f t="shared" si="355"/>
        <v>7.4</v>
      </c>
      <c r="G1465" s="7">
        <f t="shared" si="344"/>
        <v>3.2</v>
      </c>
      <c r="H1465" s="15">
        <f t="shared" si="345"/>
        <v>4.2</v>
      </c>
      <c r="I1465" s="11">
        <f t="shared" si="352"/>
        <v>0.1352230439227779</v>
      </c>
      <c r="J1465" s="32">
        <f t="shared" si="353"/>
        <v>1.8273384313888905E-2</v>
      </c>
      <c r="K1465" s="32">
        <f t="shared" si="354"/>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56"/>
        <v>0.77600000000000002</v>
      </c>
      <c r="AP1465" s="17">
        <v>0.224</v>
      </c>
      <c r="AQ1465" s="38">
        <f t="shared" si="357"/>
        <v>0.46299999999999997</v>
      </c>
      <c r="AR1465" s="39">
        <v>0.53700000000000003</v>
      </c>
      <c r="AS1465" s="38">
        <v>0.23140495867768601</v>
      </c>
      <c r="AT1465" s="39">
        <f t="shared" si="35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359"/>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14</v>
      </c>
      <c r="CZ1465" s="33" t="s">
        <v>85</v>
      </c>
    </row>
    <row r="1466" spans="1:104" x14ac:dyDescent="0.25">
      <c r="A1466">
        <v>1465</v>
      </c>
      <c r="B1466">
        <v>91</v>
      </c>
      <c r="C1466" s="24" t="s">
        <v>4215</v>
      </c>
      <c r="D1466" s="12">
        <v>3.9</v>
      </c>
      <c r="E1466" s="13">
        <v>0.5</v>
      </c>
      <c r="F1466" s="7">
        <f t="shared" si="355"/>
        <v>7.8</v>
      </c>
      <c r="G1466" s="7">
        <f t="shared" si="344"/>
        <v>3.4</v>
      </c>
      <c r="H1466" s="15">
        <f t="shared" si="345"/>
        <v>4.4000000000000004</v>
      </c>
      <c r="I1466" s="11">
        <f t="shared" si="352"/>
        <v>0.14567763254841509</v>
      </c>
      <c r="J1466" s="32">
        <f t="shared" si="353"/>
        <v>1.8676619557489116E-2</v>
      </c>
      <c r="K1466" s="32">
        <f t="shared" si="354"/>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56"/>
        <v>0.75800000000000001</v>
      </c>
      <c r="AP1466" s="17">
        <v>0.24199999999999999</v>
      </c>
      <c r="AQ1466" s="38">
        <f t="shared" si="357"/>
        <v>0.46099999999999997</v>
      </c>
      <c r="AR1466" s="39">
        <v>0.53900000000000003</v>
      </c>
      <c r="AS1466" s="38">
        <v>0.25077720207253879</v>
      </c>
      <c r="AT1466" s="39">
        <f t="shared" si="35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359"/>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14</v>
      </c>
      <c r="CZ1466" s="33" t="s">
        <v>85</v>
      </c>
    </row>
    <row r="1467" spans="1:104" x14ac:dyDescent="0.25">
      <c r="A1467">
        <v>1466</v>
      </c>
      <c r="B1467">
        <v>91</v>
      </c>
      <c r="C1467" s="24" t="s">
        <v>4215</v>
      </c>
      <c r="D1467" s="12">
        <v>3.7</v>
      </c>
      <c r="E1467" s="13">
        <v>0.5</v>
      </c>
      <c r="F1467" s="7">
        <f t="shared" si="355"/>
        <v>7.4</v>
      </c>
      <c r="G1467" s="7">
        <f t="shared" si="344"/>
        <v>3.2</v>
      </c>
      <c r="H1467" s="15">
        <f t="shared" si="345"/>
        <v>4.2</v>
      </c>
      <c r="I1467" s="11">
        <f t="shared" si="352"/>
        <v>0.13569966077307918</v>
      </c>
      <c r="J1467" s="32">
        <f t="shared" si="353"/>
        <v>1.8337791996362051E-2</v>
      </c>
      <c r="K1467" s="32">
        <f t="shared" si="354"/>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56"/>
        <v>0.72399999999999998</v>
      </c>
      <c r="AP1467" s="17">
        <v>0.27600000000000002</v>
      </c>
      <c r="AQ1467" s="38">
        <f t="shared" si="357"/>
        <v>0.46199999999999997</v>
      </c>
      <c r="AR1467" s="39">
        <v>0.53800000000000003</v>
      </c>
      <c r="AS1467" s="38">
        <v>0.28779979144942652</v>
      </c>
      <c r="AT1467" s="39">
        <f t="shared" si="35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359"/>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14</v>
      </c>
      <c r="CZ1467" s="33" t="s">
        <v>85</v>
      </c>
    </row>
    <row r="1468" spans="1:104" x14ac:dyDescent="0.25">
      <c r="A1468">
        <v>1467</v>
      </c>
      <c r="B1468">
        <v>91</v>
      </c>
      <c r="C1468" s="24" t="s">
        <v>4215</v>
      </c>
      <c r="D1468" s="12">
        <v>4.5</v>
      </c>
      <c r="E1468" s="13">
        <v>0.5</v>
      </c>
      <c r="F1468" s="7">
        <f t="shared" si="355"/>
        <v>9</v>
      </c>
      <c r="G1468" s="7">
        <f t="shared" si="344"/>
        <v>4</v>
      </c>
      <c r="H1468" s="15">
        <f t="shared" si="345"/>
        <v>5</v>
      </c>
      <c r="I1468" s="11">
        <f t="shared" si="352"/>
        <v>0.15517241379310345</v>
      </c>
      <c r="J1468" s="32">
        <f t="shared" si="353"/>
        <v>1.7241379310344827E-2</v>
      </c>
      <c r="K1468" s="32">
        <f t="shared" si="354"/>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56"/>
        <v>0.70199999999999996</v>
      </c>
      <c r="AP1468" s="17">
        <v>0.29799999999999999</v>
      </c>
      <c r="AQ1468" s="38">
        <f t="shared" si="357"/>
        <v>0.47</v>
      </c>
      <c r="AR1468" s="39">
        <v>0.53</v>
      </c>
      <c r="AS1468" s="38">
        <v>0.31368421052631579</v>
      </c>
      <c r="AT1468" s="39">
        <f t="shared" si="35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359"/>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14</v>
      </c>
      <c r="CZ1468" s="33" t="s">
        <v>85</v>
      </c>
    </row>
    <row r="1469" spans="1:104" x14ac:dyDescent="0.25">
      <c r="A1469">
        <v>1468</v>
      </c>
      <c r="B1469">
        <v>91</v>
      </c>
      <c r="C1469" s="24" t="s">
        <v>4215</v>
      </c>
      <c r="D1469" s="12">
        <v>7.9</v>
      </c>
      <c r="E1469" s="13">
        <v>0.7</v>
      </c>
      <c r="F1469" s="7">
        <f t="shared" si="355"/>
        <v>11.285714285714286</v>
      </c>
      <c r="G1469" s="7">
        <f t="shared" si="344"/>
        <v>7.2</v>
      </c>
      <c r="H1469" s="15">
        <f t="shared" si="345"/>
        <v>8.6</v>
      </c>
      <c r="I1469" s="11">
        <f t="shared" si="352"/>
        <v>0.19007581550375655</v>
      </c>
      <c r="J1469" s="32">
        <f t="shared" si="353"/>
        <v>1.6842160867421466E-2</v>
      </c>
      <c r="K1469" s="32">
        <f t="shared" si="354"/>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56"/>
        <v>0.72199999999999998</v>
      </c>
      <c r="AP1469" s="17">
        <v>0.27800000000000002</v>
      </c>
      <c r="AQ1469" s="38">
        <f t="shared" si="357"/>
        <v>0.495</v>
      </c>
      <c r="AR1469" s="39">
        <v>0.505</v>
      </c>
      <c r="AS1469" s="38">
        <v>0.33943833943833951</v>
      </c>
      <c r="AT1469" s="39">
        <f t="shared" si="35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359"/>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14</v>
      </c>
      <c r="CZ1469" s="33" t="s">
        <v>85</v>
      </c>
    </row>
    <row r="1470" spans="1:104" x14ac:dyDescent="0.25">
      <c r="A1470">
        <v>1469</v>
      </c>
      <c r="B1470">
        <v>91</v>
      </c>
      <c r="C1470" s="24" t="s">
        <v>4215</v>
      </c>
      <c r="D1470" s="12">
        <v>9.1</v>
      </c>
      <c r="E1470" s="13">
        <v>0.6</v>
      </c>
      <c r="F1470" s="7">
        <f t="shared" si="355"/>
        <v>15.166666666666666</v>
      </c>
      <c r="G1470" s="7">
        <f t="shared" si="344"/>
        <v>8.5</v>
      </c>
      <c r="H1470" s="15">
        <f t="shared" si="345"/>
        <v>9.6999999999999993</v>
      </c>
      <c r="I1470" s="11">
        <f t="shared" si="352"/>
        <v>0.25672945575259404</v>
      </c>
      <c r="J1470" s="32">
        <f t="shared" si="353"/>
        <v>1.69272168628084E-2</v>
      </c>
      <c r="K1470" s="32">
        <f t="shared" si="354"/>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56"/>
        <v>0.70500000000000007</v>
      </c>
      <c r="AP1470" s="17">
        <v>0.29499999999999998</v>
      </c>
      <c r="AQ1470" s="38">
        <f t="shared" si="357"/>
        <v>0.499</v>
      </c>
      <c r="AR1470" s="39">
        <v>0.501</v>
      </c>
      <c r="AS1470" s="38">
        <v>0.36330049261083741</v>
      </c>
      <c r="AT1470" s="39">
        <f t="shared" si="35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359"/>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14</v>
      </c>
      <c r="CZ1470" s="33" t="s">
        <v>85</v>
      </c>
    </row>
    <row r="1471" spans="1:104" x14ac:dyDescent="0.25">
      <c r="A1471">
        <v>1470</v>
      </c>
      <c r="B1471">
        <v>91</v>
      </c>
      <c r="C1471" s="24" t="s">
        <v>4215</v>
      </c>
      <c r="D1471" s="12">
        <v>9.4</v>
      </c>
      <c r="E1471" s="13">
        <v>0.7</v>
      </c>
      <c r="F1471" s="7">
        <f t="shared" si="355"/>
        <v>13.428571428571431</v>
      </c>
      <c r="G1471" s="7">
        <f t="shared" si="344"/>
        <v>8.7000000000000011</v>
      </c>
      <c r="H1471" s="15">
        <f t="shared" si="345"/>
        <v>10.1</v>
      </c>
      <c r="I1471" s="11">
        <f t="shared" si="352"/>
        <v>0.23360833544640278</v>
      </c>
      <c r="J1471" s="32">
        <f t="shared" si="353"/>
        <v>1.7396365405583186E-2</v>
      </c>
      <c r="K1471" s="32">
        <f t="shared" si="354"/>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56"/>
        <v>0.66300000000000003</v>
      </c>
      <c r="AP1471" s="17">
        <v>0.33700000000000002</v>
      </c>
      <c r="AQ1471" s="38">
        <f t="shared" si="357"/>
        <v>0.50900000000000001</v>
      </c>
      <c r="AR1471" s="39">
        <v>0.49099999999999999</v>
      </c>
      <c r="AS1471" s="38">
        <v>0.40947752126366949</v>
      </c>
      <c r="AT1471" s="39">
        <f t="shared" si="35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359"/>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14</v>
      </c>
      <c r="CZ1471" s="33" t="s">
        <v>85</v>
      </c>
    </row>
    <row r="1472" spans="1:104" x14ac:dyDescent="0.25">
      <c r="A1472">
        <v>1471</v>
      </c>
      <c r="B1472">
        <v>91</v>
      </c>
      <c r="C1472" s="24" t="s">
        <v>4215</v>
      </c>
      <c r="D1472" s="12">
        <v>9.6999999999999993</v>
      </c>
      <c r="E1472" s="13">
        <v>0.6</v>
      </c>
      <c r="F1472" s="7">
        <f t="shared" si="355"/>
        <v>16.166666666666668</v>
      </c>
      <c r="G1472" s="7">
        <f t="shared" si="344"/>
        <v>9.1</v>
      </c>
      <c r="H1472" s="15">
        <f t="shared" si="345"/>
        <v>10.299999999999999</v>
      </c>
      <c r="I1472" s="11">
        <f t="shared" si="352"/>
        <v>0.27208895874288952</v>
      </c>
      <c r="J1472" s="32">
        <f t="shared" si="353"/>
        <v>1.6830244870694198E-2</v>
      </c>
      <c r="K1472" s="32">
        <f t="shared" si="354"/>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56"/>
        <v>0.59000000000000008</v>
      </c>
      <c r="AP1472" s="17">
        <v>0.41</v>
      </c>
      <c r="AQ1472" s="38">
        <f t="shared" si="357"/>
        <v>0.497</v>
      </c>
      <c r="AR1472" s="39">
        <v>0.503</v>
      </c>
      <c r="AS1472" s="38">
        <v>0.46750285062713792</v>
      </c>
      <c r="AT1472" s="39">
        <f t="shared" si="35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359"/>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14</v>
      </c>
      <c r="CZ1472" s="33" t="s">
        <v>85</v>
      </c>
    </row>
    <row r="1473" spans="1:104" x14ac:dyDescent="0.25">
      <c r="A1473">
        <v>1472</v>
      </c>
      <c r="B1473">
        <v>91</v>
      </c>
      <c r="C1473" s="24" t="s">
        <v>4215</v>
      </c>
      <c r="D1473" s="12">
        <v>3.6</v>
      </c>
      <c r="E1473" s="13">
        <v>0.5</v>
      </c>
      <c r="F1473" s="7">
        <f t="shared" si="355"/>
        <v>7.2</v>
      </c>
      <c r="G1473" s="7">
        <f t="shared" si="344"/>
        <v>3.1</v>
      </c>
      <c r="H1473" s="15">
        <f t="shared" si="345"/>
        <v>4.0999999999999996</v>
      </c>
      <c r="I1473" s="11">
        <f t="shared" si="352"/>
        <v>0.13214145973828678</v>
      </c>
      <c r="J1473" s="32">
        <f t="shared" si="353"/>
        <v>1.8352980519206499E-2</v>
      </c>
      <c r="K1473" s="32">
        <f t="shared" si="354"/>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56"/>
        <v>0.77600000000000002</v>
      </c>
      <c r="AP1473" s="17">
        <v>0.224</v>
      </c>
      <c r="AQ1473" s="38">
        <f t="shared" si="357"/>
        <v>0.46299999999999997</v>
      </c>
      <c r="AR1473" s="39">
        <v>0.53700000000000003</v>
      </c>
      <c r="AS1473" s="38">
        <v>0.23140495867768601</v>
      </c>
      <c r="AT1473" s="39">
        <f t="shared" si="35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359"/>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14</v>
      </c>
      <c r="CZ1473" s="33" t="s">
        <v>85</v>
      </c>
    </row>
    <row r="1474" spans="1:104" x14ac:dyDescent="0.25">
      <c r="A1474">
        <v>1473</v>
      </c>
      <c r="B1474">
        <v>91</v>
      </c>
      <c r="C1474" s="24" t="s">
        <v>4215</v>
      </c>
      <c r="D1474" s="12">
        <v>4</v>
      </c>
      <c r="E1474" s="13">
        <v>0.5</v>
      </c>
      <c r="F1474" s="7">
        <f t="shared" si="355"/>
        <v>8</v>
      </c>
      <c r="G1474" s="7">
        <f t="shared" ref="G1474:G1537" si="360">D1474-E1474</f>
        <v>3.5</v>
      </c>
      <c r="H1474" s="15">
        <f t="shared" ref="H1474:H1537" si="361">D1474+E1474</f>
        <v>4.5</v>
      </c>
      <c r="I1474" s="11">
        <f t="shared" si="352"/>
        <v>0.14982744664145906</v>
      </c>
      <c r="J1474" s="32">
        <f t="shared" si="353"/>
        <v>1.8728430830182382E-2</v>
      </c>
      <c r="K1474" s="32">
        <f t="shared" si="354"/>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56"/>
        <v>0.75800000000000001</v>
      </c>
      <c r="AP1474" s="17">
        <v>0.24199999999999999</v>
      </c>
      <c r="AQ1474" s="38">
        <f t="shared" si="357"/>
        <v>0.46099999999999997</v>
      </c>
      <c r="AR1474" s="39">
        <v>0.53900000000000003</v>
      </c>
      <c r="AS1474" s="38">
        <v>0.25077720207253879</v>
      </c>
      <c r="AT1474" s="39">
        <f t="shared" si="35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359"/>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14</v>
      </c>
      <c r="CZ1474" s="33" t="s">
        <v>85</v>
      </c>
    </row>
    <row r="1475" spans="1:104" x14ac:dyDescent="0.25">
      <c r="A1475">
        <v>1474</v>
      </c>
      <c r="B1475">
        <v>91</v>
      </c>
      <c r="C1475" s="24" t="s">
        <v>4215</v>
      </c>
      <c r="D1475" s="12">
        <v>3.8</v>
      </c>
      <c r="E1475" s="13">
        <v>0.5</v>
      </c>
      <c r="F1475" s="7">
        <f t="shared" si="355"/>
        <v>7.6</v>
      </c>
      <c r="G1475" s="7">
        <f t="shared" si="360"/>
        <v>3.3</v>
      </c>
      <c r="H1475" s="15">
        <f t="shared" si="361"/>
        <v>4.3</v>
      </c>
      <c r="I1475" s="11">
        <f t="shared" si="352"/>
        <v>0.13972004694896253</v>
      </c>
      <c r="J1475" s="32">
        <f t="shared" si="353"/>
        <v>1.8384216703810862E-2</v>
      </c>
      <c r="K1475" s="32">
        <f t="shared" si="354"/>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56"/>
        <v>0.72399999999999998</v>
      </c>
      <c r="AP1475" s="17">
        <v>0.27600000000000002</v>
      </c>
      <c r="AQ1475" s="38">
        <f t="shared" si="357"/>
        <v>0.46199999999999997</v>
      </c>
      <c r="AR1475" s="39">
        <v>0.53800000000000003</v>
      </c>
      <c r="AS1475" s="38">
        <v>0.28779979144942652</v>
      </c>
      <c r="AT1475" s="39">
        <f t="shared" si="35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359"/>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14</v>
      </c>
      <c r="CZ1475" s="33" t="s">
        <v>85</v>
      </c>
    </row>
    <row r="1476" spans="1:104" x14ac:dyDescent="0.25">
      <c r="A1476">
        <v>1475</v>
      </c>
      <c r="B1476">
        <v>91</v>
      </c>
      <c r="C1476" s="24" t="s">
        <v>4215</v>
      </c>
      <c r="D1476" s="12">
        <v>4.8</v>
      </c>
      <c r="E1476" s="13">
        <v>0.5</v>
      </c>
      <c r="F1476" s="7">
        <f t="shared" si="355"/>
        <v>9.6</v>
      </c>
      <c r="G1476" s="7">
        <f t="shared" si="360"/>
        <v>4.3</v>
      </c>
      <c r="H1476" s="15">
        <f t="shared" si="361"/>
        <v>5.3</v>
      </c>
      <c r="I1476" s="11">
        <f t="shared" si="352"/>
        <v>0.16573514602600783</v>
      </c>
      <c r="J1476" s="32">
        <f t="shared" si="353"/>
        <v>1.7264077711042481E-2</v>
      </c>
      <c r="K1476" s="32">
        <f t="shared" si="354"/>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56"/>
        <v>0.70199999999999996</v>
      </c>
      <c r="AP1476" s="17">
        <v>0.29799999999999999</v>
      </c>
      <c r="AQ1476" s="38">
        <f t="shared" si="357"/>
        <v>0.47</v>
      </c>
      <c r="AR1476" s="39">
        <v>0.53</v>
      </c>
      <c r="AS1476" s="38">
        <v>0.31368421052631579</v>
      </c>
      <c r="AT1476" s="39">
        <f t="shared" si="35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359"/>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14</v>
      </c>
      <c r="CZ1476" s="33" t="s">
        <v>85</v>
      </c>
    </row>
    <row r="1477" spans="1:104" x14ac:dyDescent="0.25">
      <c r="A1477">
        <v>1476</v>
      </c>
      <c r="B1477">
        <v>92</v>
      </c>
      <c r="C1477" s="24" t="s">
        <v>4223</v>
      </c>
      <c r="D1477" s="12">
        <v>8.9878754520200665E-2</v>
      </c>
      <c r="E1477" s="13">
        <v>0.33954196152075811</v>
      </c>
      <c r="F1477" s="7">
        <v>0.26470588235294118</v>
      </c>
      <c r="G1477" s="7">
        <f t="shared" si="360"/>
        <v>-0.24966320700055744</v>
      </c>
      <c r="H1477" s="15">
        <f t="shared" si="361"/>
        <v>0.42942071604095877</v>
      </c>
      <c r="I1477" s="11">
        <f t="shared" si="352"/>
        <v>1.8919115867174158E-3</v>
      </c>
      <c r="J1477" s="32">
        <f t="shared" si="353"/>
        <v>7.1472215498213495E-3</v>
      </c>
      <c r="K1477" s="32">
        <f t="shared" si="354"/>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4</v>
      </c>
      <c r="CZ1477" s="33" t="s">
        <v>85</v>
      </c>
    </row>
    <row r="1478" spans="1:104" x14ac:dyDescent="0.25">
      <c r="A1478">
        <v>1477</v>
      </c>
      <c r="B1478">
        <v>92</v>
      </c>
      <c r="C1478" s="24" t="s">
        <v>4223</v>
      </c>
      <c r="D1478" s="12">
        <v>1.740792815250503</v>
      </c>
      <c r="E1478" s="13">
        <v>0.55526663584525648</v>
      </c>
      <c r="F1478" s="7">
        <v>3.1350574712643682</v>
      </c>
      <c r="G1478" s="7">
        <f t="shared" si="360"/>
        <v>1.1855261794052465</v>
      </c>
      <c r="H1478" s="15">
        <f t="shared" si="361"/>
        <v>2.2960594510957595</v>
      </c>
      <c r="I1478" s="11">
        <f t="shared" si="352"/>
        <v>2.2401367561900039E-2</v>
      </c>
      <c r="J1478" s="32">
        <f t="shared" si="353"/>
        <v>7.1454407988462074E-3</v>
      </c>
      <c r="K1478" s="32">
        <f t="shared" si="354"/>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4</v>
      </c>
      <c r="CZ1478" s="33" t="s">
        <v>85</v>
      </c>
    </row>
    <row r="1479" spans="1:104" x14ac:dyDescent="0.25">
      <c r="A1479">
        <v>1478</v>
      </c>
      <c r="B1479">
        <v>92</v>
      </c>
      <c r="C1479" s="24" t="s">
        <v>4223</v>
      </c>
      <c r="D1479" s="12">
        <v>-2.0204102886728799</v>
      </c>
      <c r="E1479" s="13">
        <v>0.49500052072485567</v>
      </c>
      <c r="F1479" s="7">
        <v>-4.0816326530612246</v>
      </c>
      <c r="G1479" s="7">
        <f t="shared" si="360"/>
        <v>-2.5154108093977356</v>
      </c>
      <c r="H1479" s="15">
        <f t="shared" si="361"/>
        <v>-1.5254097679480241</v>
      </c>
      <c r="I1479" s="11">
        <f t="shared" si="352"/>
        <v>-2.9159979723664135E-2</v>
      </c>
      <c r="J1479" s="32">
        <f t="shared" si="353"/>
        <v>7.1441950322977139E-3</v>
      </c>
      <c r="K1479" s="32">
        <f t="shared" si="354"/>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4</v>
      </c>
      <c r="CZ1479" s="33" t="s">
        <v>85</v>
      </c>
    </row>
    <row r="1480" spans="1:104" x14ac:dyDescent="0.25">
      <c r="A1480">
        <v>1479</v>
      </c>
      <c r="B1480">
        <v>92</v>
      </c>
      <c r="C1480" s="24" t="s">
        <v>4223</v>
      </c>
      <c r="D1480" s="12">
        <v>5.4675246754662288</v>
      </c>
      <c r="E1480" s="13">
        <v>0.28109482107327433</v>
      </c>
      <c r="F1480" s="7">
        <v>19.45081967213115</v>
      </c>
      <c r="G1480" s="7">
        <f t="shared" si="360"/>
        <v>5.1864298543929541</v>
      </c>
      <c r="H1480" s="15">
        <f t="shared" si="361"/>
        <v>5.7486194965395034</v>
      </c>
      <c r="I1480" s="11">
        <f t="shared" si="352"/>
        <v>0.15105714250687799</v>
      </c>
      <c r="J1480" s="32">
        <f t="shared" si="353"/>
        <v>7.7661067786932644E-3</v>
      </c>
      <c r="K1480" s="32">
        <f t="shared" si="354"/>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4</v>
      </c>
      <c r="CZ1480" s="33" t="s">
        <v>85</v>
      </c>
    </row>
    <row r="1481" spans="1:104" x14ac:dyDescent="0.25">
      <c r="A1481">
        <v>1480</v>
      </c>
      <c r="B1481">
        <v>92</v>
      </c>
      <c r="C1481" s="24" t="s">
        <v>4223</v>
      </c>
      <c r="D1481" s="12">
        <v>5.0248538778627783</v>
      </c>
      <c r="E1481" s="13">
        <v>0.4011067569171165</v>
      </c>
      <c r="F1481" s="7">
        <v>12.527472527472529</v>
      </c>
      <c r="G1481" s="7">
        <f t="shared" si="360"/>
        <v>4.6237471209456622</v>
      </c>
      <c r="H1481" s="15">
        <f t="shared" si="361"/>
        <v>5.4259606347798943</v>
      </c>
      <c r="I1481" s="11">
        <f t="shared" si="352"/>
        <v>9.7945821136354749E-2</v>
      </c>
      <c r="J1481" s="32">
        <f t="shared" si="353"/>
        <v>7.8184822135160346E-3</v>
      </c>
      <c r="K1481" s="32">
        <f t="shared" si="354"/>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4</v>
      </c>
      <c r="CZ1481" s="33" t="s">
        <v>85</v>
      </c>
    </row>
    <row r="1482" spans="1:104" x14ac:dyDescent="0.25">
      <c r="A1482">
        <v>1481</v>
      </c>
      <c r="B1482">
        <v>92</v>
      </c>
      <c r="C1482" s="24" t="s">
        <v>4223</v>
      </c>
      <c r="D1482" s="12">
        <v>3.2666451474046898</v>
      </c>
      <c r="E1482" s="13">
        <v>0.44768781387624512</v>
      </c>
      <c r="F1482" s="7">
        <v>7.2967032967032974</v>
      </c>
      <c r="G1482" s="7">
        <f t="shared" si="360"/>
        <v>2.8189573335284446</v>
      </c>
      <c r="H1482" s="15">
        <f t="shared" si="361"/>
        <v>3.714332961280935</v>
      </c>
      <c r="I1482" s="11">
        <f t="shared" si="352"/>
        <v>5.7230820058297535E-2</v>
      </c>
      <c r="J1482" s="32">
        <f t="shared" si="353"/>
        <v>7.8433804597968001E-3</v>
      </c>
      <c r="K1482" s="32">
        <f t="shared" si="354"/>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4</v>
      </c>
      <c r="CZ1482" s="33" t="s">
        <v>85</v>
      </c>
    </row>
    <row r="1483" spans="1:104" x14ac:dyDescent="0.25">
      <c r="A1483">
        <v>1482</v>
      </c>
      <c r="B1483">
        <v>92</v>
      </c>
      <c r="C1483" s="24" t="s">
        <v>4223</v>
      </c>
      <c r="D1483" s="12">
        <v>-1.3599930290932321</v>
      </c>
      <c r="E1483" s="13">
        <v>0.38273725021385502</v>
      </c>
      <c r="F1483" s="7">
        <v>-3.5533333333333341</v>
      </c>
      <c r="G1483" s="7">
        <f t="shared" si="360"/>
        <v>-1.7427302793070871</v>
      </c>
      <c r="H1483" s="15">
        <f t="shared" si="361"/>
        <v>-0.97725577887937698</v>
      </c>
      <c r="I1483" s="11">
        <f t="shared" si="352"/>
        <v>-2.5388319833514514E-2</v>
      </c>
      <c r="J1483" s="32">
        <f t="shared" si="353"/>
        <v>7.1449305347601796E-3</v>
      </c>
      <c r="K1483" s="32">
        <f t="shared" si="354"/>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4</v>
      </c>
      <c r="CZ1483" s="33" t="s">
        <v>85</v>
      </c>
    </row>
    <row r="1484" spans="1:104" x14ac:dyDescent="0.25">
      <c r="A1484">
        <v>1483</v>
      </c>
      <c r="B1484">
        <v>92</v>
      </c>
      <c r="C1484" s="24" t="s">
        <v>4223</v>
      </c>
      <c r="D1484" s="12">
        <v>0.64775270735424328</v>
      </c>
      <c r="E1484" s="13">
        <v>0.58707713729827615</v>
      </c>
      <c r="F1484" s="7">
        <v>1.103351955307263</v>
      </c>
      <c r="G1484" s="7">
        <f t="shared" si="360"/>
        <v>6.0675570055967132E-2</v>
      </c>
      <c r="H1484" s="15">
        <f t="shared" si="361"/>
        <v>1.2348298446525194</v>
      </c>
      <c r="I1484" s="11">
        <f t="shared" si="352"/>
        <v>7.8856697933211393E-3</v>
      </c>
      <c r="J1484" s="32">
        <f t="shared" si="353"/>
        <v>7.1470121164783976E-3</v>
      </c>
      <c r="K1484" s="32">
        <f t="shared" si="354"/>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4</v>
      </c>
      <c r="CZ1484" s="33" t="s">
        <v>85</v>
      </c>
    </row>
    <row r="1485" spans="1:104" x14ac:dyDescent="0.25">
      <c r="A1485">
        <v>1484</v>
      </c>
      <c r="B1485">
        <v>92</v>
      </c>
      <c r="C1485" s="24" t="s">
        <v>4223</v>
      </c>
      <c r="D1485" s="12">
        <v>-3.1237903301331689</v>
      </c>
      <c r="E1485" s="13">
        <v>0.51301272088365868</v>
      </c>
      <c r="F1485" s="7">
        <v>-6.0891089108910892</v>
      </c>
      <c r="G1485" s="7">
        <f t="shared" si="360"/>
        <v>-3.6368030510168277</v>
      </c>
      <c r="H1485" s="15">
        <f t="shared" si="361"/>
        <v>-2.6107776092495101</v>
      </c>
      <c r="I1485" s="11">
        <f t="shared" si="352"/>
        <v>-4.3479132716505234E-2</v>
      </c>
      <c r="J1485" s="32">
        <f t="shared" si="353"/>
        <v>7.1404754542553307E-3</v>
      </c>
      <c r="K1485" s="32">
        <f t="shared" si="354"/>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4</v>
      </c>
      <c r="CZ1485" s="33" t="s">
        <v>85</v>
      </c>
    </row>
    <row r="1486" spans="1:104" x14ac:dyDescent="0.25">
      <c r="A1486">
        <v>1485</v>
      </c>
      <c r="B1486">
        <v>92</v>
      </c>
      <c r="C1486" s="24" t="s">
        <v>4223</v>
      </c>
      <c r="D1486" s="12">
        <v>4.1583558054389291</v>
      </c>
      <c r="E1486" s="13">
        <v>0.3124640237985184</v>
      </c>
      <c r="F1486" s="7">
        <v>13.30827067669173</v>
      </c>
      <c r="G1486" s="7">
        <f t="shared" si="360"/>
        <v>3.8458917816404106</v>
      </c>
      <c r="H1486" s="15">
        <f t="shared" si="361"/>
        <v>4.4708198292374473</v>
      </c>
      <c r="I1486" s="11">
        <f t="shared" si="352"/>
        <v>0.1039863835901436</v>
      </c>
      <c r="J1486" s="32">
        <f t="shared" si="353"/>
        <v>7.8136661115757611E-3</v>
      </c>
      <c r="K1486" s="32">
        <f t="shared" si="354"/>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4</v>
      </c>
      <c r="CZ1486" s="33" t="s">
        <v>85</v>
      </c>
    </row>
    <row r="1487" spans="1:104" x14ac:dyDescent="0.25">
      <c r="A1487">
        <v>1486</v>
      </c>
      <c r="B1487">
        <v>92</v>
      </c>
      <c r="C1487" s="24" t="s">
        <v>4223</v>
      </c>
      <c r="D1487" s="12">
        <v>4.0804067271065447</v>
      </c>
      <c r="E1487" s="13">
        <v>0.4227855052791073</v>
      </c>
      <c r="F1487" s="7">
        <v>9.6512455516014235</v>
      </c>
      <c r="G1487" s="7">
        <f t="shared" si="360"/>
        <v>3.6576212218274375</v>
      </c>
      <c r="H1487" s="15">
        <f t="shared" si="361"/>
        <v>4.5031922323856524</v>
      </c>
      <c r="I1487" s="11">
        <f t="shared" si="352"/>
        <v>7.5605646277003252E-2</v>
      </c>
      <c r="J1487" s="32">
        <f t="shared" si="353"/>
        <v>7.8337708716216484E-3</v>
      </c>
      <c r="K1487" s="32">
        <f t="shared" si="354"/>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4</v>
      </c>
      <c r="CZ1487" s="33" t="s">
        <v>85</v>
      </c>
    </row>
    <row r="1488" spans="1:104" x14ac:dyDescent="0.25">
      <c r="A1488">
        <v>1487</v>
      </c>
      <c r="B1488">
        <v>92</v>
      </c>
      <c r="C1488" s="24" t="s">
        <v>4223</v>
      </c>
      <c r="D1488" s="12">
        <v>2.4743870437876851</v>
      </c>
      <c r="E1488" s="13">
        <v>0.4642562517286275</v>
      </c>
      <c r="F1488" s="7">
        <v>5.3297872340425529</v>
      </c>
      <c r="G1488" s="7">
        <f t="shared" si="360"/>
        <v>2.0101307920590576</v>
      </c>
      <c r="H1488" s="15">
        <f t="shared" si="361"/>
        <v>2.9386432955163126</v>
      </c>
      <c r="I1488" s="11">
        <f t="shared" si="352"/>
        <v>4.183552004497082E-2</v>
      </c>
      <c r="J1488" s="32">
        <f t="shared" si="353"/>
        <v>7.8493790104336471E-3</v>
      </c>
      <c r="K1488" s="32">
        <f t="shared" si="354"/>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4</v>
      </c>
      <c r="CZ1488" s="33" t="s">
        <v>85</v>
      </c>
    </row>
    <row r="1489" spans="1:104" x14ac:dyDescent="0.25">
      <c r="A1489">
        <v>1488</v>
      </c>
      <c r="B1489">
        <v>92</v>
      </c>
      <c r="C1489" s="24" t="s">
        <v>4223</v>
      </c>
      <c r="D1489" s="12">
        <v>0.67194397515000226</v>
      </c>
      <c r="E1489" s="13">
        <v>0.58672181244805066</v>
      </c>
      <c r="F1489" s="7">
        <v>1.1452513966480451</v>
      </c>
      <c r="G1489" s="7">
        <f t="shared" si="360"/>
        <v>8.5222162701951598E-2</v>
      </c>
      <c r="H1489" s="15">
        <f t="shared" si="361"/>
        <v>1.2586657875980529</v>
      </c>
      <c r="I1489" s="11">
        <f t="shared" si="352"/>
        <v>8.1851059128980781E-3</v>
      </c>
      <c r="J1489" s="32">
        <f t="shared" si="353"/>
        <v>7.1469949190671013E-3</v>
      </c>
      <c r="K1489" s="32">
        <f t="shared" si="354"/>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4</v>
      </c>
      <c r="CZ1489" s="33" t="s">
        <v>85</v>
      </c>
    </row>
    <row r="1490" spans="1:104" x14ac:dyDescent="0.25">
      <c r="A1490">
        <v>1489</v>
      </c>
      <c r="B1490">
        <v>92</v>
      </c>
      <c r="C1490" s="24" t="s">
        <v>4223</v>
      </c>
      <c r="D1490" s="12">
        <v>-3.0567176128227009</v>
      </c>
      <c r="E1490" s="13">
        <v>0.51283800480912434</v>
      </c>
      <c r="F1490" s="7">
        <v>-5.9603960396039604</v>
      </c>
      <c r="G1490" s="7">
        <f t="shared" si="360"/>
        <v>-3.5695556176318251</v>
      </c>
      <c r="H1490" s="15">
        <f t="shared" si="361"/>
        <v>-2.5438796080135768</v>
      </c>
      <c r="I1490" s="11">
        <f t="shared" si="352"/>
        <v>-4.2561744460865615E-2</v>
      </c>
      <c r="J1490" s="32">
        <f t="shared" si="353"/>
        <v>7.1407577916070232E-3</v>
      </c>
      <c r="K1490" s="32">
        <f t="shared" si="354"/>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4</v>
      </c>
      <c r="CZ1490" s="33" t="s">
        <v>85</v>
      </c>
    </row>
    <row r="1491" spans="1:104" x14ac:dyDescent="0.25">
      <c r="A1491">
        <v>1490</v>
      </c>
      <c r="B1491">
        <v>92</v>
      </c>
      <c r="C1491" s="24" t="s">
        <v>4223</v>
      </c>
      <c r="D1491" s="12">
        <v>0.78926178657732216</v>
      </c>
      <c r="E1491" s="13">
        <v>0.45427489993477332</v>
      </c>
      <c r="F1491" s="7">
        <v>1.7374100719424459</v>
      </c>
      <c r="G1491" s="7">
        <f t="shared" si="360"/>
        <v>0.33498688664254883</v>
      </c>
      <c r="H1491" s="15">
        <f t="shared" si="361"/>
        <v>1.2435366865120954</v>
      </c>
      <c r="I1491" s="11">
        <f t="shared" si="352"/>
        <v>1.3648268823248655E-2</v>
      </c>
      <c r="J1491" s="32">
        <f t="shared" si="353"/>
        <v>7.8555253268387717E-3</v>
      </c>
      <c r="K1491" s="32">
        <f t="shared" si="354"/>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4</v>
      </c>
      <c r="CZ1491" s="33" t="s">
        <v>85</v>
      </c>
    </row>
    <row r="1492" spans="1:104" x14ac:dyDescent="0.25">
      <c r="A1492">
        <v>1491</v>
      </c>
      <c r="B1492">
        <v>92</v>
      </c>
      <c r="C1492" s="24" t="s">
        <v>4223</v>
      </c>
      <c r="D1492" s="12">
        <v>0.20479030465558881</v>
      </c>
      <c r="E1492" s="13">
        <v>0.46452434958462818</v>
      </c>
      <c r="F1492" s="7">
        <v>0.44086021505376349</v>
      </c>
      <c r="G1492" s="7">
        <f t="shared" si="360"/>
        <v>-0.2597340449290394</v>
      </c>
      <c r="H1492" s="15">
        <f t="shared" si="361"/>
        <v>0.66931465424021697</v>
      </c>
      <c r="I1492" s="11">
        <f t="shared" si="352"/>
        <v>3.4634904093689997E-3</v>
      </c>
      <c r="J1492" s="32">
        <f t="shared" si="353"/>
        <v>7.856209952958949E-3</v>
      </c>
      <c r="K1492" s="32">
        <f t="shared" si="354"/>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4</v>
      </c>
      <c r="CZ1492" s="33" t="s">
        <v>85</v>
      </c>
    </row>
    <row r="1493" spans="1:104" x14ac:dyDescent="0.25">
      <c r="A1493">
        <v>1492</v>
      </c>
      <c r="B1493">
        <v>92</v>
      </c>
      <c r="C1493" s="24" t="s">
        <v>4223</v>
      </c>
      <c r="D1493" s="12">
        <v>1.258093300309993</v>
      </c>
      <c r="E1493" s="13">
        <v>0.59755394238086934</v>
      </c>
      <c r="F1493" s="7">
        <v>2.105405405405405</v>
      </c>
      <c r="G1493" s="7">
        <f t="shared" si="360"/>
        <v>0.66053935792912366</v>
      </c>
      <c r="H1493" s="15">
        <f t="shared" si="361"/>
        <v>1.8556472426908623</v>
      </c>
      <c r="I1493" s="11">
        <f t="shared" si="352"/>
        <v>1.5046122411759051E-2</v>
      </c>
      <c r="J1493" s="32">
        <f t="shared" si="353"/>
        <v>7.1464252790126442E-3</v>
      </c>
      <c r="K1493" s="32">
        <f t="shared" si="354"/>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4</v>
      </c>
      <c r="CZ1493" s="33" t="s">
        <v>85</v>
      </c>
    </row>
    <row r="1494" spans="1:104" x14ac:dyDescent="0.25">
      <c r="A1494">
        <v>1493</v>
      </c>
      <c r="B1494">
        <v>92</v>
      </c>
      <c r="C1494" s="24" t="s">
        <v>4223</v>
      </c>
      <c r="D1494" s="12">
        <v>-2.2247475073574718</v>
      </c>
      <c r="E1494" s="13">
        <v>0.52584941082994785</v>
      </c>
      <c r="F1494" s="7">
        <v>-4.2307692307692308</v>
      </c>
      <c r="G1494" s="7">
        <f t="shared" si="360"/>
        <v>-2.7505969181874197</v>
      </c>
      <c r="H1494" s="15">
        <f t="shared" si="361"/>
        <v>-1.698898096527524</v>
      </c>
      <c r="I1494" s="11">
        <f t="shared" si="352"/>
        <v>-3.022448434194545E-2</v>
      </c>
      <c r="J1494" s="32">
        <f t="shared" si="353"/>
        <v>7.1439690262780162E-3</v>
      </c>
      <c r="K1494" s="32">
        <f t="shared" si="354"/>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4</v>
      </c>
      <c r="CZ1494" s="33" t="s">
        <v>85</v>
      </c>
    </row>
    <row r="1495" spans="1:104" x14ac:dyDescent="0.25">
      <c r="A1495">
        <v>1494</v>
      </c>
      <c r="B1495">
        <v>92</v>
      </c>
      <c r="C1495" s="24" t="s">
        <v>4223</v>
      </c>
      <c r="D1495" s="12">
        <v>3.9380026140558582</v>
      </c>
      <c r="E1495" s="13">
        <v>0.43940136529534313</v>
      </c>
      <c r="F1495" s="7">
        <v>8.962199312714775</v>
      </c>
      <c r="G1495" s="7">
        <f t="shared" si="360"/>
        <v>3.4986012487605151</v>
      </c>
      <c r="H1495" s="15">
        <f t="shared" si="361"/>
        <v>4.3774039793512012</v>
      </c>
      <c r="I1495" s="11">
        <f t="shared" si="352"/>
        <v>7.0235461697318702E-2</v>
      </c>
      <c r="J1495" s="32">
        <f t="shared" si="353"/>
        <v>7.8368555804907009E-3</v>
      </c>
      <c r="K1495" s="32">
        <f t="shared" si="354"/>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4</v>
      </c>
      <c r="CZ1495" s="33" t="s">
        <v>85</v>
      </c>
    </row>
    <row r="1496" spans="1:104" x14ac:dyDescent="0.25">
      <c r="A1496">
        <v>1495</v>
      </c>
      <c r="B1496">
        <v>92</v>
      </c>
      <c r="C1496" s="24" t="s">
        <v>4223</v>
      </c>
      <c r="D1496" s="12">
        <v>2.8056418685278079</v>
      </c>
      <c r="E1496" s="13">
        <v>0.47335961226479722</v>
      </c>
      <c r="F1496" s="7">
        <v>5.9270833333333339</v>
      </c>
      <c r="G1496" s="7">
        <f t="shared" si="360"/>
        <v>2.3322822562630106</v>
      </c>
      <c r="H1496" s="15">
        <f t="shared" si="361"/>
        <v>3.2790014807926053</v>
      </c>
      <c r="I1496" s="11">
        <f t="shared" si="352"/>
        <v>4.6514289892701739E-2</v>
      </c>
      <c r="J1496" s="32">
        <f t="shared" si="353"/>
        <v>7.8477536550076755E-3</v>
      </c>
      <c r="K1496" s="32">
        <f t="shared" si="354"/>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4</v>
      </c>
      <c r="CZ1496" s="33" t="s">
        <v>85</v>
      </c>
    </row>
    <row r="1497" spans="1:104" x14ac:dyDescent="0.25">
      <c r="A1497">
        <v>1496</v>
      </c>
      <c r="B1497">
        <v>93</v>
      </c>
      <c r="C1497" s="24" t="s">
        <v>4224</v>
      </c>
      <c r="D1497" s="12">
        <v>6.13</v>
      </c>
      <c r="E1497" s="13">
        <v>0.1</v>
      </c>
      <c r="F1497" s="7">
        <f>D1497-E1497</f>
        <v>6.03</v>
      </c>
      <c r="G1497" s="7">
        <f t="shared" si="360"/>
        <v>6.03</v>
      </c>
      <c r="H1497" s="15">
        <f t="shared" si="361"/>
        <v>6.2299999999999995</v>
      </c>
      <c r="I1497" s="11">
        <f t="shared" si="352"/>
        <v>3.2522284557324282E-2</v>
      </c>
      <c r="J1497" s="32">
        <f t="shared" si="353"/>
        <v>5.3934136910985539E-3</v>
      </c>
      <c r="K1497" s="32">
        <f t="shared" si="354"/>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4</v>
      </c>
      <c r="CZ1497" s="33" t="s">
        <v>85</v>
      </c>
    </row>
    <row r="1498" spans="1:104" x14ac:dyDescent="0.25">
      <c r="A1498">
        <v>1497</v>
      </c>
      <c r="B1498">
        <v>93</v>
      </c>
      <c r="C1498" s="24" t="s">
        <v>4224</v>
      </c>
      <c r="D1498" s="12">
        <v>15.25</v>
      </c>
      <c r="E1498" s="13">
        <v>1.5</v>
      </c>
      <c r="F1498" s="7">
        <f>D1498-E1498</f>
        <v>13.75</v>
      </c>
      <c r="G1498" s="7">
        <f t="shared" si="360"/>
        <v>13.75</v>
      </c>
      <c r="H1498" s="15">
        <f t="shared" si="361"/>
        <v>16.75</v>
      </c>
      <c r="I1498" s="11">
        <f t="shared" si="352"/>
        <v>7.3995279667558991E-2</v>
      </c>
      <c r="J1498" s="32">
        <f t="shared" si="353"/>
        <v>5.3814748849133811E-3</v>
      </c>
      <c r="K1498" s="32">
        <f t="shared" si="354"/>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4</v>
      </c>
      <c r="CZ1498" s="33" t="s">
        <v>85</v>
      </c>
    </row>
    <row r="1499" spans="1:104" x14ac:dyDescent="0.25">
      <c r="A1499">
        <v>1498</v>
      </c>
      <c r="B1499">
        <v>93</v>
      </c>
      <c r="C1499" s="24" t="s">
        <v>4224</v>
      </c>
      <c r="D1499" s="12">
        <v>16.88</v>
      </c>
      <c r="E1499" s="13">
        <v>0.7</v>
      </c>
      <c r="F1499" s="7">
        <f>D1499-E1499</f>
        <v>16.18</v>
      </c>
      <c r="G1499" s="7">
        <f t="shared" si="360"/>
        <v>16.18</v>
      </c>
      <c r="H1499" s="15">
        <f t="shared" si="361"/>
        <v>17.579999999999998</v>
      </c>
      <c r="I1499" s="11">
        <f t="shared" si="352"/>
        <v>8.6980709059255062E-2</v>
      </c>
      <c r="J1499" s="32">
        <f t="shared" si="353"/>
        <v>5.3758163819069881E-3</v>
      </c>
      <c r="K1499" s="32">
        <f t="shared" si="354"/>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4</v>
      </c>
      <c r="CZ1499" s="33" t="s">
        <v>85</v>
      </c>
    </row>
    <row r="1500" spans="1:104" x14ac:dyDescent="0.25">
      <c r="A1500">
        <v>1499</v>
      </c>
      <c r="B1500">
        <v>94</v>
      </c>
      <c r="C1500" s="24" t="s">
        <v>4227</v>
      </c>
      <c r="D1500" s="12">
        <v>4.95</v>
      </c>
      <c r="E1500" s="13">
        <v>0.05</v>
      </c>
      <c r="F1500" s="7">
        <f t="shared" ref="F1500:F1535" si="366">D1500/E1500</f>
        <v>99</v>
      </c>
      <c r="G1500" s="7">
        <f t="shared" si="360"/>
        <v>4.9000000000000004</v>
      </c>
      <c r="H1500" s="15">
        <f t="shared" si="361"/>
        <v>5</v>
      </c>
      <c r="I1500" s="11">
        <f t="shared" si="352"/>
        <v>0.35346324209475505</v>
      </c>
      <c r="J1500" s="32">
        <f t="shared" si="353"/>
        <v>3.5703357787348999E-3</v>
      </c>
      <c r="K1500" s="32">
        <f t="shared" si="354"/>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8</v>
      </c>
      <c r="CZ1500" s="33" t="s">
        <v>85</v>
      </c>
    </row>
    <row r="1501" spans="1:104" x14ac:dyDescent="0.25">
      <c r="A1501">
        <v>1500</v>
      </c>
      <c r="B1501">
        <v>94</v>
      </c>
      <c r="C1501" s="24" t="s">
        <v>4227</v>
      </c>
      <c r="D1501" s="12">
        <v>21.03</v>
      </c>
      <c r="E1501" s="13">
        <v>1.85</v>
      </c>
      <c r="F1501" s="7">
        <f t="shared" si="366"/>
        <v>11.367567567567567</v>
      </c>
      <c r="G1501" s="7">
        <f t="shared" si="360"/>
        <v>19.18</v>
      </c>
      <c r="H1501" s="15">
        <f t="shared" si="361"/>
        <v>22.880000000000003</v>
      </c>
      <c r="I1501" s="11">
        <f t="shared" si="352"/>
        <v>4.334593623564844E-2</v>
      </c>
      <c r="J1501" s="32">
        <f t="shared" si="353"/>
        <v>3.8131232542058784E-3</v>
      </c>
      <c r="K1501" s="32">
        <f t="shared" si="354"/>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8</v>
      </c>
      <c r="CZ1501" s="33" t="s">
        <v>85</v>
      </c>
    </row>
    <row r="1502" spans="1:104" x14ac:dyDescent="0.25">
      <c r="A1502">
        <v>1501</v>
      </c>
      <c r="B1502">
        <v>94</v>
      </c>
      <c r="C1502" s="24" t="s">
        <v>4227</v>
      </c>
      <c r="D1502" s="12">
        <v>23.4</v>
      </c>
      <c r="E1502" s="13">
        <v>2.5299999999999998</v>
      </c>
      <c r="F1502" s="7">
        <f t="shared" si="366"/>
        <v>9.2490118577075098</v>
      </c>
      <c r="G1502" s="7">
        <f t="shared" si="360"/>
        <v>20.869999999999997</v>
      </c>
      <c r="H1502" s="15">
        <f t="shared" si="361"/>
        <v>25.93</v>
      </c>
      <c r="I1502" s="11">
        <f t="shared" si="352"/>
        <v>3.5278826146235058E-2</v>
      </c>
      <c r="J1502" s="32">
        <f t="shared" si="353"/>
        <v>3.8143346217937909E-3</v>
      </c>
      <c r="K1502" s="32">
        <f t="shared" si="354"/>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8</v>
      </c>
      <c r="CZ1502" s="33" t="s">
        <v>85</v>
      </c>
    </row>
    <row r="1503" spans="1:104" x14ac:dyDescent="0.25">
      <c r="A1503">
        <v>1502</v>
      </c>
      <c r="B1503">
        <v>94</v>
      </c>
      <c r="C1503" s="24" t="s">
        <v>4227</v>
      </c>
      <c r="D1503" s="12">
        <v>20.62</v>
      </c>
      <c r="E1503" s="13">
        <v>1.93</v>
      </c>
      <c r="F1503" s="7">
        <f t="shared" si="366"/>
        <v>10.683937823834198</v>
      </c>
      <c r="G1503" s="7">
        <f t="shared" si="360"/>
        <v>18.690000000000001</v>
      </c>
      <c r="H1503" s="15">
        <f t="shared" si="361"/>
        <v>22.55</v>
      </c>
      <c r="I1503" s="11">
        <f t="shared" si="352"/>
        <v>4.0743637307668647E-2</v>
      </c>
      <c r="J1503" s="32">
        <f t="shared" si="353"/>
        <v>3.8135412222987625E-3</v>
      </c>
      <c r="K1503" s="32">
        <f t="shared" si="354"/>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8</v>
      </c>
      <c r="CZ1503" s="33" t="s">
        <v>85</v>
      </c>
    </row>
    <row r="1504" spans="1:104" x14ac:dyDescent="0.25">
      <c r="A1504">
        <v>1503</v>
      </c>
      <c r="B1504">
        <v>94</v>
      </c>
      <c r="C1504" s="24" t="s">
        <v>4227</v>
      </c>
      <c r="D1504" s="12">
        <v>9.84</v>
      </c>
      <c r="E1504" s="13">
        <v>0.17</v>
      </c>
      <c r="F1504" s="7">
        <f t="shared" si="366"/>
        <v>57.882352941176464</v>
      </c>
      <c r="G1504" s="7">
        <f t="shared" si="360"/>
        <v>9.67</v>
      </c>
      <c r="H1504" s="15">
        <f t="shared" si="361"/>
        <v>10.01</v>
      </c>
      <c r="I1504" s="11">
        <f t="shared" si="352"/>
        <v>0.21571873784333989</v>
      </c>
      <c r="J1504" s="32">
        <f t="shared" si="353"/>
        <v>3.7268481131471328E-3</v>
      </c>
      <c r="K1504" s="32">
        <f t="shared" si="354"/>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8</v>
      </c>
      <c r="CZ1504" s="33" t="s">
        <v>85</v>
      </c>
    </row>
    <row r="1505" spans="1:104" x14ac:dyDescent="0.25">
      <c r="A1505">
        <v>1504</v>
      </c>
      <c r="B1505">
        <v>94</v>
      </c>
      <c r="C1505" s="24" t="s">
        <v>4227</v>
      </c>
      <c r="D1505" s="12">
        <v>9.4</v>
      </c>
      <c r="E1505" s="13">
        <v>3.66</v>
      </c>
      <c r="F1505" s="7">
        <f t="shared" si="366"/>
        <v>2.5683060109289619</v>
      </c>
      <c r="G1505" s="7">
        <f t="shared" si="360"/>
        <v>5.74</v>
      </c>
      <c r="H1505" s="15">
        <f t="shared" si="361"/>
        <v>13.06</v>
      </c>
      <c r="I1505" s="11">
        <f t="shared" si="352"/>
        <v>9.8020095784855151E-3</v>
      </c>
      <c r="J1505" s="32">
        <f t="shared" si="353"/>
        <v>3.8165271337507432E-3</v>
      </c>
      <c r="K1505" s="32">
        <f t="shared" si="354"/>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8</v>
      </c>
      <c r="CZ1505" s="33" t="s">
        <v>85</v>
      </c>
    </row>
    <row r="1506" spans="1:104" x14ac:dyDescent="0.25">
      <c r="A1506">
        <v>1505</v>
      </c>
      <c r="B1506">
        <v>94</v>
      </c>
      <c r="C1506" s="24" t="s">
        <v>4227</v>
      </c>
      <c r="D1506" s="12">
        <v>13.33</v>
      </c>
      <c r="E1506" s="13">
        <v>5.04</v>
      </c>
      <c r="F1506" s="7">
        <f t="shared" si="366"/>
        <v>2.6448412698412698</v>
      </c>
      <c r="G1506" s="7">
        <f t="shared" si="360"/>
        <v>8.2899999999999991</v>
      </c>
      <c r="H1506" s="15">
        <f t="shared" si="361"/>
        <v>18.37</v>
      </c>
      <c r="I1506" s="11">
        <f t="shared" si="352"/>
        <v>1.009407913930861E-2</v>
      </c>
      <c r="J1506" s="32">
        <f t="shared" si="353"/>
        <v>3.8165160436695717E-3</v>
      </c>
      <c r="K1506" s="32">
        <f t="shared" si="354"/>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8</v>
      </c>
      <c r="CZ1506" s="33" t="s">
        <v>85</v>
      </c>
    </row>
    <row r="1507" spans="1:104" x14ac:dyDescent="0.25">
      <c r="A1507">
        <v>1506</v>
      </c>
      <c r="B1507">
        <v>94</v>
      </c>
      <c r="C1507" s="24" t="s">
        <v>4227</v>
      </c>
      <c r="D1507" s="12">
        <v>0.38</v>
      </c>
      <c r="E1507" s="13">
        <v>5.71</v>
      </c>
      <c r="F1507" s="7">
        <f t="shared" si="366"/>
        <v>6.6549912434325745E-2</v>
      </c>
      <c r="G1507" s="7">
        <f t="shared" si="360"/>
        <v>-5.33</v>
      </c>
      <c r="H1507" s="15">
        <f t="shared" si="361"/>
        <v>6.09</v>
      </c>
      <c r="I1507" s="11">
        <f t="shared" si="352"/>
        <v>2.5400174082052532E-4</v>
      </c>
      <c r="J1507" s="32">
        <f t="shared" si="353"/>
        <v>3.8167103686452624E-3</v>
      </c>
      <c r="K1507" s="32">
        <f t="shared" si="354"/>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8</v>
      </c>
      <c r="CZ1507" s="33" t="s">
        <v>85</v>
      </c>
    </row>
    <row r="1508" spans="1:104" x14ac:dyDescent="0.25">
      <c r="A1508">
        <v>1507</v>
      </c>
      <c r="B1508">
        <v>95</v>
      </c>
      <c r="C1508" s="24" t="s">
        <v>4230</v>
      </c>
      <c r="D1508" s="12">
        <v>10.9</v>
      </c>
      <c r="E1508" s="13">
        <v>0.2</v>
      </c>
      <c r="F1508" s="7">
        <f t="shared" si="366"/>
        <v>54.5</v>
      </c>
      <c r="G1508" s="7">
        <f t="shared" si="360"/>
        <v>10.700000000000001</v>
      </c>
      <c r="H1508" s="15">
        <f t="shared" si="361"/>
        <v>11.1</v>
      </c>
      <c r="I1508" s="11">
        <f t="shared" si="352"/>
        <v>0.48757497423835405</v>
      </c>
      <c r="J1508" s="32">
        <f t="shared" si="353"/>
        <v>8.9463298025386061E-3</v>
      </c>
      <c r="K1508" s="32">
        <f t="shared" si="354"/>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12</v>
      </c>
      <c r="CZ1508" s="33" t="s">
        <v>85</v>
      </c>
    </row>
    <row r="1509" spans="1:104" x14ac:dyDescent="0.25">
      <c r="A1509">
        <v>1508</v>
      </c>
      <c r="B1509">
        <v>95</v>
      </c>
      <c r="C1509" s="24" t="s">
        <v>4230</v>
      </c>
      <c r="D1509" s="12">
        <v>10.9</v>
      </c>
      <c r="E1509" s="13">
        <v>0.2</v>
      </c>
      <c r="F1509" s="7">
        <f t="shared" si="366"/>
        <v>54.5</v>
      </c>
      <c r="G1509" s="7">
        <f t="shared" si="360"/>
        <v>10.700000000000001</v>
      </c>
      <c r="H1509" s="15">
        <f t="shared" si="361"/>
        <v>11.1</v>
      </c>
      <c r="I1509" s="11">
        <f t="shared" si="352"/>
        <v>0.48757497423835405</v>
      </c>
      <c r="J1509" s="32">
        <f t="shared" si="353"/>
        <v>8.9463298025386061E-3</v>
      </c>
      <c r="K1509" s="32">
        <f t="shared" si="354"/>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12</v>
      </c>
      <c r="CZ1509" s="33" t="s">
        <v>85</v>
      </c>
    </row>
    <row r="1510" spans="1:104" x14ac:dyDescent="0.25">
      <c r="A1510">
        <v>1509</v>
      </c>
      <c r="B1510">
        <v>95</v>
      </c>
      <c r="C1510" s="24" t="s">
        <v>4230</v>
      </c>
      <c r="D1510" s="12">
        <v>10.3</v>
      </c>
      <c r="E1510" s="13">
        <v>0.2</v>
      </c>
      <c r="F1510" s="7">
        <f t="shared" si="366"/>
        <v>51.5</v>
      </c>
      <c r="G1510" s="7">
        <f t="shared" si="360"/>
        <v>10.100000000000001</v>
      </c>
      <c r="H1510" s="15">
        <f t="shared" si="361"/>
        <v>10.5</v>
      </c>
      <c r="I1510" s="11">
        <f t="shared" si="352"/>
        <v>0.46671359407385749</v>
      </c>
      <c r="J1510" s="32">
        <f t="shared" si="353"/>
        <v>9.062399884929271E-3</v>
      </c>
      <c r="K1510" s="32">
        <f t="shared" si="354"/>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12</v>
      </c>
      <c r="CZ1510" s="33" t="s">
        <v>85</v>
      </c>
    </row>
    <row r="1511" spans="1:104" x14ac:dyDescent="0.25">
      <c r="A1511">
        <v>1510</v>
      </c>
      <c r="B1511">
        <v>95</v>
      </c>
      <c r="C1511" s="24" t="s">
        <v>4230</v>
      </c>
      <c r="D1511" s="12">
        <v>10.199999999999999</v>
      </c>
      <c r="E1511" s="13">
        <v>0.3</v>
      </c>
      <c r="F1511" s="7">
        <f t="shared" si="366"/>
        <v>34</v>
      </c>
      <c r="G1511" s="7">
        <f t="shared" si="360"/>
        <v>9.8999999999999986</v>
      </c>
      <c r="H1511" s="15">
        <f t="shared" si="361"/>
        <v>10.5</v>
      </c>
      <c r="I1511" s="11">
        <f t="shared" si="352"/>
        <v>0.32899802487937801</v>
      </c>
      <c r="J1511" s="32">
        <f t="shared" si="353"/>
        <v>9.6764124964522948E-3</v>
      </c>
      <c r="K1511" s="32">
        <f t="shared" si="354"/>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12</v>
      </c>
      <c r="CZ1511" s="33" t="s">
        <v>85</v>
      </c>
    </row>
    <row r="1512" spans="1:104" x14ac:dyDescent="0.25">
      <c r="A1512">
        <v>1511</v>
      </c>
      <c r="B1512">
        <v>95</v>
      </c>
      <c r="C1512" s="24" t="s">
        <v>4230</v>
      </c>
      <c r="D1512" s="12">
        <v>6.41</v>
      </c>
      <c r="E1512" s="13">
        <v>0.2</v>
      </c>
      <c r="F1512" s="7">
        <f t="shared" si="366"/>
        <v>32.049999999999997</v>
      </c>
      <c r="G1512" s="7">
        <f t="shared" si="360"/>
        <v>6.21</v>
      </c>
      <c r="H1512" s="15">
        <f t="shared" si="361"/>
        <v>6.61</v>
      </c>
      <c r="I1512" s="11">
        <f t="shared" si="352"/>
        <v>0.30555417124511469</v>
      </c>
      <c r="J1512" s="32">
        <f t="shared" si="353"/>
        <v>9.5336714897071659E-3</v>
      </c>
      <c r="K1512" s="32">
        <f t="shared" si="354"/>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12</v>
      </c>
      <c r="CZ1512" s="33" t="s">
        <v>85</v>
      </c>
    </row>
    <row r="1513" spans="1:104" x14ac:dyDescent="0.25">
      <c r="A1513">
        <v>1512</v>
      </c>
      <c r="B1513">
        <v>95</v>
      </c>
      <c r="C1513" s="24" t="s">
        <v>4230</v>
      </c>
      <c r="D1513" s="12">
        <v>10.27</v>
      </c>
      <c r="E1513" s="13">
        <v>0.2</v>
      </c>
      <c r="F1513" s="7">
        <f t="shared" si="366"/>
        <v>51.349999999999994</v>
      </c>
      <c r="G1513" s="7">
        <f t="shared" si="360"/>
        <v>10.07</v>
      </c>
      <c r="H1513" s="15">
        <f t="shared" si="361"/>
        <v>10.469999999999999</v>
      </c>
      <c r="I1513" s="11">
        <f t="shared" si="352"/>
        <v>0.46564932009160293</v>
      </c>
      <c r="J1513" s="32">
        <f t="shared" si="353"/>
        <v>9.0681464477429998E-3</v>
      </c>
      <c r="K1513" s="32">
        <f t="shared" si="354"/>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12</v>
      </c>
      <c r="CZ1513" s="33" t="s">
        <v>85</v>
      </c>
    </row>
    <row r="1514" spans="1:104" x14ac:dyDescent="0.25">
      <c r="A1514">
        <v>1513</v>
      </c>
      <c r="B1514">
        <v>95</v>
      </c>
      <c r="C1514" s="24" t="s">
        <v>4230</v>
      </c>
      <c r="D1514" s="12">
        <v>6.91</v>
      </c>
      <c r="E1514" s="13">
        <v>0.3</v>
      </c>
      <c r="F1514" s="7">
        <f t="shared" si="366"/>
        <v>23.033333333333335</v>
      </c>
      <c r="G1514" s="7">
        <f t="shared" si="360"/>
        <v>6.61</v>
      </c>
      <c r="H1514" s="15">
        <f t="shared" si="361"/>
        <v>7.21</v>
      </c>
      <c r="I1514" s="11">
        <f t="shared" si="352"/>
        <v>0.22472309996116707</v>
      </c>
      <c r="J1514" s="32">
        <f t="shared" si="353"/>
        <v>9.7564298101809142E-3</v>
      </c>
      <c r="K1514" s="32">
        <f t="shared" si="354"/>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12</v>
      </c>
      <c r="CZ1514" s="33" t="s">
        <v>85</v>
      </c>
    </row>
    <row r="1515" spans="1:104" x14ac:dyDescent="0.25">
      <c r="A1515">
        <v>1514</v>
      </c>
      <c r="B1515">
        <v>95</v>
      </c>
      <c r="C1515" s="24" t="s">
        <v>4230</v>
      </c>
      <c r="D1515" s="12">
        <v>10.32</v>
      </c>
      <c r="E1515" s="13">
        <v>0.2</v>
      </c>
      <c r="F1515" s="7">
        <f t="shared" si="366"/>
        <v>51.6</v>
      </c>
      <c r="G1515" s="7">
        <f t="shared" si="360"/>
        <v>10.120000000000001</v>
      </c>
      <c r="H1515" s="15">
        <f t="shared" si="361"/>
        <v>10.52</v>
      </c>
      <c r="I1515" s="11">
        <f t="shared" si="352"/>
        <v>0.46742198575187444</v>
      </c>
      <c r="J1515" s="32">
        <f t="shared" si="353"/>
        <v>9.0585656153464034E-3</v>
      </c>
      <c r="K1515" s="32">
        <f t="shared" si="354"/>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12</v>
      </c>
      <c r="CZ1515" s="33" t="s">
        <v>85</v>
      </c>
    </row>
    <row r="1516" spans="1:104" x14ac:dyDescent="0.25">
      <c r="A1516">
        <v>1515</v>
      </c>
      <c r="B1516">
        <v>95</v>
      </c>
      <c r="C1516" s="24" t="s">
        <v>4230</v>
      </c>
      <c r="D1516" s="12">
        <v>5.14</v>
      </c>
      <c r="E1516" s="13">
        <v>0.8</v>
      </c>
      <c r="F1516" s="7">
        <f t="shared" si="366"/>
        <v>6.4249999999999989</v>
      </c>
      <c r="G1516" s="7">
        <f t="shared" si="360"/>
        <v>4.34</v>
      </c>
      <c r="H1516" s="15">
        <f t="shared" si="361"/>
        <v>5.9399999999999995</v>
      </c>
      <c r="I1516" s="11">
        <f t="shared" si="352"/>
        <v>0.15437039236807831</v>
      </c>
      <c r="J1516" s="32">
        <f t="shared" si="353"/>
        <v>2.4026520212930481E-2</v>
      </c>
      <c r="K1516" s="32">
        <f t="shared" si="354"/>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12</v>
      </c>
      <c r="CZ1516" s="33" t="s">
        <v>85</v>
      </c>
    </row>
    <row r="1517" spans="1:104" x14ac:dyDescent="0.25">
      <c r="A1517">
        <v>1516</v>
      </c>
      <c r="B1517">
        <v>95</v>
      </c>
      <c r="C1517" s="24" t="s">
        <v>4230</v>
      </c>
      <c r="D1517" s="12">
        <v>7.63</v>
      </c>
      <c r="E1517" s="13">
        <v>1.5</v>
      </c>
      <c r="F1517" s="7">
        <f t="shared" si="366"/>
        <v>5.0866666666666669</v>
      </c>
      <c r="G1517" s="7">
        <f t="shared" si="360"/>
        <v>6.13</v>
      </c>
      <c r="H1517" s="15">
        <f t="shared" si="361"/>
        <v>9.129999999999999</v>
      </c>
      <c r="I1517" s="11">
        <f t="shared" si="352"/>
        <v>0.21440139961648083</v>
      </c>
      <c r="J1517" s="32">
        <f t="shared" si="353"/>
        <v>4.2149685376765555E-2</v>
      </c>
      <c r="K1517" s="32">
        <f t="shared" si="354"/>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12</v>
      </c>
      <c r="CZ1517" s="33" t="s">
        <v>85</v>
      </c>
    </row>
    <row r="1518" spans="1:104" x14ac:dyDescent="0.25">
      <c r="A1518">
        <v>1517</v>
      </c>
      <c r="B1518">
        <v>95</v>
      </c>
      <c r="C1518" s="24" t="s">
        <v>4230</v>
      </c>
      <c r="D1518" s="12">
        <v>5.52</v>
      </c>
      <c r="E1518" s="13">
        <v>2.2000000000000002</v>
      </c>
      <c r="F1518" s="7">
        <f t="shared" si="366"/>
        <v>2.5090909090909088</v>
      </c>
      <c r="G1518" s="7">
        <f t="shared" si="360"/>
        <v>3.3199999999999994</v>
      </c>
      <c r="H1518" s="15">
        <f t="shared" si="361"/>
        <v>7.72</v>
      </c>
      <c r="I1518" s="11">
        <f t="shared" si="352"/>
        <v>6.0902856446787106E-2</v>
      </c>
      <c r="J1518" s="32">
        <f t="shared" si="353"/>
        <v>2.4272877569371677E-2</v>
      </c>
      <c r="K1518" s="32">
        <f t="shared" si="354"/>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12</v>
      </c>
      <c r="CZ1518" s="33" t="s">
        <v>85</v>
      </c>
    </row>
    <row r="1519" spans="1:104" x14ac:dyDescent="0.25">
      <c r="A1519">
        <v>1518</v>
      </c>
      <c r="B1519">
        <v>95</v>
      </c>
      <c r="C1519" s="24" t="s">
        <v>4230</v>
      </c>
      <c r="D1519" s="12">
        <v>7.84</v>
      </c>
      <c r="E1519" s="13">
        <v>6.6</v>
      </c>
      <c r="F1519" s="7">
        <f t="shared" si="366"/>
        <v>1.187878787878788</v>
      </c>
      <c r="G1519" s="7">
        <f t="shared" si="360"/>
        <v>1.2400000000000002</v>
      </c>
      <c r="H1519" s="15">
        <f t="shared" si="361"/>
        <v>14.44</v>
      </c>
      <c r="I1519" s="11">
        <f t="shared" si="352"/>
        <v>5.1193537725436777E-2</v>
      </c>
      <c r="J1519" s="32">
        <f t="shared" si="353"/>
        <v>4.3096600636209521E-2</v>
      </c>
      <c r="K1519" s="32">
        <f t="shared" si="354"/>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12</v>
      </c>
      <c r="CZ1519" s="33" t="s">
        <v>85</v>
      </c>
    </row>
    <row r="1520" spans="1:104" x14ac:dyDescent="0.25">
      <c r="A1520">
        <v>1519</v>
      </c>
      <c r="B1520">
        <v>95</v>
      </c>
      <c r="C1520" s="24" t="s">
        <v>4230</v>
      </c>
      <c r="D1520" s="12">
        <v>10.6</v>
      </c>
      <c r="E1520" s="13">
        <v>1.4</v>
      </c>
      <c r="F1520" s="7">
        <f t="shared" si="366"/>
        <v>7.5714285714285721</v>
      </c>
      <c r="G1520" s="7">
        <f t="shared" si="360"/>
        <v>9.1999999999999993</v>
      </c>
      <c r="H1520" s="15">
        <f t="shared" si="361"/>
        <v>12</v>
      </c>
      <c r="I1520" s="11">
        <f t="shared" ref="I1520:I1583" si="372">IFERROR(F1520/SQRT(F1520^2+U1520), "X")</f>
        <v>6.0018301000591072E-2</v>
      </c>
      <c r="J1520" s="32">
        <f t="shared" ref="J1520:J1583" si="373">IFERROR(SQRT((1-I1520^2)/U1520), "X")</f>
        <v>7.9269454151724046E-3</v>
      </c>
      <c r="K1520" s="32">
        <f t="shared" ref="K1520:K1583" si="374">IFERROR(1/J1520, "X")</f>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12</v>
      </c>
      <c r="CZ1520" s="33" t="s">
        <v>85</v>
      </c>
    </row>
    <row r="1521" spans="1:104" x14ac:dyDescent="0.25">
      <c r="A1521">
        <v>1520</v>
      </c>
      <c r="B1521">
        <v>95</v>
      </c>
      <c r="C1521" s="24" t="s">
        <v>4230</v>
      </c>
      <c r="D1521" s="12">
        <v>8.9</v>
      </c>
      <c r="E1521" s="13">
        <v>0.9</v>
      </c>
      <c r="F1521" s="7">
        <f t="shared" si="366"/>
        <v>9.8888888888888893</v>
      </c>
      <c r="G1521" s="7">
        <f t="shared" si="360"/>
        <v>8</v>
      </c>
      <c r="H1521" s="15">
        <f t="shared" si="361"/>
        <v>9.8000000000000007</v>
      </c>
      <c r="I1521" s="11">
        <f t="shared" si="372"/>
        <v>8.049918948110571E-2</v>
      </c>
      <c r="J1521" s="32">
        <f t="shared" si="373"/>
        <v>8.1403674756174316E-3</v>
      </c>
      <c r="K1521" s="32">
        <f t="shared" si="374"/>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12</v>
      </c>
      <c r="CZ1521" s="33" t="s">
        <v>85</v>
      </c>
    </row>
    <row r="1522" spans="1:104" x14ac:dyDescent="0.25">
      <c r="A1522">
        <v>1521</v>
      </c>
      <c r="B1522">
        <v>95</v>
      </c>
      <c r="C1522" s="24" t="s">
        <v>4230</v>
      </c>
      <c r="D1522" s="12">
        <v>7.7</v>
      </c>
      <c r="E1522" s="13">
        <v>1.3</v>
      </c>
      <c r="F1522" s="7">
        <f t="shared" si="366"/>
        <v>5.9230769230769234</v>
      </c>
      <c r="G1522" s="7">
        <f t="shared" si="360"/>
        <v>6.4</v>
      </c>
      <c r="H1522" s="15">
        <f t="shared" si="361"/>
        <v>9</v>
      </c>
      <c r="I1522" s="11">
        <f t="shared" si="372"/>
        <v>4.6984754585231547E-2</v>
      </c>
      <c r="J1522" s="32">
        <f t="shared" si="373"/>
        <v>7.9324910338702623E-3</v>
      </c>
      <c r="K1522" s="32">
        <f t="shared" si="374"/>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12</v>
      </c>
      <c r="CZ1522" s="33" t="s">
        <v>85</v>
      </c>
    </row>
    <row r="1523" spans="1:104" x14ac:dyDescent="0.25">
      <c r="A1523">
        <v>1522</v>
      </c>
      <c r="B1523">
        <v>95</v>
      </c>
      <c r="C1523" s="24" t="s">
        <v>4230</v>
      </c>
      <c r="D1523" s="12">
        <v>5.7</v>
      </c>
      <c r="E1523" s="13">
        <v>0.9</v>
      </c>
      <c r="F1523" s="7">
        <f t="shared" si="366"/>
        <v>6.333333333333333</v>
      </c>
      <c r="G1523" s="7">
        <f t="shared" si="360"/>
        <v>4.8</v>
      </c>
      <c r="H1523" s="15">
        <f t="shared" si="361"/>
        <v>6.6000000000000005</v>
      </c>
      <c r="I1523" s="11">
        <f t="shared" si="372"/>
        <v>5.1654470322291424E-2</v>
      </c>
      <c r="J1523" s="32">
        <f t="shared" si="373"/>
        <v>8.1559689982565412E-3</v>
      </c>
      <c r="K1523" s="32">
        <f t="shared" si="374"/>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12</v>
      </c>
      <c r="CZ1523" s="33" t="s">
        <v>85</v>
      </c>
    </row>
    <row r="1524" spans="1:104" x14ac:dyDescent="0.25">
      <c r="A1524">
        <v>1523</v>
      </c>
      <c r="B1524">
        <v>96</v>
      </c>
      <c r="C1524" s="24" t="s">
        <v>4234</v>
      </c>
      <c r="D1524" s="12">
        <v>12.5</v>
      </c>
      <c r="E1524" s="13">
        <v>7.0000000000000007E-2</v>
      </c>
      <c r="F1524" s="7">
        <f t="shared" si="366"/>
        <v>178.57142857142856</v>
      </c>
      <c r="G1524" s="7">
        <f t="shared" si="360"/>
        <v>12.43</v>
      </c>
      <c r="H1524" s="15">
        <f t="shared" si="361"/>
        <v>12.57</v>
      </c>
      <c r="I1524" s="11">
        <f t="shared" si="372"/>
        <v>0.32940044594784962</v>
      </c>
      <c r="J1524" s="32">
        <f t="shared" si="373"/>
        <v>1.8446424973079579E-3</v>
      </c>
      <c r="K1524" s="32">
        <f t="shared" si="374"/>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5">1-AO1524</f>
        <v>0.15200000000000002</v>
      </c>
      <c r="AQ1524" s="32">
        <v>1</v>
      </c>
      <c r="AR1524" s="39">
        <f t="shared" si="371"/>
        <v>0</v>
      </c>
      <c r="AS1524">
        <v>0.64600000000000002</v>
      </c>
      <c r="AT1524" s="39">
        <f t="shared" ref="AT1524:AT1535" si="376">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0.21149999999999999</v>
      </c>
      <c r="CQ1524">
        <v>1427</v>
      </c>
      <c r="CR1524">
        <v>1</v>
      </c>
      <c r="CS1524">
        <v>0</v>
      </c>
      <c r="CT1524">
        <v>15</v>
      </c>
      <c r="CZ1524" s="33" t="s">
        <v>85</v>
      </c>
    </row>
    <row r="1525" spans="1:104" x14ac:dyDescent="0.25">
      <c r="A1525">
        <v>1524</v>
      </c>
      <c r="B1525">
        <v>96</v>
      </c>
      <c r="C1525" s="24" t="s">
        <v>4234</v>
      </c>
      <c r="D1525" s="12">
        <v>10.58</v>
      </c>
      <c r="E1525" s="13">
        <v>0.09</v>
      </c>
      <c r="F1525" s="7">
        <f t="shared" si="366"/>
        <v>117.55555555555556</v>
      </c>
      <c r="G1525" s="7">
        <f t="shared" si="360"/>
        <v>10.49</v>
      </c>
      <c r="H1525" s="15">
        <f t="shared" si="361"/>
        <v>10.67</v>
      </c>
      <c r="I1525" s="11">
        <f t="shared" si="372"/>
        <v>0.21052052368215998</v>
      </c>
      <c r="J1525" s="32">
        <f t="shared" si="373"/>
        <v>1.7908173092055196E-3</v>
      </c>
      <c r="K1525" s="32">
        <f t="shared" si="374"/>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5"/>
        <v>0.14100000000000001</v>
      </c>
      <c r="AQ1525" s="32">
        <v>1</v>
      </c>
      <c r="AR1525" s="39">
        <f t="shared" si="371"/>
        <v>0</v>
      </c>
      <c r="AS1525">
        <v>0.64100000000000001</v>
      </c>
      <c r="AT1525" s="39">
        <f t="shared" si="376"/>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0.21149999999999999</v>
      </c>
      <c r="CQ1525">
        <v>1427</v>
      </c>
      <c r="CR1525">
        <v>1</v>
      </c>
      <c r="CS1525">
        <v>0</v>
      </c>
      <c r="CT1525">
        <v>15</v>
      </c>
      <c r="CZ1525" s="33" t="s">
        <v>85</v>
      </c>
    </row>
    <row r="1526" spans="1:104" x14ac:dyDescent="0.25">
      <c r="A1526">
        <v>1525</v>
      </c>
      <c r="B1526">
        <v>96</v>
      </c>
      <c r="C1526" s="24" t="s">
        <v>4234</v>
      </c>
      <c r="D1526" s="12">
        <v>11.52</v>
      </c>
      <c r="E1526" s="13">
        <v>0.05</v>
      </c>
      <c r="F1526" s="7">
        <f t="shared" si="366"/>
        <v>230.39999999999998</v>
      </c>
      <c r="G1526" s="7">
        <f t="shared" si="360"/>
        <v>11.469999999999999</v>
      </c>
      <c r="H1526" s="15">
        <f t="shared" si="361"/>
        <v>11.57</v>
      </c>
      <c r="I1526" s="11">
        <f t="shared" si="372"/>
        <v>0.42200338971422341</v>
      </c>
      <c r="J1526" s="32">
        <f t="shared" si="373"/>
        <v>1.8316119345235392E-3</v>
      </c>
      <c r="K1526" s="32">
        <f t="shared" si="374"/>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5"/>
        <v>0.122</v>
      </c>
      <c r="AQ1526" s="32">
        <v>1</v>
      </c>
      <c r="AR1526" s="39">
        <f t="shared" si="371"/>
        <v>0</v>
      </c>
      <c r="AS1526">
        <v>0.60599999999999998</v>
      </c>
      <c r="AT1526" s="39">
        <f t="shared" si="376"/>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0.21149999999999999</v>
      </c>
      <c r="CQ1526">
        <v>1427</v>
      </c>
      <c r="CR1526">
        <v>1</v>
      </c>
      <c r="CS1526">
        <v>0</v>
      </c>
      <c r="CT1526">
        <v>15</v>
      </c>
      <c r="CZ1526" s="33" t="s">
        <v>85</v>
      </c>
    </row>
    <row r="1527" spans="1:104" x14ac:dyDescent="0.25">
      <c r="A1527">
        <v>1526</v>
      </c>
      <c r="B1527">
        <v>96</v>
      </c>
      <c r="C1527" s="24" t="s">
        <v>4234</v>
      </c>
      <c r="D1527" s="12">
        <v>11.79</v>
      </c>
      <c r="E1527" s="13">
        <v>0.03</v>
      </c>
      <c r="F1527" s="7">
        <f t="shared" si="366"/>
        <v>393</v>
      </c>
      <c r="G1527" s="7">
        <f t="shared" si="360"/>
        <v>11.76</v>
      </c>
      <c r="H1527" s="15">
        <f t="shared" si="361"/>
        <v>11.819999999999999</v>
      </c>
      <c r="I1527" s="11">
        <f t="shared" si="372"/>
        <v>0.51231799650355692</v>
      </c>
      <c r="J1527" s="32">
        <f t="shared" si="373"/>
        <v>1.3036081335968367E-3</v>
      </c>
      <c r="K1527" s="32">
        <f t="shared" si="374"/>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5"/>
        <v>0.10199999999999998</v>
      </c>
      <c r="AQ1527" s="32">
        <v>1</v>
      </c>
      <c r="AR1527" s="39">
        <f t="shared" si="371"/>
        <v>0</v>
      </c>
      <c r="AS1527">
        <v>0.58399999999999996</v>
      </c>
      <c r="AT1527" s="39">
        <f t="shared" si="376"/>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0.21149999999999999</v>
      </c>
      <c r="CQ1527">
        <v>1427</v>
      </c>
      <c r="CR1527">
        <v>1</v>
      </c>
      <c r="CS1527">
        <v>0</v>
      </c>
      <c r="CT1527">
        <v>15</v>
      </c>
      <c r="CZ1527" s="33" t="s">
        <v>85</v>
      </c>
    </row>
    <row r="1528" spans="1:104" x14ac:dyDescent="0.25">
      <c r="A1528">
        <v>1527</v>
      </c>
      <c r="B1528">
        <v>96</v>
      </c>
      <c r="C1528" s="24" t="s">
        <v>4234</v>
      </c>
      <c r="D1528" s="12">
        <v>10.23</v>
      </c>
      <c r="E1528" s="13">
        <v>0.02</v>
      </c>
      <c r="F1528" s="7">
        <f t="shared" si="366"/>
        <v>511.5</v>
      </c>
      <c r="G1528" s="7">
        <f t="shared" si="360"/>
        <v>10.210000000000001</v>
      </c>
      <c r="H1528" s="15">
        <f t="shared" si="361"/>
        <v>10.25</v>
      </c>
      <c r="I1528" s="11">
        <f t="shared" si="372"/>
        <v>0.30316583727627028</v>
      </c>
      <c r="J1528" s="32">
        <f t="shared" si="373"/>
        <v>5.9269958411783041E-4</v>
      </c>
      <c r="K1528" s="32">
        <f t="shared" si="374"/>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5"/>
        <v>8.7999999999999967E-2</v>
      </c>
      <c r="AQ1528" s="32">
        <v>1</v>
      </c>
      <c r="AR1528" s="39">
        <f t="shared" si="371"/>
        <v>0</v>
      </c>
      <c r="AS1528">
        <v>0.57399999999999995</v>
      </c>
      <c r="AT1528" s="39">
        <f t="shared" si="376"/>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0.21149999999999999</v>
      </c>
      <c r="CQ1528">
        <v>1427</v>
      </c>
      <c r="CR1528">
        <v>1</v>
      </c>
      <c r="CS1528">
        <v>0</v>
      </c>
      <c r="CT1528">
        <v>15</v>
      </c>
      <c r="CZ1528" s="33" t="s">
        <v>85</v>
      </c>
    </row>
    <row r="1529" spans="1:104" x14ac:dyDescent="0.25">
      <c r="A1529">
        <v>1528</v>
      </c>
      <c r="B1529">
        <v>96</v>
      </c>
      <c r="C1529" s="24" t="s">
        <v>4234</v>
      </c>
      <c r="D1529" s="12">
        <v>12.92</v>
      </c>
      <c r="E1529" s="13">
        <v>0.02</v>
      </c>
      <c r="F1529" s="7">
        <f t="shared" si="366"/>
        <v>646</v>
      </c>
      <c r="G1529" s="7">
        <f t="shared" si="360"/>
        <v>12.9</v>
      </c>
      <c r="H1529" s="15">
        <f t="shared" si="361"/>
        <v>12.94</v>
      </c>
      <c r="I1529" s="11">
        <f t="shared" si="372"/>
        <v>0.3456813901985864</v>
      </c>
      <c r="J1529" s="32">
        <f t="shared" si="373"/>
        <v>5.3511051114332265E-4</v>
      </c>
      <c r="K1529" s="32">
        <f t="shared" si="374"/>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5"/>
        <v>7.999999999999996E-2</v>
      </c>
      <c r="AQ1529" s="32">
        <v>1</v>
      </c>
      <c r="AR1529" s="39">
        <f t="shared" si="371"/>
        <v>0</v>
      </c>
      <c r="AS1529">
        <v>0.58199999999999996</v>
      </c>
      <c r="AT1529" s="39">
        <f t="shared" si="376"/>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0.21149999999999999</v>
      </c>
      <c r="CQ1529">
        <v>1427</v>
      </c>
      <c r="CR1529">
        <v>1</v>
      </c>
      <c r="CS1529">
        <v>0</v>
      </c>
      <c r="CT1529">
        <v>15</v>
      </c>
      <c r="CZ1529" s="33" t="s">
        <v>85</v>
      </c>
    </row>
    <row r="1530" spans="1:104" x14ac:dyDescent="0.25">
      <c r="A1530">
        <v>1529</v>
      </c>
      <c r="B1530">
        <v>96</v>
      </c>
      <c r="C1530" s="24" t="s">
        <v>4234</v>
      </c>
      <c r="D1530" s="12">
        <v>8.7100000000000009</v>
      </c>
      <c r="E1530" s="13">
        <v>0.22</v>
      </c>
      <c r="F1530" s="7">
        <f t="shared" si="366"/>
        <v>39.590909090909093</v>
      </c>
      <c r="G1530" s="7">
        <f t="shared" si="360"/>
        <v>8.49</v>
      </c>
      <c r="H1530" s="15">
        <f t="shared" si="361"/>
        <v>8.9300000000000015</v>
      </c>
      <c r="I1530" s="11">
        <f t="shared" si="372"/>
        <v>0.23384673917539101</v>
      </c>
      <c r="J1530" s="32">
        <f t="shared" si="373"/>
        <v>5.9065766496654449E-3</v>
      </c>
      <c r="K1530" s="32">
        <f t="shared" si="374"/>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5"/>
        <v>0.122</v>
      </c>
      <c r="AQ1530" s="32">
        <v>1</v>
      </c>
      <c r="AR1530" s="39">
        <f t="shared" si="371"/>
        <v>0</v>
      </c>
      <c r="AS1530">
        <v>0.70499999999999996</v>
      </c>
      <c r="AT1530" s="39">
        <f t="shared" si="376"/>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0.21149999999999999</v>
      </c>
      <c r="CQ1530">
        <v>1427</v>
      </c>
      <c r="CR1530">
        <v>1</v>
      </c>
      <c r="CS1530">
        <v>0</v>
      </c>
      <c r="CT1530">
        <v>15</v>
      </c>
      <c r="CZ1530" s="33" t="s">
        <v>85</v>
      </c>
    </row>
    <row r="1531" spans="1:104" x14ac:dyDescent="0.25">
      <c r="A1531">
        <v>1530</v>
      </c>
      <c r="B1531">
        <v>96</v>
      </c>
      <c r="C1531" s="24" t="s">
        <v>4234</v>
      </c>
      <c r="D1531" s="12">
        <v>9.98</v>
      </c>
      <c r="E1531" s="13">
        <v>0.3</v>
      </c>
      <c r="F1531" s="7">
        <f t="shared" si="366"/>
        <v>33.266666666666673</v>
      </c>
      <c r="G1531" s="7">
        <f t="shared" si="360"/>
        <v>9.68</v>
      </c>
      <c r="H1531" s="15">
        <f t="shared" si="361"/>
        <v>10.280000000000001</v>
      </c>
      <c r="I1531" s="11">
        <f t="shared" si="372"/>
        <v>0.18742848595822648</v>
      </c>
      <c r="J1531" s="32">
        <f t="shared" si="373"/>
        <v>5.634122824395584E-3</v>
      </c>
      <c r="K1531" s="32">
        <f t="shared" si="374"/>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5"/>
        <v>0.19599999999999995</v>
      </c>
      <c r="AQ1531" s="32">
        <v>1</v>
      </c>
      <c r="AR1531" s="39">
        <f t="shared" si="371"/>
        <v>0</v>
      </c>
      <c r="AS1531">
        <v>0.68700000000000006</v>
      </c>
      <c r="AT1531" s="39">
        <f t="shared" si="376"/>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0.21149999999999999</v>
      </c>
      <c r="CQ1531">
        <v>1427</v>
      </c>
      <c r="CR1531">
        <v>1</v>
      </c>
      <c r="CS1531">
        <v>0</v>
      </c>
      <c r="CT1531">
        <v>15</v>
      </c>
      <c r="CZ1531" s="33" t="s">
        <v>85</v>
      </c>
    </row>
    <row r="1532" spans="1:104" x14ac:dyDescent="0.25">
      <c r="A1532">
        <v>1531</v>
      </c>
      <c r="B1532">
        <v>96</v>
      </c>
      <c r="C1532" s="24" t="s">
        <v>4234</v>
      </c>
      <c r="D1532" s="12">
        <v>10.34</v>
      </c>
      <c r="E1532" s="13">
        <v>0.16</v>
      </c>
      <c r="F1532" s="7">
        <f t="shared" si="366"/>
        <v>64.625</v>
      </c>
      <c r="G1532" s="7">
        <f t="shared" si="360"/>
        <v>10.18</v>
      </c>
      <c r="H1532" s="15">
        <f t="shared" si="361"/>
        <v>10.5</v>
      </c>
      <c r="I1532" s="11">
        <f t="shared" si="372"/>
        <v>0.32404827058445629</v>
      </c>
      <c r="J1532" s="32">
        <f t="shared" si="373"/>
        <v>5.0142865854461314E-3</v>
      </c>
      <c r="K1532" s="32">
        <f t="shared" si="374"/>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5"/>
        <v>0.16100000000000003</v>
      </c>
      <c r="AQ1532" s="32">
        <v>1</v>
      </c>
      <c r="AR1532" s="39">
        <f t="shared" si="371"/>
        <v>0</v>
      </c>
      <c r="AS1532">
        <v>0.63800000000000001</v>
      </c>
      <c r="AT1532" s="39">
        <f t="shared" si="376"/>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0.21149999999999999</v>
      </c>
      <c r="CQ1532">
        <v>1427</v>
      </c>
      <c r="CR1532">
        <v>1</v>
      </c>
      <c r="CS1532">
        <v>0</v>
      </c>
      <c r="CT1532">
        <v>15</v>
      </c>
      <c r="CZ1532" s="33" t="s">
        <v>85</v>
      </c>
    </row>
    <row r="1533" spans="1:104" x14ac:dyDescent="0.25">
      <c r="A1533">
        <v>1532</v>
      </c>
      <c r="B1533">
        <v>96</v>
      </c>
      <c r="C1533" s="24" t="s">
        <v>4234</v>
      </c>
      <c r="D1533" s="12">
        <v>11</v>
      </c>
      <c r="E1533" s="13">
        <v>0.12</v>
      </c>
      <c r="F1533" s="7">
        <f t="shared" si="366"/>
        <v>91.666666666666671</v>
      </c>
      <c r="G1533" s="7">
        <f t="shared" si="360"/>
        <v>10.88</v>
      </c>
      <c r="H1533" s="15">
        <f t="shared" si="361"/>
        <v>11.12</v>
      </c>
      <c r="I1533" s="11">
        <f t="shared" si="372"/>
        <v>0.38910761447165731</v>
      </c>
      <c r="J1533" s="32">
        <f t="shared" si="373"/>
        <v>4.2448103396908066E-3</v>
      </c>
      <c r="K1533" s="32">
        <f t="shared" si="374"/>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5"/>
        <v>0.121</v>
      </c>
      <c r="AQ1533" s="32">
        <v>1</v>
      </c>
      <c r="AR1533" s="39">
        <f t="shared" si="371"/>
        <v>0</v>
      </c>
      <c r="AS1533">
        <v>0.61099999999999999</v>
      </c>
      <c r="AT1533" s="39">
        <f t="shared" si="376"/>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0.21149999999999999</v>
      </c>
      <c r="CQ1533">
        <v>1427</v>
      </c>
      <c r="CR1533">
        <v>1</v>
      </c>
      <c r="CS1533">
        <v>0</v>
      </c>
      <c r="CT1533">
        <v>15</v>
      </c>
      <c r="CZ1533" s="33" t="s">
        <v>85</v>
      </c>
    </row>
    <row r="1534" spans="1:104" x14ac:dyDescent="0.25">
      <c r="A1534">
        <v>1533</v>
      </c>
      <c r="B1534">
        <v>96</v>
      </c>
      <c r="C1534" s="24" t="s">
        <v>4234</v>
      </c>
      <c r="D1534" s="12">
        <v>11.76</v>
      </c>
      <c r="E1534" s="13">
        <v>0.09</v>
      </c>
      <c r="F1534" s="7">
        <f t="shared" si="366"/>
        <v>130.66666666666666</v>
      </c>
      <c r="G1534" s="7">
        <f t="shared" si="360"/>
        <v>11.67</v>
      </c>
      <c r="H1534" s="15">
        <f t="shared" si="361"/>
        <v>11.85</v>
      </c>
      <c r="I1534" s="11">
        <f t="shared" si="372"/>
        <v>0.23042372842043357</v>
      </c>
      <c r="J1534" s="32">
        <f t="shared" si="373"/>
        <v>1.7634469011767874E-3</v>
      </c>
      <c r="K1534" s="32">
        <f t="shared" si="374"/>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5"/>
        <v>0.10299999999999998</v>
      </c>
      <c r="AQ1534" s="32">
        <v>1</v>
      </c>
      <c r="AR1534" s="39">
        <f t="shared" si="371"/>
        <v>0</v>
      </c>
      <c r="AS1534">
        <v>0.61599999999999999</v>
      </c>
      <c r="AT1534" s="39">
        <f t="shared" si="376"/>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0.21149999999999999</v>
      </c>
      <c r="CQ1534">
        <v>1427</v>
      </c>
      <c r="CR1534">
        <v>1</v>
      </c>
      <c r="CS1534">
        <v>0</v>
      </c>
      <c r="CT1534">
        <v>15</v>
      </c>
      <c r="CZ1534" s="33" t="s">
        <v>85</v>
      </c>
    </row>
    <row r="1535" spans="1:104" x14ac:dyDescent="0.25">
      <c r="A1535">
        <v>1534</v>
      </c>
      <c r="B1535">
        <v>96</v>
      </c>
      <c r="C1535" s="24" t="s">
        <v>4234</v>
      </c>
      <c r="D1535" s="12">
        <v>15.24</v>
      </c>
      <c r="E1535" s="13">
        <v>0.11</v>
      </c>
      <c r="F1535" s="7">
        <f t="shared" si="366"/>
        <v>138.54545454545453</v>
      </c>
      <c r="G1535" s="7">
        <f t="shared" si="360"/>
        <v>15.13</v>
      </c>
      <c r="H1535" s="15">
        <f t="shared" si="361"/>
        <v>15.35</v>
      </c>
      <c r="I1535" s="11">
        <f t="shared" si="372"/>
        <v>0.21553457016125521</v>
      </c>
      <c r="J1535" s="32">
        <f t="shared" si="373"/>
        <v>1.5556957163870128E-3</v>
      </c>
      <c r="K1535" s="32">
        <f t="shared" si="374"/>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5"/>
        <v>8.7999999999999967E-2</v>
      </c>
      <c r="AQ1535" s="32">
        <v>1</v>
      </c>
      <c r="AR1535" s="39">
        <f t="shared" si="371"/>
        <v>0</v>
      </c>
      <c r="AS1535">
        <v>0.64300000000000002</v>
      </c>
      <c r="AT1535" s="39">
        <f t="shared" si="376"/>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0.21149999999999999</v>
      </c>
      <c r="CQ1535">
        <v>1427</v>
      </c>
      <c r="CR1535">
        <v>1</v>
      </c>
      <c r="CS1535">
        <v>0</v>
      </c>
      <c r="CT1535">
        <v>15</v>
      </c>
      <c r="CZ1535" s="33" t="s">
        <v>85</v>
      </c>
    </row>
    <row r="1536" spans="1:104" x14ac:dyDescent="0.25">
      <c r="A1536">
        <v>1535</v>
      </c>
      <c r="B1536">
        <v>97</v>
      </c>
      <c r="C1536" s="24" t="s">
        <v>4239</v>
      </c>
      <c r="D1536" s="12">
        <v>6.5917731595733553</v>
      </c>
      <c r="E1536" s="13">
        <v>0.17531311594609991</v>
      </c>
      <c r="F1536" s="7">
        <v>37.6</v>
      </c>
      <c r="G1536" s="7">
        <f t="shared" si="360"/>
        <v>6.4164600436272554</v>
      </c>
      <c r="H1536" s="15">
        <f t="shared" si="361"/>
        <v>6.7670862755194552</v>
      </c>
      <c r="I1536" s="11">
        <f t="shared" si="372"/>
        <v>0.30581479048311855</v>
      </c>
      <c r="J1536" s="32">
        <f t="shared" si="373"/>
        <v>8.1333720873169833E-3</v>
      </c>
      <c r="K1536" s="32">
        <f t="shared" si="374"/>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7">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8">1-AN1536</f>
        <v>0.67799999999999994</v>
      </c>
      <c r="AN1536" s="42">
        <v>0.32200000000000001</v>
      </c>
      <c r="AO1536" s="41">
        <v>1</v>
      </c>
      <c r="AP1536" s="17">
        <v>0</v>
      </c>
      <c r="AQ1536" s="38">
        <f t="shared" ref="AQ1536:AQ1555" si="379">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20</v>
      </c>
      <c r="CZ1536" s="33" t="s">
        <v>85</v>
      </c>
    </row>
    <row r="1537" spans="1:104" x14ac:dyDescent="0.25">
      <c r="A1537">
        <v>1536</v>
      </c>
      <c r="B1537">
        <v>97</v>
      </c>
      <c r="C1537" s="24" t="s">
        <v>4239</v>
      </c>
      <c r="D1537" s="12">
        <v>5.8534448758668312</v>
      </c>
      <c r="E1537" s="13">
        <v>0.16012463186261849</v>
      </c>
      <c r="F1537" s="7">
        <v>36.555555555555557</v>
      </c>
      <c r="G1537" s="7">
        <f t="shared" si="360"/>
        <v>5.6933202440042123</v>
      </c>
      <c r="H1537" s="15">
        <f t="shared" si="361"/>
        <v>6.01356950772945</v>
      </c>
      <c r="I1537" s="11">
        <f t="shared" si="372"/>
        <v>0.26733993612448298</v>
      </c>
      <c r="J1537" s="32">
        <f t="shared" si="373"/>
        <v>7.3132505322806886E-3</v>
      </c>
      <c r="K1537" s="32">
        <f t="shared" si="374"/>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7"/>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8"/>
        <v>0.61399999999999999</v>
      </c>
      <c r="AN1537" s="42">
        <v>0.38600000000000001</v>
      </c>
      <c r="AO1537" s="41">
        <v>1</v>
      </c>
      <c r="AP1537" s="17">
        <v>0</v>
      </c>
      <c r="AQ1537" s="38">
        <f t="shared" si="379"/>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20</v>
      </c>
      <c r="CZ1537" s="33" t="s">
        <v>85</v>
      </c>
    </row>
    <row r="1538" spans="1:104" x14ac:dyDescent="0.25">
      <c r="A1538">
        <v>1537</v>
      </c>
      <c r="B1538">
        <v>97</v>
      </c>
      <c r="C1538" s="24" t="s">
        <v>4239</v>
      </c>
      <c r="D1538" s="12">
        <v>8.273103706617114</v>
      </c>
      <c r="E1538" s="13">
        <v>0.1695308136601868</v>
      </c>
      <c r="F1538" s="7">
        <v>48.8</v>
      </c>
      <c r="G1538" s="7">
        <f t="shared" ref="G1538:G1601" si="380">D1538-E1538</f>
        <v>8.1035728929569277</v>
      </c>
      <c r="H1538" s="15">
        <f t="shared" ref="H1538:H1601" si="381">D1538+E1538</f>
        <v>8.4426345202773003</v>
      </c>
      <c r="I1538" s="11">
        <f t="shared" si="372"/>
        <v>0.33509308018177664</v>
      </c>
      <c r="J1538" s="32">
        <f t="shared" si="373"/>
        <v>6.8666614791347671E-3</v>
      </c>
      <c r="K1538" s="32">
        <f t="shared" si="374"/>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7"/>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8"/>
        <v>0.55600000000000005</v>
      </c>
      <c r="AN1538" s="42">
        <v>0.44400000000000001</v>
      </c>
      <c r="AO1538" s="41">
        <v>1</v>
      </c>
      <c r="AP1538" s="17">
        <v>0</v>
      </c>
      <c r="AQ1538" s="38">
        <f t="shared" si="379"/>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20</v>
      </c>
      <c r="CZ1538" s="33" t="s">
        <v>85</v>
      </c>
    </row>
    <row r="1539" spans="1:104" x14ac:dyDescent="0.25">
      <c r="A1539">
        <v>1538</v>
      </c>
      <c r="B1539">
        <v>97</v>
      </c>
      <c r="C1539" s="24" t="s">
        <v>4239</v>
      </c>
      <c r="D1539" s="12">
        <v>8.8348059874834295</v>
      </c>
      <c r="E1539" s="13">
        <v>0.20117205284592249</v>
      </c>
      <c r="F1539" s="7">
        <v>43.916666666666657</v>
      </c>
      <c r="G1539" s="7">
        <f t="shared" si="380"/>
        <v>8.6336339346375066</v>
      </c>
      <c r="H1539" s="15">
        <f t="shared" si="381"/>
        <v>9.0359780403293524</v>
      </c>
      <c r="I1539" s="11">
        <f t="shared" si="372"/>
        <v>0.34987336453693973</v>
      </c>
      <c r="J1539" s="32">
        <f t="shared" si="373"/>
        <v>7.9667559287348727E-3</v>
      </c>
      <c r="K1539" s="32">
        <f t="shared" si="374"/>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7"/>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8"/>
        <v>0.46899999999999997</v>
      </c>
      <c r="AN1539" s="42">
        <v>0.53100000000000003</v>
      </c>
      <c r="AO1539" s="41">
        <v>1</v>
      </c>
      <c r="AP1539" s="17">
        <v>0</v>
      </c>
      <c r="AQ1539" s="38">
        <f t="shared" si="379"/>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20</v>
      </c>
      <c r="CZ1539" s="33" t="s">
        <v>85</v>
      </c>
    </row>
    <row r="1540" spans="1:104" x14ac:dyDescent="0.25">
      <c r="A1540">
        <v>1539</v>
      </c>
      <c r="B1540">
        <v>97</v>
      </c>
      <c r="C1540" s="24" t="s">
        <v>4239</v>
      </c>
      <c r="D1540" s="12">
        <v>8.8205475295083602</v>
      </c>
      <c r="E1540" s="13">
        <v>0.1676910176712616</v>
      </c>
      <c r="F1540" s="7">
        <v>52.6</v>
      </c>
      <c r="G1540" s="7">
        <f t="shared" si="380"/>
        <v>8.6528565118370988</v>
      </c>
      <c r="H1540" s="15">
        <f t="shared" si="381"/>
        <v>8.9882385471796216</v>
      </c>
      <c r="I1540" s="11">
        <f t="shared" si="372"/>
        <v>0.33956153594473731</v>
      </c>
      <c r="J1540" s="32">
        <f t="shared" si="373"/>
        <v>6.4555425084550817E-3</v>
      </c>
      <c r="K1540" s="32">
        <f t="shared" si="374"/>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7"/>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8"/>
        <v>0.39900000000000002</v>
      </c>
      <c r="AN1540" s="42">
        <v>0.60099999999999998</v>
      </c>
      <c r="AO1540" s="41">
        <v>1</v>
      </c>
      <c r="AP1540" s="17">
        <v>0</v>
      </c>
      <c r="AQ1540" s="38">
        <f t="shared" si="379"/>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20</v>
      </c>
      <c r="CZ1540" s="33" t="s">
        <v>85</v>
      </c>
    </row>
    <row r="1541" spans="1:104" x14ac:dyDescent="0.25">
      <c r="A1541">
        <v>1540</v>
      </c>
      <c r="B1541">
        <v>97</v>
      </c>
      <c r="C1541" s="24" t="s">
        <v>4239</v>
      </c>
      <c r="D1541" s="12">
        <v>6.6227411407328907</v>
      </c>
      <c r="E1541" s="13">
        <v>0.1752047920828807</v>
      </c>
      <c r="F1541" s="7">
        <v>37.799999999999997</v>
      </c>
      <c r="G1541" s="7">
        <f t="shared" si="380"/>
        <v>6.4475363486500097</v>
      </c>
      <c r="H1541" s="15">
        <f t="shared" si="381"/>
        <v>6.7979459328157716</v>
      </c>
      <c r="I1541" s="11">
        <f t="shared" si="372"/>
        <v>0.30728823261190608</v>
      </c>
      <c r="J1541" s="32">
        <f t="shared" si="373"/>
        <v>8.1293183230662994E-3</v>
      </c>
      <c r="K1541" s="32">
        <f t="shared" si="374"/>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7"/>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8"/>
        <v>0.67799999999999994</v>
      </c>
      <c r="AN1541" s="42">
        <v>0.32200000000000001</v>
      </c>
      <c r="AO1541" s="41">
        <v>1</v>
      </c>
      <c r="AP1541" s="17">
        <v>0</v>
      </c>
      <c r="AQ1541" s="38">
        <f t="shared" si="379"/>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20</v>
      </c>
      <c r="CZ1541" s="33" t="s">
        <v>85</v>
      </c>
    </row>
    <row r="1542" spans="1:104" x14ac:dyDescent="0.25">
      <c r="A1542">
        <v>1541</v>
      </c>
      <c r="B1542">
        <v>97</v>
      </c>
      <c r="C1542" s="24" t="s">
        <v>4239</v>
      </c>
      <c r="D1542" s="12">
        <v>6.1543947367277196</v>
      </c>
      <c r="E1542" s="13">
        <v>0.17685042346918739</v>
      </c>
      <c r="F1542" s="7">
        <v>34.799999999999997</v>
      </c>
      <c r="G1542" s="7">
        <f t="shared" si="380"/>
        <v>5.977544313258532</v>
      </c>
      <c r="H1542" s="15">
        <f t="shared" si="381"/>
        <v>6.3312451601969073</v>
      </c>
      <c r="I1542" s="11">
        <f t="shared" si="372"/>
        <v>0.2553579826748042</v>
      </c>
      <c r="J1542" s="32">
        <f t="shared" si="373"/>
        <v>7.3378730653679367E-3</v>
      </c>
      <c r="K1542" s="32">
        <f t="shared" si="374"/>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7"/>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8"/>
        <v>0.61399999999999999</v>
      </c>
      <c r="AN1542" s="42">
        <v>0.38600000000000001</v>
      </c>
      <c r="AO1542" s="41">
        <v>1</v>
      </c>
      <c r="AP1542" s="17">
        <v>0</v>
      </c>
      <c r="AQ1542" s="38">
        <f t="shared" si="379"/>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20</v>
      </c>
      <c r="CZ1542" s="33" t="s">
        <v>85</v>
      </c>
    </row>
    <row r="1543" spans="1:104" x14ac:dyDescent="0.25">
      <c r="A1543">
        <v>1542</v>
      </c>
      <c r="B1543">
        <v>97</v>
      </c>
      <c r="C1543" s="24" t="s">
        <v>4239</v>
      </c>
      <c r="D1543" s="12">
        <v>8.5337963812986963</v>
      </c>
      <c r="E1543" s="13">
        <v>0.1686521023972074</v>
      </c>
      <c r="F1543" s="7">
        <v>50.6</v>
      </c>
      <c r="G1543" s="7">
        <f t="shared" si="380"/>
        <v>8.3651442789014894</v>
      </c>
      <c r="H1543" s="15">
        <f t="shared" si="381"/>
        <v>8.7024484836959033</v>
      </c>
      <c r="I1543" s="11">
        <f t="shared" si="372"/>
        <v>0.34599667636353343</v>
      </c>
      <c r="J1543" s="32">
        <f t="shared" si="373"/>
        <v>6.8378789795164709E-3</v>
      </c>
      <c r="K1543" s="32">
        <f t="shared" si="374"/>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7"/>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8"/>
        <v>0.55600000000000005</v>
      </c>
      <c r="AN1543" s="42">
        <v>0.44400000000000001</v>
      </c>
      <c r="AO1543" s="41">
        <v>1</v>
      </c>
      <c r="AP1543" s="17">
        <v>0</v>
      </c>
      <c r="AQ1543" s="38">
        <f t="shared" si="379"/>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20</v>
      </c>
      <c r="CZ1543" s="33" t="s">
        <v>85</v>
      </c>
    </row>
    <row r="1544" spans="1:104" x14ac:dyDescent="0.25">
      <c r="A1544">
        <v>1543</v>
      </c>
      <c r="B1544">
        <v>97</v>
      </c>
      <c r="C1544" s="24" t="s">
        <v>4239</v>
      </c>
      <c r="D1544" s="12">
        <v>9.8148273784176787</v>
      </c>
      <c r="E1544" s="13">
        <v>0.23016345611029729</v>
      </c>
      <c r="F1544" s="7">
        <v>42.642857142857139</v>
      </c>
      <c r="G1544" s="7">
        <f t="shared" si="380"/>
        <v>9.5846639223073815</v>
      </c>
      <c r="H1544" s="15">
        <f t="shared" si="381"/>
        <v>10.044990834527976</v>
      </c>
      <c r="I1544" s="11">
        <f t="shared" si="372"/>
        <v>0.34092023238623392</v>
      </c>
      <c r="J1544" s="32">
        <f t="shared" si="373"/>
        <v>7.9947793189401595E-3</v>
      </c>
      <c r="K1544" s="32">
        <f t="shared" si="374"/>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7"/>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8"/>
        <v>0.46899999999999997</v>
      </c>
      <c r="AN1544" s="42">
        <v>0.53100000000000003</v>
      </c>
      <c r="AO1544" s="41">
        <v>1</v>
      </c>
      <c r="AP1544" s="17">
        <v>0</v>
      </c>
      <c r="AQ1544" s="38">
        <f t="shared" si="379"/>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20</v>
      </c>
      <c r="CZ1544" s="33" t="s">
        <v>85</v>
      </c>
    </row>
    <row r="1545" spans="1:104" x14ac:dyDescent="0.25">
      <c r="A1545">
        <v>1544</v>
      </c>
      <c r="B1545">
        <v>97</v>
      </c>
      <c r="C1545" s="24" t="s">
        <v>4239</v>
      </c>
      <c r="D1545" s="12">
        <v>10.534229649286941</v>
      </c>
      <c r="E1545" s="13">
        <v>0.1944780858329897</v>
      </c>
      <c r="F1545" s="7">
        <v>54.166666666666657</v>
      </c>
      <c r="G1545" s="7">
        <f t="shared" si="380"/>
        <v>10.339751563453952</v>
      </c>
      <c r="H1545" s="15">
        <f t="shared" si="381"/>
        <v>10.728707735119929</v>
      </c>
      <c r="I1545" s="11">
        <f t="shared" si="372"/>
        <v>0.3484628096536489</v>
      </c>
      <c r="J1545" s="32">
        <f t="shared" si="373"/>
        <v>6.4331595628365967E-3</v>
      </c>
      <c r="K1545" s="32">
        <f t="shared" si="374"/>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7"/>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8"/>
        <v>0.39900000000000002</v>
      </c>
      <c r="AN1545" s="42">
        <v>0.60099999999999998</v>
      </c>
      <c r="AO1545" s="41">
        <v>1</v>
      </c>
      <c r="AP1545" s="17">
        <v>0</v>
      </c>
      <c r="AQ1545" s="38">
        <f t="shared" si="379"/>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20</v>
      </c>
      <c r="CZ1545" s="33" t="s">
        <v>85</v>
      </c>
    </row>
    <row r="1546" spans="1:104" x14ac:dyDescent="0.25">
      <c r="A1546">
        <v>1545</v>
      </c>
      <c r="B1546">
        <v>97</v>
      </c>
      <c r="C1546" s="24" t="s">
        <v>4239</v>
      </c>
      <c r="D1546" s="12">
        <v>6.5917731595733553</v>
      </c>
      <c r="E1546" s="13">
        <v>0.17531311594609991</v>
      </c>
      <c r="F1546" s="7">
        <v>37.6</v>
      </c>
      <c r="G1546" s="7">
        <f t="shared" si="380"/>
        <v>6.4164600436272554</v>
      </c>
      <c r="H1546" s="15">
        <f t="shared" si="381"/>
        <v>6.7670862755194552</v>
      </c>
      <c r="I1546" s="11">
        <f t="shared" si="372"/>
        <v>0.30581479048311855</v>
      </c>
      <c r="J1546" s="32">
        <f t="shared" si="373"/>
        <v>8.1333720873169833E-3</v>
      </c>
      <c r="K1546" s="32">
        <f t="shared" si="374"/>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7"/>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8"/>
        <v>0.67799999999999994</v>
      </c>
      <c r="AN1546" s="42">
        <v>0.32200000000000001</v>
      </c>
      <c r="AO1546" s="41">
        <v>1</v>
      </c>
      <c r="AP1546" s="17">
        <v>0</v>
      </c>
      <c r="AQ1546" s="38">
        <f t="shared" si="379"/>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20</v>
      </c>
      <c r="CZ1546" s="33" t="s">
        <v>85</v>
      </c>
    </row>
    <row r="1547" spans="1:104" x14ac:dyDescent="0.25">
      <c r="A1547">
        <v>1546</v>
      </c>
      <c r="B1547">
        <v>97</v>
      </c>
      <c r="C1547" s="24" t="s">
        <v>4239</v>
      </c>
      <c r="D1547" s="12">
        <v>6.0280952775362504</v>
      </c>
      <c r="E1547" s="13">
        <v>0.15956722793478301</v>
      </c>
      <c r="F1547" s="7">
        <v>37.777777777777793</v>
      </c>
      <c r="G1547" s="7">
        <f t="shared" si="380"/>
        <v>5.8685280496014673</v>
      </c>
      <c r="H1547" s="15">
        <f t="shared" si="381"/>
        <v>6.1876625054710335</v>
      </c>
      <c r="I1547" s="11">
        <f t="shared" si="372"/>
        <v>0.27560955945714405</v>
      </c>
      <c r="J1547" s="32">
        <f t="shared" si="373"/>
        <v>7.2955471621008695E-3</v>
      </c>
      <c r="K1547" s="32">
        <f t="shared" si="374"/>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7"/>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8"/>
        <v>0.61399999999999999</v>
      </c>
      <c r="AN1547" s="42">
        <v>0.38600000000000001</v>
      </c>
      <c r="AO1547" s="41">
        <v>1</v>
      </c>
      <c r="AP1547" s="17">
        <v>0</v>
      </c>
      <c r="AQ1547" s="38">
        <f t="shared" si="379"/>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20</v>
      </c>
      <c r="CZ1547" s="33" t="s">
        <v>85</v>
      </c>
    </row>
    <row r="1548" spans="1:104" x14ac:dyDescent="0.25">
      <c r="A1548">
        <v>1547</v>
      </c>
      <c r="B1548">
        <v>97</v>
      </c>
      <c r="C1548" s="24" t="s">
        <v>4239</v>
      </c>
      <c r="D1548" s="12">
        <v>8.4037635041231731</v>
      </c>
      <c r="E1548" s="13">
        <v>0.16908980893607989</v>
      </c>
      <c r="F1548" s="7">
        <v>49.7</v>
      </c>
      <c r="G1548" s="7">
        <f t="shared" si="380"/>
        <v>8.2346736951870927</v>
      </c>
      <c r="H1548" s="15">
        <f t="shared" si="381"/>
        <v>8.5728533130592535</v>
      </c>
      <c r="I1548" s="11">
        <f t="shared" si="372"/>
        <v>0.34056205332480521</v>
      </c>
      <c r="J1548" s="32">
        <f t="shared" si="373"/>
        <v>6.8523551976821979E-3</v>
      </c>
      <c r="K1548" s="32">
        <f t="shared" si="374"/>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7"/>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8"/>
        <v>0.55600000000000005</v>
      </c>
      <c r="AN1548" s="42">
        <v>0.44400000000000001</v>
      </c>
      <c r="AO1548" s="41">
        <v>1</v>
      </c>
      <c r="AP1548" s="17">
        <v>0</v>
      </c>
      <c r="AQ1548" s="38">
        <f t="shared" si="379"/>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20</v>
      </c>
      <c r="CZ1548" s="33" t="s">
        <v>85</v>
      </c>
    </row>
    <row r="1549" spans="1:104" x14ac:dyDescent="0.25">
      <c r="A1549">
        <v>1548</v>
      </c>
      <c r="B1549">
        <v>97</v>
      </c>
      <c r="C1549" s="24" t="s">
        <v>4239</v>
      </c>
      <c r="D1549" s="12">
        <v>9.5938979837850944</v>
      </c>
      <c r="E1549" s="13">
        <v>0.21466553147884029</v>
      </c>
      <c r="F1549" s="7">
        <v>44.692307692307693</v>
      </c>
      <c r="G1549" s="7">
        <f t="shared" si="380"/>
        <v>9.3792324523062547</v>
      </c>
      <c r="H1549" s="15">
        <f t="shared" si="381"/>
        <v>9.8085635152639341</v>
      </c>
      <c r="I1549" s="11">
        <f t="shared" si="372"/>
        <v>0.355278659460949</v>
      </c>
      <c r="J1549" s="32">
        <f t="shared" si="373"/>
        <v>7.9494364423276023E-3</v>
      </c>
      <c r="K1549" s="32">
        <f t="shared" si="374"/>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7"/>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8"/>
        <v>0.46899999999999997</v>
      </c>
      <c r="AN1549" s="42">
        <v>0.53100000000000003</v>
      </c>
      <c r="AO1549" s="41">
        <v>1</v>
      </c>
      <c r="AP1549" s="17">
        <v>0</v>
      </c>
      <c r="AQ1549" s="38">
        <f t="shared" si="379"/>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20</v>
      </c>
      <c r="CZ1549" s="33" t="s">
        <v>85</v>
      </c>
    </row>
    <row r="1550" spans="1:104" x14ac:dyDescent="0.25">
      <c r="A1550">
        <v>1549</v>
      </c>
      <c r="B1550">
        <v>97</v>
      </c>
      <c r="C1550" s="24" t="s">
        <v>4239</v>
      </c>
      <c r="D1550" s="12">
        <v>10.372982821504889</v>
      </c>
      <c r="E1550" s="13">
        <v>0.19510312516937109</v>
      </c>
      <c r="F1550" s="7">
        <v>53.166666666666657</v>
      </c>
      <c r="G1550" s="7">
        <f t="shared" si="380"/>
        <v>10.177879696335518</v>
      </c>
      <c r="H1550" s="15">
        <f t="shared" si="381"/>
        <v>10.568085946674261</v>
      </c>
      <c r="I1550" s="11">
        <f t="shared" si="372"/>
        <v>0.34279184640815874</v>
      </c>
      <c r="J1550" s="32">
        <f t="shared" si="373"/>
        <v>6.447495543727126E-3</v>
      </c>
      <c r="K1550" s="32">
        <f t="shared" si="374"/>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7"/>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8"/>
        <v>0.39900000000000002</v>
      </c>
      <c r="AN1550" s="42">
        <v>0.60099999999999998</v>
      </c>
      <c r="AO1550" s="41">
        <v>1</v>
      </c>
      <c r="AP1550" s="17">
        <v>0</v>
      </c>
      <c r="AQ1550" s="38">
        <f t="shared" si="379"/>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20</v>
      </c>
      <c r="CZ1550" s="33" t="s">
        <v>85</v>
      </c>
    </row>
    <row r="1551" spans="1:104" x14ac:dyDescent="0.25">
      <c r="A1551">
        <v>1550</v>
      </c>
      <c r="B1551">
        <v>97</v>
      </c>
      <c r="C1551" s="24" t="s">
        <v>4239</v>
      </c>
      <c r="D1551" s="12">
        <v>6.6536731857242959</v>
      </c>
      <c r="E1551" s="13">
        <v>0.15758699650399649</v>
      </c>
      <c r="F1551" s="7">
        <v>42.222222222222229</v>
      </c>
      <c r="G1551" s="7">
        <f t="shared" si="380"/>
        <v>6.496086189220299</v>
      </c>
      <c r="H1551" s="15">
        <f t="shared" si="381"/>
        <v>6.8112601822282928</v>
      </c>
      <c r="I1551" s="11">
        <f t="shared" si="372"/>
        <v>0.33929342312851685</v>
      </c>
      <c r="J1551" s="32">
        <f t="shared" si="373"/>
        <v>8.0358968635701328E-3</v>
      </c>
      <c r="K1551" s="32">
        <f t="shared" si="374"/>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7"/>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8"/>
        <v>0.67799999999999994</v>
      </c>
      <c r="AN1551" s="42">
        <v>0.32200000000000001</v>
      </c>
      <c r="AO1551" s="41">
        <v>1</v>
      </c>
      <c r="AP1551" s="17">
        <v>0</v>
      </c>
      <c r="AQ1551" s="38">
        <f t="shared" si="379"/>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20</v>
      </c>
      <c r="CZ1551" s="33" t="s">
        <v>85</v>
      </c>
    </row>
    <row r="1552" spans="1:104" x14ac:dyDescent="0.25">
      <c r="A1552">
        <v>1551</v>
      </c>
      <c r="B1552">
        <v>97</v>
      </c>
      <c r="C1552" s="24" t="s">
        <v>4239</v>
      </c>
      <c r="D1552" s="12">
        <v>5.7256986053634051</v>
      </c>
      <c r="E1552" s="13">
        <v>0.1605336057578525</v>
      </c>
      <c r="F1552" s="7">
        <v>35.666666666666671</v>
      </c>
      <c r="G1552" s="7">
        <f t="shared" si="380"/>
        <v>5.5651649996055523</v>
      </c>
      <c r="H1552" s="15">
        <f t="shared" si="381"/>
        <v>5.8862322111212579</v>
      </c>
      <c r="I1552" s="11">
        <f t="shared" si="372"/>
        <v>0.26128822349440156</v>
      </c>
      <c r="J1552" s="32">
        <f t="shared" si="373"/>
        <v>7.3258380418991069E-3</v>
      </c>
      <c r="K1552" s="32">
        <f t="shared" si="374"/>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7"/>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8"/>
        <v>0.61399999999999999</v>
      </c>
      <c r="AN1552" s="42">
        <v>0.38600000000000001</v>
      </c>
      <c r="AO1552" s="41">
        <v>1</v>
      </c>
      <c r="AP1552" s="17">
        <v>0</v>
      </c>
      <c r="AQ1552" s="38">
        <f t="shared" si="379"/>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20</v>
      </c>
      <c r="CZ1552" s="33" t="s">
        <v>85</v>
      </c>
    </row>
    <row r="1553" spans="1:104" x14ac:dyDescent="0.25">
      <c r="A1553">
        <v>1552</v>
      </c>
      <c r="B1553">
        <v>97</v>
      </c>
      <c r="C1553" s="24" t="s">
        <v>4239</v>
      </c>
      <c r="D1553" s="12">
        <v>8.0245670900269026</v>
      </c>
      <c r="E1553" s="13">
        <v>0.20444756917265991</v>
      </c>
      <c r="F1553" s="7">
        <v>39.25</v>
      </c>
      <c r="G1553" s="7">
        <f t="shared" si="380"/>
        <v>7.8201195208542424</v>
      </c>
      <c r="H1553" s="15">
        <f t="shared" si="381"/>
        <v>8.2290146591995619</v>
      </c>
      <c r="I1553" s="11">
        <f t="shared" si="372"/>
        <v>0.27502370743721566</v>
      </c>
      <c r="J1553" s="32">
        <f t="shared" si="373"/>
        <v>7.0069734378908448E-3</v>
      </c>
      <c r="K1553" s="32">
        <f t="shared" si="374"/>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7"/>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8"/>
        <v>0.55600000000000005</v>
      </c>
      <c r="AN1553" s="42">
        <v>0.44400000000000001</v>
      </c>
      <c r="AO1553" s="41">
        <v>1</v>
      </c>
      <c r="AP1553" s="17">
        <v>0</v>
      </c>
      <c r="AQ1553" s="38">
        <f t="shared" si="379"/>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20</v>
      </c>
      <c r="CZ1553" s="33" t="s">
        <v>85</v>
      </c>
    </row>
    <row r="1554" spans="1:104" x14ac:dyDescent="0.25">
      <c r="A1554">
        <v>1553</v>
      </c>
      <c r="B1554">
        <v>97</v>
      </c>
      <c r="C1554" s="24" t="s">
        <v>4239</v>
      </c>
      <c r="D1554" s="12">
        <v>9.4409692033879047</v>
      </c>
      <c r="E1554" s="13">
        <v>0.182194142521521</v>
      </c>
      <c r="F1554" s="7">
        <v>51.81818181818182</v>
      </c>
      <c r="G1554" s="7">
        <f t="shared" si="380"/>
        <v>9.2587750608663839</v>
      </c>
      <c r="H1554" s="15">
        <f t="shared" si="381"/>
        <v>9.6231633459094255</v>
      </c>
      <c r="I1554" s="11">
        <f t="shared" si="372"/>
        <v>0.403255872183996</v>
      </c>
      <c r="J1554" s="32">
        <f t="shared" si="373"/>
        <v>7.7821308667086952E-3</v>
      </c>
      <c r="K1554" s="32">
        <f t="shared" si="374"/>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7"/>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8"/>
        <v>0.46899999999999997</v>
      </c>
      <c r="AN1554" s="42">
        <v>0.53100000000000003</v>
      </c>
      <c r="AO1554" s="41">
        <v>1</v>
      </c>
      <c r="AP1554" s="17">
        <v>0</v>
      </c>
      <c r="AQ1554" s="38">
        <f t="shared" si="379"/>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20</v>
      </c>
      <c r="CZ1554" s="33" t="s">
        <v>85</v>
      </c>
    </row>
    <row r="1555" spans="1:104" x14ac:dyDescent="0.25">
      <c r="A1555">
        <v>1554</v>
      </c>
      <c r="B1555">
        <v>97</v>
      </c>
      <c r="C1555" s="24" t="s">
        <v>4239</v>
      </c>
      <c r="D1555" s="12">
        <v>10.020346272835409</v>
      </c>
      <c r="E1555" s="13">
        <v>0.18010426307383909</v>
      </c>
      <c r="F1555" s="7">
        <v>55.63636363636364</v>
      </c>
      <c r="G1555" s="7">
        <f t="shared" si="380"/>
        <v>9.840242009761571</v>
      </c>
      <c r="H1555" s="15">
        <f t="shared" si="381"/>
        <v>10.200450535909248</v>
      </c>
      <c r="I1555" s="11">
        <f t="shared" si="372"/>
        <v>0.35672834950907006</v>
      </c>
      <c r="J1555" s="32">
        <f t="shared" si="373"/>
        <v>6.411784059803546E-3</v>
      </c>
      <c r="K1555" s="32">
        <f t="shared" si="374"/>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7"/>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8"/>
        <v>0.39900000000000002</v>
      </c>
      <c r="AN1555" s="42">
        <v>0.60099999999999998</v>
      </c>
      <c r="AO1555" s="41">
        <v>1</v>
      </c>
      <c r="AP1555" s="17">
        <v>0</v>
      </c>
      <c r="AQ1555" s="38">
        <f t="shared" si="379"/>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20</v>
      </c>
      <c r="CZ1555" s="33" t="s">
        <v>85</v>
      </c>
    </row>
    <row r="1556" spans="1:104" x14ac:dyDescent="0.25">
      <c r="A1556">
        <v>1555</v>
      </c>
      <c r="B1556">
        <v>98</v>
      </c>
      <c r="C1556" s="24" t="s">
        <v>4245</v>
      </c>
      <c r="D1556" s="12">
        <v>14</v>
      </c>
      <c r="E1556" s="13">
        <v>7.8</v>
      </c>
      <c r="F1556" s="7">
        <f t="shared" ref="F1556:F1580" si="384">D1556/E1556</f>
        <v>1.7948717948717949</v>
      </c>
      <c r="G1556" s="7">
        <f t="shared" si="380"/>
        <v>6.2</v>
      </c>
      <c r="H1556" s="15">
        <f t="shared" si="381"/>
        <v>21.8</v>
      </c>
      <c r="I1556" s="11">
        <f t="shared" si="372"/>
        <v>4.2069883109896677E-2</v>
      </c>
      <c r="J1556" s="32">
        <f t="shared" si="373"/>
        <v>2.3438934875513861E-2</v>
      </c>
      <c r="K1556" s="32">
        <f t="shared" si="374"/>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8</v>
      </c>
      <c r="CZ1556" s="33" t="s">
        <v>85</v>
      </c>
    </row>
    <row r="1557" spans="1:104" x14ac:dyDescent="0.25">
      <c r="A1557">
        <v>1556</v>
      </c>
      <c r="B1557">
        <v>98</v>
      </c>
      <c r="C1557" s="24" t="s">
        <v>4245</v>
      </c>
      <c r="D1557" s="12">
        <v>4.8</v>
      </c>
      <c r="E1557" s="13">
        <v>1.3</v>
      </c>
      <c r="F1557" s="7">
        <f t="shared" si="384"/>
        <v>3.6923076923076921</v>
      </c>
      <c r="G1557" s="7">
        <f t="shared" si="380"/>
        <v>3.5</v>
      </c>
      <c r="H1557" s="15">
        <f t="shared" si="381"/>
        <v>6.1</v>
      </c>
      <c r="I1557" s="11">
        <f t="shared" si="372"/>
        <v>8.6297303454966959E-2</v>
      </c>
      <c r="J1557" s="32">
        <f t="shared" si="373"/>
        <v>2.3372186352386883E-2</v>
      </c>
      <c r="K1557" s="32">
        <f t="shared" si="374"/>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8</v>
      </c>
      <c r="CZ1557" s="33" t="s">
        <v>85</v>
      </c>
    </row>
    <row r="1558" spans="1:104" x14ac:dyDescent="0.25">
      <c r="A1558">
        <v>1557</v>
      </c>
      <c r="B1558">
        <v>98</v>
      </c>
      <c r="C1558" s="24" t="s">
        <v>4245</v>
      </c>
      <c r="D1558" s="12">
        <v>11.7</v>
      </c>
      <c r="E1558" s="13">
        <v>5.3</v>
      </c>
      <c r="F1558" s="7">
        <f t="shared" si="384"/>
        <v>2.2075471698113205</v>
      </c>
      <c r="G1558" s="7">
        <f t="shared" si="380"/>
        <v>6.3999999999999995</v>
      </c>
      <c r="H1558" s="15">
        <f t="shared" si="381"/>
        <v>17</v>
      </c>
      <c r="I1558" s="11">
        <f t="shared" si="372"/>
        <v>5.1761728739050356E-2</v>
      </c>
      <c r="J1558" s="32">
        <f t="shared" si="373"/>
        <v>2.3447620710851873E-2</v>
      </c>
      <c r="K1558" s="32">
        <f t="shared" si="374"/>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8</v>
      </c>
      <c r="CZ1558" s="33" t="s">
        <v>85</v>
      </c>
    </row>
    <row r="1559" spans="1:104" x14ac:dyDescent="0.25">
      <c r="A1559">
        <v>1558</v>
      </c>
      <c r="B1559">
        <v>98</v>
      </c>
      <c r="C1559" s="24" t="s">
        <v>4245</v>
      </c>
      <c r="D1559" s="12">
        <v>4.8</v>
      </c>
      <c r="E1559" s="13">
        <v>1.4</v>
      </c>
      <c r="F1559" s="7">
        <f t="shared" si="384"/>
        <v>3.4285714285714288</v>
      </c>
      <c r="G1559" s="7">
        <f t="shared" si="380"/>
        <v>3.4</v>
      </c>
      <c r="H1559" s="15">
        <f t="shared" si="381"/>
        <v>6.1999999999999993</v>
      </c>
      <c r="I1559" s="11">
        <f t="shared" si="372"/>
        <v>8.021822299577526E-2</v>
      </c>
      <c r="J1559" s="32">
        <f t="shared" si="373"/>
        <v>2.3396981707101118E-2</v>
      </c>
      <c r="K1559" s="32">
        <f t="shared" si="374"/>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8</v>
      </c>
      <c r="CZ1559" s="33" t="s">
        <v>85</v>
      </c>
    </row>
    <row r="1560" spans="1:104" x14ac:dyDescent="0.25">
      <c r="A1560">
        <v>1559</v>
      </c>
      <c r="B1560">
        <v>98</v>
      </c>
      <c r="C1560" s="24" t="s">
        <v>4245</v>
      </c>
      <c r="D1560" s="12">
        <v>5.5</v>
      </c>
      <c r="E1560" s="13">
        <v>0.5</v>
      </c>
      <c r="F1560" s="7">
        <f t="shared" si="384"/>
        <v>11</v>
      </c>
      <c r="G1560" s="7">
        <f t="shared" si="380"/>
        <v>5</v>
      </c>
      <c r="H1560" s="15">
        <f t="shared" si="381"/>
        <v>6</v>
      </c>
      <c r="I1560" s="11">
        <f t="shared" si="372"/>
        <v>0.25006459113917362</v>
      </c>
      <c r="J1560" s="32">
        <f t="shared" si="373"/>
        <v>2.2733144649015786E-2</v>
      </c>
      <c r="K1560" s="32">
        <f t="shared" si="374"/>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8</v>
      </c>
      <c r="CZ1560" s="33" t="s">
        <v>85</v>
      </c>
    </row>
    <row r="1561" spans="1:104" x14ac:dyDescent="0.25">
      <c r="A1561">
        <v>1560</v>
      </c>
      <c r="B1561">
        <v>99</v>
      </c>
      <c r="C1561" s="24" t="s">
        <v>4249</v>
      </c>
      <c r="D1561" s="12">
        <v>9.5</v>
      </c>
      <c r="E1561" s="13">
        <v>0.1</v>
      </c>
      <c r="F1561" s="7">
        <f t="shared" si="384"/>
        <v>95</v>
      </c>
      <c r="G1561" s="7">
        <f t="shared" si="380"/>
        <v>9.4</v>
      </c>
      <c r="H1561" s="15">
        <f t="shared" si="381"/>
        <v>9.6</v>
      </c>
      <c r="I1561" s="11">
        <f t="shared" si="372"/>
        <v>0.5319729339056668</v>
      </c>
      <c r="J1561" s="32">
        <f t="shared" si="373"/>
        <v>5.5997150937438615E-3</v>
      </c>
      <c r="K1561" s="32">
        <f t="shared" si="374"/>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13</v>
      </c>
      <c r="CZ1561" s="33" t="s">
        <v>85</v>
      </c>
    </row>
    <row r="1562" spans="1:104" x14ac:dyDescent="0.25">
      <c r="A1562">
        <v>1561</v>
      </c>
      <c r="B1562">
        <v>99</v>
      </c>
      <c r="C1562" s="24" t="s">
        <v>4249</v>
      </c>
      <c r="D1562" s="12">
        <v>10.1</v>
      </c>
      <c r="E1562" s="13">
        <v>1.7</v>
      </c>
      <c r="F1562" s="7">
        <f t="shared" si="384"/>
        <v>5.9411764705882355</v>
      </c>
      <c r="G1562" s="7">
        <f t="shared" si="380"/>
        <v>8.4</v>
      </c>
      <c r="H1562" s="15">
        <f t="shared" si="381"/>
        <v>11.799999999999999</v>
      </c>
      <c r="I1562" s="11">
        <f t="shared" si="372"/>
        <v>3.9259286948929085E-2</v>
      </c>
      <c r="J1562" s="32">
        <f t="shared" si="373"/>
        <v>6.6079987933841036E-3</v>
      </c>
      <c r="K1562" s="32">
        <f t="shared" si="374"/>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13</v>
      </c>
      <c r="CZ1562" s="33" t="s">
        <v>85</v>
      </c>
    </row>
    <row r="1563" spans="1:104" x14ac:dyDescent="0.25">
      <c r="A1563">
        <v>1562</v>
      </c>
      <c r="B1563">
        <v>99</v>
      </c>
      <c r="C1563" s="24" t="s">
        <v>4249</v>
      </c>
      <c r="D1563" s="12">
        <v>7.6</v>
      </c>
      <c r="E1563" s="13">
        <v>0.5</v>
      </c>
      <c r="F1563" s="7">
        <f t="shared" si="384"/>
        <v>15.2</v>
      </c>
      <c r="G1563" s="7">
        <f t="shared" si="380"/>
        <v>7.1</v>
      </c>
      <c r="H1563" s="15">
        <f t="shared" si="381"/>
        <v>8.1</v>
      </c>
      <c r="I1563" s="11">
        <f t="shared" si="372"/>
        <v>0.38922701041294622</v>
      </c>
      <c r="J1563" s="32">
        <f t="shared" si="373"/>
        <v>2.5607040158746461E-2</v>
      </c>
      <c r="K1563" s="32">
        <f t="shared" si="374"/>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13</v>
      </c>
      <c r="CZ1563" s="33" t="s">
        <v>85</v>
      </c>
    </row>
    <row r="1564" spans="1:104" x14ac:dyDescent="0.25">
      <c r="A1564">
        <v>1563</v>
      </c>
      <c r="B1564">
        <v>99</v>
      </c>
      <c r="C1564" s="24" t="s">
        <v>4249</v>
      </c>
      <c r="D1564" s="12">
        <v>11.3</v>
      </c>
      <c r="E1564" s="13">
        <v>9.1999999999999993</v>
      </c>
      <c r="F1564" s="7">
        <f t="shared" si="384"/>
        <v>1.2282608695652175</v>
      </c>
      <c r="G1564" s="7">
        <f t="shared" si="380"/>
        <v>2.1000000000000014</v>
      </c>
      <c r="H1564" s="15">
        <f t="shared" si="381"/>
        <v>20.5</v>
      </c>
      <c r="I1564" s="11">
        <f t="shared" si="372"/>
        <v>3.4124827273710558E-2</v>
      </c>
      <c r="J1564" s="32">
        <f t="shared" si="373"/>
        <v>2.7783045213994429E-2</v>
      </c>
      <c r="K1564" s="32">
        <f t="shared" si="374"/>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13</v>
      </c>
      <c r="CZ1564" s="33" t="s">
        <v>85</v>
      </c>
    </row>
    <row r="1565" spans="1:104" x14ac:dyDescent="0.25">
      <c r="A1565">
        <v>1564</v>
      </c>
      <c r="B1565">
        <v>99</v>
      </c>
      <c r="C1565" s="24" t="s">
        <v>4249</v>
      </c>
      <c r="D1565" s="12">
        <v>6.8</v>
      </c>
      <c r="E1565" s="13">
        <v>0.1</v>
      </c>
      <c r="F1565" s="7">
        <f t="shared" si="384"/>
        <v>68</v>
      </c>
      <c r="G1565" s="7">
        <f t="shared" si="380"/>
        <v>6.7</v>
      </c>
      <c r="H1565" s="15">
        <f t="shared" si="381"/>
        <v>6.8999999999999995</v>
      </c>
      <c r="I1565" s="11">
        <f t="shared" si="372"/>
        <v>0.38012561675860373</v>
      </c>
      <c r="J1565" s="32">
        <f t="shared" si="373"/>
        <v>5.5900825993912317E-3</v>
      </c>
      <c r="K1565" s="32">
        <f t="shared" si="374"/>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13</v>
      </c>
      <c r="CZ1565" s="33" t="s">
        <v>85</v>
      </c>
    </row>
    <row r="1566" spans="1:104" x14ac:dyDescent="0.25">
      <c r="A1566">
        <v>1565</v>
      </c>
      <c r="B1566">
        <v>99</v>
      </c>
      <c r="C1566" s="24" t="s">
        <v>4249</v>
      </c>
      <c r="D1566" s="12">
        <v>10.1</v>
      </c>
      <c r="E1566" s="13">
        <v>4.3</v>
      </c>
      <c r="F1566" s="7">
        <f t="shared" si="384"/>
        <v>2.3488372093023258</v>
      </c>
      <c r="G1566" s="7">
        <f t="shared" si="380"/>
        <v>5.8</v>
      </c>
      <c r="H1566" s="15">
        <f t="shared" si="381"/>
        <v>14.399999999999999</v>
      </c>
      <c r="I1566" s="11">
        <f t="shared" si="372"/>
        <v>1.4194373702412217E-2</v>
      </c>
      <c r="J1566" s="32">
        <f t="shared" si="373"/>
        <v>6.043149200036884E-3</v>
      </c>
      <c r="K1566" s="32">
        <f t="shared" si="374"/>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13</v>
      </c>
      <c r="CZ1566" s="33" t="s">
        <v>85</v>
      </c>
    </row>
    <row r="1567" spans="1:104" x14ac:dyDescent="0.25">
      <c r="A1567">
        <v>1566</v>
      </c>
      <c r="B1567">
        <v>99</v>
      </c>
      <c r="C1567" s="24" t="s">
        <v>4249</v>
      </c>
      <c r="D1567" s="12">
        <v>7.2</v>
      </c>
      <c r="E1567" s="13">
        <v>0.3</v>
      </c>
      <c r="F1567" s="7">
        <f t="shared" si="384"/>
        <v>24</v>
      </c>
      <c r="G1567" s="7">
        <f t="shared" si="380"/>
        <v>6.9</v>
      </c>
      <c r="H1567" s="15">
        <f t="shared" si="381"/>
        <v>7.5</v>
      </c>
      <c r="I1567" s="11">
        <f t="shared" si="372"/>
        <v>0.34962992804883902</v>
      </c>
      <c r="J1567" s="32">
        <f t="shared" si="373"/>
        <v>1.4567913668701625E-2</v>
      </c>
      <c r="K1567" s="32">
        <f t="shared" si="374"/>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13</v>
      </c>
      <c r="CZ1567" s="33" t="s">
        <v>85</v>
      </c>
    </row>
    <row r="1568" spans="1:104" x14ac:dyDescent="0.25">
      <c r="A1568">
        <v>1567</v>
      </c>
      <c r="B1568">
        <v>99</v>
      </c>
      <c r="C1568" s="24" t="s">
        <v>4249</v>
      </c>
      <c r="D1568" s="12">
        <v>9.4</v>
      </c>
      <c r="E1568" s="13">
        <v>3.3</v>
      </c>
      <c r="F1568" s="7">
        <f t="shared" si="384"/>
        <v>2.8484848484848486</v>
      </c>
      <c r="G1568" s="7">
        <f t="shared" si="380"/>
        <v>6.1000000000000005</v>
      </c>
      <c r="H1568" s="15">
        <f t="shared" si="381"/>
        <v>12.7</v>
      </c>
      <c r="I1568" s="11">
        <f t="shared" si="372"/>
        <v>4.4253790861438054E-2</v>
      </c>
      <c r="J1568" s="32">
        <f t="shared" si="373"/>
        <v>1.5535905302419741E-2</v>
      </c>
      <c r="K1568" s="32">
        <f t="shared" si="374"/>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13</v>
      </c>
      <c r="CZ1568" s="33" t="s">
        <v>85</v>
      </c>
    </row>
    <row r="1569" spans="1:104" x14ac:dyDescent="0.25">
      <c r="A1569">
        <v>1568</v>
      </c>
      <c r="B1569">
        <v>99</v>
      </c>
      <c r="C1569" s="24" t="s">
        <v>4249</v>
      </c>
      <c r="D1569" s="12">
        <v>9.6</v>
      </c>
      <c r="E1569" s="13">
        <v>3.4</v>
      </c>
      <c r="F1569" s="7">
        <f t="shared" si="384"/>
        <v>2.8235294117647061</v>
      </c>
      <c r="G1569" s="7">
        <f t="shared" si="380"/>
        <v>6.1999999999999993</v>
      </c>
      <c r="H1569" s="15">
        <f t="shared" si="381"/>
        <v>13</v>
      </c>
      <c r="I1569" s="11">
        <f t="shared" si="372"/>
        <v>4.3866834911363485E-2</v>
      </c>
      <c r="J1569" s="32">
        <f t="shared" si="373"/>
        <v>1.5536170697774569E-2</v>
      </c>
      <c r="K1569" s="32">
        <f t="shared" si="374"/>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13</v>
      </c>
      <c r="CZ1569" s="33" t="s">
        <v>85</v>
      </c>
    </row>
    <row r="1570" spans="1:104" x14ac:dyDescent="0.25">
      <c r="A1570">
        <v>1569</v>
      </c>
      <c r="B1570">
        <v>99</v>
      </c>
      <c r="C1570" s="24" t="s">
        <v>4249</v>
      </c>
      <c r="D1570" s="12">
        <v>8.6999999999999993</v>
      </c>
      <c r="E1570" s="13">
        <v>2.7</v>
      </c>
      <c r="F1570" s="7">
        <f t="shared" si="384"/>
        <v>3.2222222222222219</v>
      </c>
      <c r="G1570" s="7">
        <f t="shared" si="380"/>
        <v>5.9999999999999991</v>
      </c>
      <c r="H1570" s="15">
        <f t="shared" si="381"/>
        <v>11.399999999999999</v>
      </c>
      <c r="I1570" s="11">
        <f t="shared" si="372"/>
        <v>5.0052475479371354E-2</v>
      </c>
      <c r="J1570" s="32">
        <f t="shared" si="373"/>
        <v>1.5533526872908354E-2</v>
      </c>
      <c r="K1570" s="32">
        <f t="shared" si="374"/>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13</v>
      </c>
      <c r="CZ1570" s="33" t="s">
        <v>85</v>
      </c>
    </row>
    <row r="1571" spans="1:104" x14ac:dyDescent="0.25">
      <c r="A1571">
        <v>1570</v>
      </c>
      <c r="B1571">
        <v>99</v>
      </c>
      <c r="C1571" s="24" t="s">
        <v>4249</v>
      </c>
      <c r="D1571" s="12">
        <v>16.2</v>
      </c>
      <c r="E1571" s="13">
        <v>5.5</v>
      </c>
      <c r="F1571" s="7">
        <f t="shared" si="384"/>
        <v>2.9454545454545453</v>
      </c>
      <c r="G1571" s="7">
        <f t="shared" si="380"/>
        <v>10.7</v>
      </c>
      <c r="H1571" s="15">
        <f t="shared" si="381"/>
        <v>21.7</v>
      </c>
      <c r="I1571" s="11">
        <f t="shared" si="372"/>
        <v>4.5757200490385806E-2</v>
      </c>
      <c r="J1571" s="32">
        <f t="shared" si="373"/>
        <v>1.5534852018340862E-2</v>
      </c>
      <c r="K1571" s="32">
        <f t="shared" si="374"/>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13</v>
      </c>
      <c r="CZ1571" s="33" t="s">
        <v>85</v>
      </c>
    </row>
    <row r="1572" spans="1:104" x14ac:dyDescent="0.25">
      <c r="A1572">
        <v>1571</v>
      </c>
      <c r="B1572">
        <v>100</v>
      </c>
      <c r="C1572" s="24" t="s">
        <v>4253</v>
      </c>
      <c r="D1572" s="12">
        <v>7.1</v>
      </c>
      <c r="E1572" s="13">
        <v>0.5</v>
      </c>
      <c r="F1572" s="7">
        <f t="shared" si="384"/>
        <v>14.2</v>
      </c>
      <c r="G1572" s="7">
        <f t="shared" si="380"/>
        <v>6.6</v>
      </c>
      <c r="H1572" s="15">
        <f t="shared" si="381"/>
        <v>7.6</v>
      </c>
      <c r="I1572" s="11">
        <f t="shared" si="372"/>
        <v>0.37874882198809018</v>
      </c>
      <c r="J1572" s="32">
        <f t="shared" si="373"/>
        <v>2.6672452252682409E-2</v>
      </c>
      <c r="K1572" s="32">
        <f t="shared" si="374"/>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10</v>
      </c>
      <c r="CZ1572" s="33" t="s">
        <v>85</v>
      </c>
    </row>
    <row r="1573" spans="1:104" x14ac:dyDescent="0.25">
      <c r="A1573">
        <v>1572</v>
      </c>
      <c r="B1573">
        <v>100</v>
      </c>
      <c r="C1573" s="24" t="s">
        <v>4253</v>
      </c>
      <c r="D1573" s="12">
        <v>7.3</v>
      </c>
      <c r="E1573" s="13">
        <v>0.5</v>
      </c>
      <c r="F1573" s="7">
        <f t="shared" si="384"/>
        <v>14.6</v>
      </c>
      <c r="G1573" s="7">
        <f t="shared" si="380"/>
        <v>6.8</v>
      </c>
      <c r="H1573" s="15">
        <f t="shared" si="381"/>
        <v>7.8</v>
      </c>
      <c r="I1573" s="11">
        <f t="shared" si="372"/>
        <v>0.38783179738446272</v>
      </c>
      <c r="J1573" s="32">
        <f t="shared" si="373"/>
        <v>2.6563821738661831E-2</v>
      </c>
      <c r="K1573" s="32">
        <f t="shared" si="374"/>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10</v>
      </c>
      <c r="CZ1573" s="33" t="s">
        <v>85</v>
      </c>
    </row>
    <row r="1574" spans="1:104" x14ac:dyDescent="0.25">
      <c r="A1574">
        <v>1573</v>
      </c>
      <c r="B1574">
        <v>100</v>
      </c>
      <c r="C1574" s="24" t="s">
        <v>4253</v>
      </c>
      <c r="D1574" s="12">
        <v>3.9</v>
      </c>
      <c r="E1574" s="13">
        <v>2.2000000000000002</v>
      </c>
      <c r="F1574" s="7">
        <f t="shared" si="384"/>
        <v>1.7727272727272725</v>
      </c>
      <c r="G1574" s="7">
        <f t="shared" si="380"/>
        <v>1.6999999999999997</v>
      </c>
      <c r="H1574" s="15">
        <f t="shared" si="381"/>
        <v>6.1</v>
      </c>
      <c r="I1574" s="11">
        <f t="shared" si="372"/>
        <v>5.1022606966523477E-2</v>
      </c>
      <c r="J1574" s="32">
        <f t="shared" si="373"/>
        <v>2.8781983417013251E-2</v>
      </c>
      <c r="K1574" s="32">
        <f t="shared" si="374"/>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10</v>
      </c>
      <c r="CZ1574" s="33" t="s">
        <v>85</v>
      </c>
    </row>
    <row r="1575" spans="1:104" x14ac:dyDescent="0.25">
      <c r="A1575">
        <v>1574</v>
      </c>
      <c r="B1575">
        <v>100</v>
      </c>
      <c r="C1575" s="24" t="s">
        <v>4253</v>
      </c>
      <c r="D1575" s="12">
        <v>9</v>
      </c>
      <c r="E1575" s="13">
        <v>8.1999999999999993</v>
      </c>
      <c r="F1575" s="7">
        <f t="shared" si="384"/>
        <v>1.0975609756097562</v>
      </c>
      <c r="G1575" s="7">
        <f t="shared" si="380"/>
        <v>0.80000000000000071</v>
      </c>
      <c r="H1575" s="15">
        <f t="shared" si="381"/>
        <v>17.2</v>
      </c>
      <c r="I1575" s="11">
        <f t="shared" si="372"/>
        <v>3.1615369324857097E-2</v>
      </c>
      <c r="J1575" s="32">
        <f t="shared" si="373"/>
        <v>2.8805114273758689E-2</v>
      </c>
      <c r="K1575" s="32">
        <f t="shared" si="374"/>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10</v>
      </c>
      <c r="CZ1575" s="33" t="s">
        <v>85</v>
      </c>
    </row>
    <row r="1576" spans="1:104" x14ac:dyDescent="0.25">
      <c r="A1576">
        <v>1575</v>
      </c>
      <c r="B1576">
        <v>100</v>
      </c>
      <c r="C1576" s="24" t="s">
        <v>4253</v>
      </c>
      <c r="D1576" s="12">
        <v>5.5</v>
      </c>
      <c r="E1576" s="13">
        <v>0.6</v>
      </c>
      <c r="F1576" s="7">
        <f t="shared" si="384"/>
        <v>9.1666666666666679</v>
      </c>
      <c r="G1576" s="7">
        <f t="shared" si="380"/>
        <v>4.9000000000000004</v>
      </c>
      <c r="H1576" s="15">
        <f t="shared" si="381"/>
        <v>6.1</v>
      </c>
      <c r="I1576" s="11">
        <f t="shared" si="372"/>
        <v>0.25541642654690039</v>
      </c>
      <c r="J1576" s="32">
        <f t="shared" si="373"/>
        <v>2.7863610168752766E-2</v>
      </c>
      <c r="K1576" s="32">
        <f t="shared" si="374"/>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10</v>
      </c>
      <c r="CZ1576" s="33" t="s">
        <v>85</v>
      </c>
    </row>
    <row r="1577" spans="1:104" x14ac:dyDescent="0.25">
      <c r="A1577">
        <v>1576</v>
      </c>
      <c r="B1577">
        <v>101</v>
      </c>
      <c r="C1577" s="24" t="s">
        <v>4258</v>
      </c>
      <c r="D1577" s="12">
        <v>7</v>
      </c>
      <c r="E1577" s="13">
        <v>0.5</v>
      </c>
      <c r="F1577" s="7">
        <f t="shared" si="384"/>
        <v>14</v>
      </c>
      <c r="G1577" s="7">
        <f t="shared" si="380"/>
        <v>6.5</v>
      </c>
      <c r="H1577" s="15">
        <f t="shared" si="381"/>
        <v>7.5</v>
      </c>
      <c r="I1577" s="11">
        <f t="shared" si="372"/>
        <v>0.28324764140418102</v>
      </c>
      <c r="J1577" s="32">
        <f t="shared" si="373"/>
        <v>2.023197438601293E-2</v>
      </c>
      <c r="K1577" s="32">
        <f t="shared" si="374"/>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2</v>
      </c>
      <c r="CZ1577" s="33" t="s">
        <v>85</v>
      </c>
    </row>
    <row r="1578" spans="1:104" x14ac:dyDescent="0.25">
      <c r="A1578">
        <v>1577</v>
      </c>
      <c r="B1578">
        <v>101</v>
      </c>
      <c r="C1578" s="24" t="s">
        <v>4258</v>
      </c>
      <c r="D1578" s="12">
        <v>8</v>
      </c>
      <c r="E1578" s="13">
        <v>0.5</v>
      </c>
      <c r="F1578" s="7">
        <f t="shared" si="384"/>
        <v>16</v>
      </c>
      <c r="G1578" s="7">
        <f t="shared" si="380"/>
        <v>7.5</v>
      </c>
      <c r="H1578" s="15">
        <f t="shared" si="381"/>
        <v>8.5</v>
      </c>
      <c r="I1578" s="11">
        <f t="shared" si="372"/>
        <v>0.31993601919360226</v>
      </c>
      <c r="J1578" s="32">
        <f t="shared" si="373"/>
        <v>1.9996001199600141E-2</v>
      </c>
      <c r="K1578" s="32">
        <f t="shared" si="374"/>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2</v>
      </c>
      <c r="CZ1578" s="33" t="s">
        <v>85</v>
      </c>
    </row>
    <row r="1579" spans="1:104" x14ac:dyDescent="0.25">
      <c r="A1579">
        <v>1578</v>
      </c>
      <c r="B1579">
        <v>101</v>
      </c>
      <c r="C1579" s="24" t="s">
        <v>4258</v>
      </c>
      <c r="D1579" s="12">
        <v>7.3</v>
      </c>
      <c r="E1579" s="13">
        <v>0.5</v>
      </c>
      <c r="F1579" s="7">
        <f t="shared" si="384"/>
        <v>14.6</v>
      </c>
      <c r="G1579" s="7">
        <f t="shared" si="380"/>
        <v>6.8</v>
      </c>
      <c r="H1579" s="15">
        <f t="shared" si="381"/>
        <v>7.8</v>
      </c>
      <c r="I1579" s="11">
        <f t="shared" si="372"/>
        <v>0.3040241887136545</v>
      </c>
      <c r="J1579" s="32">
        <f t="shared" si="373"/>
        <v>2.0823574569428391E-2</v>
      </c>
      <c r="K1579" s="32">
        <f t="shared" si="374"/>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2</v>
      </c>
      <c r="CZ1579" s="33" t="s">
        <v>85</v>
      </c>
    </row>
    <row r="1580" spans="1:104" x14ac:dyDescent="0.25">
      <c r="A1580">
        <v>1579</v>
      </c>
      <c r="B1580">
        <v>101</v>
      </c>
      <c r="C1580" s="24" t="s">
        <v>4258</v>
      </c>
      <c r="D1580" s="12">
        <v>9.3000000000000007</v>
      </c>
      <c r="E1580" s="13">
        <v>0.5</v>
      </c>
      <c r="F1580" s="7">
        <f t="shared" si="384"/>
        <v>18.600000000000001</v>
      </c>
      <c r="G1580" s="7">
        <f t="shared" si="380"/>
        <v>8.8000000000000007</v>
      </c>
      <c r="H1580" s="15">
        <f t="shared" si="381"/>
        <v>9.8000000000000007</v>
      </c>
      <c r="I1580" s="11">
        <f t="shared" si="372"/>
        <v>0.35157225795329805</v>
      </c>
      <c r="J1580" s="32">
        <f t="shared" si="373"/>
        <v>1.8901734298564409E-2</v>
      </c>
      <c r="K1580" s="32">
        <f t="shared" si="374"/>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2</v>
      </c>
      <c r="CZ1580" s="33" t="s">
        <v>85</v>
      </c>
    </row>
    <row r="1581" spans="1:104" x14ac:dyDescent="0.25">
      <c r="A1581">
        <v>1580</v>
      </c>
      <c r="B1581">
        <v>101</v>
      </c>
      <c r="C1581" s="24" t="s">
        <v>4258</v>
      </c>
      <c r="D1581" s="12">
        <v>4.2786908468946514</v>
      </c>
      <c r="E1581" s="13">
        <v>0.72908412961430891</v>
      </c>
      <c r="F1581" s="7">
        <v>5.868583162217659</v>
      </c>
      <c r="G1581" s="7">
        <f t="shared" si="380"/>
        <v>3.5496067172803425</v>
      </c>
      <c r="H1581" s="15">
        <f t="shared" si="381"/>
        <v>5.0077749765089603</v>
      </c>
      <c r="I1581" s="11">
        <f t="shared" si="372"/>
        <v>0.12286514905735509</v>
      </c>
      <c r="J1581" s="32">
        <f t="shared" si="373"/>
        <v>2.093608383167667E-2</v>
      </c>
      <c r="K1581" s="32">
        <f t="shared" si="374"/>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2</v>
      </c>
      <c r="CZ1581" s="33" t="s">
        <v>85</v>
      </c>
    </row>
    <row r="1582" spans="1:104" x14ac:dyDescent="0.25">
      <c r="A1582">
        <v>1581</v>
      </c>
      <c r="B1582">
        <v>101</v>
      </c>
      <c r="C1582" s="24" t="s">
        <v>4258</v>
      </c>
      <c r="D1582" s="12">
        <v>5.3715413259768363</v>
      </c>
      <c r="E1582" s="13">
        <v>0.78213603363599804</v>
      </c>
      <c r="F1582" s="7">
        <v>6.8677839851024212</v>
      </c>
      <c r="G1582" s="7">
        <f t="shared" si="380"/>
        <v>4.5894052923408379</v>
      </c>
      <c r="H1582" s="15">
        <f t="shared" si="381"/>
        <v>6.1536773596128347</v>
      </c>
      <c r="I1582" s="11">
        <f t="shared" si="372"/>
        <v>0.13735110717119101</v>
      </c>
      <c r="J1582" s="32">
        <f t="shared" si="373"/>
        <v>1.9999334205783502E-2</v>
      </c>
      <c r="K1582" s="32">
        <f t="shared" si="374"/>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2</v>
      </c>
      <c r="CZ1582" s="33" t="s">
        <v>85</v>
      </c>
    </row>
    <row r="1583" spans="1:104" x14ac:dyDescent="0.25">
      <c r="A1583">
        <v>1582</v>
      </c>
      <c r="B1583">
        <v>101</v>
      </c>
      <c r="C1583" s="24" t="s">
        <v>4258</v>
      </c>
      <c r="D1583" s="12">
        <v>6.2953547338883364</v>
      </c>
      <c r="E1583" s="13">
        <v>0.76984333432043173</v>
      </c>
      <c r="F1583" s="7">
        <v>8.1774491682070245</v>
      </c>
      <c r="G1583" s="7">
        <f t="shared" si="380"/>
        <v>5.5255113995679048</v>
      </c>
      <c r="H1583" s="15">
        <f t="shared" si="381"/>
        <v>7.0651980682087681</v>
      </c>
      <c r="I1583" s="11">
        <f t="shared" si="372"/>
        <v>0.17007327905789377</v>
      </c>
      <c r="J1583" s="32">
        <f t="shared" si="373"/>
        <v>2.0797839957124892E-2</v>
      </c>
      <c r="K1583" s="32">
        <f t="shared" si="374"/>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2</v>
      </c>
      <c r="CZ1583" s="33" t="s">
        <v>85</v>
      </c>
    </row>
    <row r="1584" spans="1:104" x14ac:dyDescent="0.25">
      <c r="A1584">
        <v>1583</v>
      </c>
      <c r="B1584">
        <v>101</v>
      </c>
      <c r="C1584" s="24" t="s">
        <v>4258</v>
      </c>
      <c r="D1584" s="12">
        <v>8.9142560524957624</v>
      </c>
      <c r="E1584" s="13">
        <v>0.94044602107920017</v>
      </c>
      <c r="F1584" s="7">
        <v>9.4787535410764878</v>
      </c>
      <c r="G1584" s="7">
        <f t="shared" si="380"/>
        <v>7.9738100314165621</v>
      </c>
      <c r="H1584" s="15">
        <f t="shared" si="381"/>
        <v>9.8547020735749626</v>
      </c>
      <c r="I1584" s="11">
        <f t="shared" ref="I1584:I1628" si="387">IFERROR(F1584/SQRT(F1584^2+U1584), "X")</f>
        <v>0.1969257805395635</v>
      </c>
      <c r="J1584" s="32">
        <f t="shared" ref="J1584:J1628" si="388">IFERROR(SQRT((1-I1584^2)/U1584), "X")</f>
        <v>2.0775493284658074E-2</v>
      </c>
      <c r="K1584" s="32">
        <f t="shared" ref="K1584:K1628" si="389">IFERROR(1/J1584, "X")</f>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2</v>
      </c>
      <c r="CZ1584" s="33" t="s">
        <v>85</v>
      </c>
    </row>
    <row r="1585" spans="1:104" x14ac:dyDescent="0.25">
      <c r="A1585">
        <v>1584</v>
      </c>
      <c r="B1585">
        <v>101</v>
      </c>
      <c r="C1585" s="24" t="s">
        <v>4258</v>
      </c>
      <c r="D1585" s="12">
        <v>5.8610647434669039</v>
      </c>
      <c r="E1585" s="13">
        <v>0.64883166404113246</v>
      </c>
      <c r="F1585" s="7">
        <v>9.0332594235033259</v>
      </c>
      <c r="G1585" s="7">
        <f t="shared" si="380"/>
        <v>5.2122330794257712</v>
      </c>
      <c r="H1585" s="15">
        <f t="shared" si="381"/>
        <v>6.5098964075080366</v>
      </c>
      <c r="I1585" s="11">
        <f t="shared" si="387"/>
        <v>0.1817369703865129</v>
      </c>
      <c r="J1585" s="32">
        <f t="shared" si="388"/>
        <v>2.0118648415394531E-2</v>
      </c>
      <c r="K1585" s="32">
        <f t="shared" si="389"/>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2</v>
      </c>
      <c r="CZ1585" s="33" t="s">
        <v>85</v>
      </c>
    </row>
    <row r="1586" spans="1:104" x14ac:dyDescent="0.25">
      <c r="A1586">
        <v>1585</v>
      </c>
      <c r="B1586">
        <v>101</v>
      </c>
      <c r="C1586" s="24" t="s">
        <v>4258</v>
      </c>
      <c r="D1586" s="12">
        <v>5.9760853102581279</v>
      </c>
      <c r="E1586" s="13">
        <v>0.93959094532382947</v>
      </c>
      <c r="F1586" s="7">
        <v>6.3603053435114507</v>
      </c>
      <c r="G1586" s="7">
        <f t="shared" si="380"/>
        <v>5.0364943649342981</v>
      </c>
      <c r="H1586" s="15">
        <f t="shared" si="381"/>
        <v>6.9156762555819578</v>
      </c>
      <c r="I1586" s="11">
        <f t="shared" si="387"/>
        <v>0.13580437187758046</v>
      </c>
      <c r="J1586" s="32">
        <f t="shared" si="388"/>
        <v>2.1351863557324824E-2</v>
      </c>
      <c r="K1586" s="32">
        <f t="shared" si="389"/>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2</v>
      </c>
      <c r="CZ1586" s="33" t="s">
        <v>85</v>
      </c>
    </row>
    <row r="1587" spans="1:104" x14ac:dyDescent="0.25">
      <c r="A1587">
        <v>1586</v>
      </c>
      <c r="B1587">
        <v>101</v>
      </c>
      <c r="C1587" s="24" t="s">
        <v>4258</v>
      </c>
      <c r="D1587" s="12">
        <v>6.0991641807428554</v>
      </c>
      <c r="E1587" s="13">
        <v>0.79796802177128101</v>
      </c>
      <c r="F1587" s="7">
        <v>7.6433691756272397</v>
      </c>
      <c r="G1587" s="7">
        <f t="shared" si="380"/>
        <v>5.3011961589715746</v>
      </c>
      <c r="H1587" s="15">
        <f t="shared" si="381"/>
        <v>6.8971322025141362</v>
      </c>
      <c r="I1587" s="11">
        <f t="shared" si="387"/>
        <v>0.15904985319095355</v>
      </c>
      <c r="J1587" s="32">
        <f t="shared" si="388"/>
        <v>2.0808867076331086E-2</v>
      </c>
      <c r="K1587" s="32">
        <f t="shared" si="389"/>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2</v>
      </c>
      <c r="CZ1587" s="33" t="s">
        <v>85</v>
      </c>
    </row>
    <row r="1588" spans="1:104" x14ac:dyDescent="0.25">
      <c r="A1588">
        <v>1587</v>
      </c>
      <c r="B1588">
        <v>101</v>
      </c>
      <c r="C1588" s="24" t="s">
        <v>4258</v>
      </c>
      <c r="D1588" s="12">
        <v>7.8386182272375926</v>
      </c>
      <c r="E1588" s="13">
        <v>1.1127635094716539</v>
      </c>
      <c r="F1588" s="7">
        <v>7.0442804428044283</v>
      </c>
      <c r="G1588" s="7">
        <f t="shared" si="380"/>
        <v>6.7258547177659391</v>
      </c>
      <c r="H1588" s="15">
        <f t="shared" si="381"/>
        <v>8.9513817367092461</v>
      </c>
      <c r="I1588" s="11">
        <f t="shared" si="387"/>
        <v>0.1521822038292166</v>
      </c>
      <c r="J1588" s="32">
        <f t="shared" si="388"/>
        <v>2.1603654917610113E-2</v>
      </c>
      <c r="K1588" s="32">
        <f t="shared" si="389"/>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2</v>
      </c>
      <c r="CZ1588" s="33" t="s">
        <v>85</v>
      </c>
    </row>
    <row r="1589" spans="1:104" x14ac:dyDescent="0.25">
      <c r="A1589">
        <v>1588</v>
      </c>
      <c r="B1589">
        <v>101</v>
      </c>
      <c r="C1589" s="24" t="s">
        <v>4258</v>
      </c>
      <c r="D1589" s="12">
        <v>3.0776406404415151</v>
      </c>
      <c r="E1589" s="13">
        <v>2.5704454628967528</v>
      </c>
      <c r="F1589" s="7">
        <v>1.1973180076628349</v>
      </c>
      <c r="G1589" s="7">
        <f t="shared" si="380"/>
        <v>0.50719517754476229</v>
      </c>
      <c r="H1589" s="15">
        <f t="shared" si="381"/>
        <v>5.6480861033382679</v>
      </c>
      <c r="I1589" s="11">
        <f t="shared" si="387"/>
        <v>2.5250471023098169E-2</v>
      </c>
      <c r="J1589" s="32">
        <f t="shared" si="388"/>
        <v>2.1089193398491596E-2</v>
      </c>
      <c r="K1589" s="32">
        <f t="shared" si="389"/>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2</v>
      </c>
      <c r="CZ1589" s="33" t="s">
        <v>85</v>
      </c>
    </row>
    <row r="1590" spans="1:104" x14ac:dyDescent="0.25">
      <c r="A1590">
        <v>1589</v>
      </c>
      <c r="B1590">
        <v>101</v>
      </c>
      <c r="C1590" s="24" t="s">
        <v>4258</v>
      </c>
      <c r="D1590" s="12">
        <v>4.6613586764475254</v>
      </c>
      <c r="E1590" s="13">
        <v>2.7459995557269479</v>
      </c>
      <c r="F1590" s="7">
        <v>1.697508896797153</v>
      </c>
      <c r="G1590" s="7">
        <f t="shared" si="380"/>
        <v>1.9153591207205776</v>
      </c>
      <c r="H1590" s="15">
        <f t="shared" si="381"/>
        <v>7.4073582321744738</v>
      </c>
      <c r="I1590" s="11">
        <f t="shared" si="387"/>
        <v>3.4253768013719786E-2</v>
      </c>
      <c r="J1590" s="32">
        <f t="shared" si="388"/>
        <v>2.017884446929824E-2</v>
      </c>
      <c r="K1590" s="32">
        <f t="shared" si="389"/>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2</v>
      </c>
      <c r="CZ1590" s="33" t="s">
        <v>85</v>
      </c>
    </row>
    <row r="1591" spans="1:104" x14ac:dyDescent="0.25">
      <c r="A1591">
        <v>1590</v>
      </c>
      <c r="B1591">
        <v>101</v>
      </c>
      <c r="C1591" s="24" t="s">
        <v>4258</v>
      </c>
      <c r="D1591" s="12">
        <v>9.8544491588756777</v>
      </c>
      <c r="E1591" s="13">
        <v>1.8870221793591719</v>
      </c>
      <c r="F1591" s="7">
        <v>5.2222222222222223</v>
      </c>
      <c r="G1591" s="7">
        <f t="shared" si="380"/>
        <v>7.9674269795165058</v>
      </c>
      <c r="H1591" s="15">
        <f t="shared" si="381"/>
        <v>11.741471338234849</v>
      </c>
      <c r="I1591" s="11">
        <f t="shared" si="387"/>
        <v>0.10955324040030176</v>
      </c>
      <c r="J1591" s="32">
        <f t="shared" si="388"/>
        <v>2.0978280076653529E-2</v>
      </c>
      <c r="K1591" s="32">
        <f t="shared" si="389"/>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2</v>
      </c>
      <c r="CZ1591" s="33" t="s">
        <v>85</v>
      </c>
    </row>
    <row r="1592" spans="1:104" x14ac:dyDescent="0.25">
      <c r="A1592">
        <v>1591</v>
      </c>
      <c r="B1592">
        <v>101</v>
      </c>
      <c r="C1592" s="24" t="s">
        <v>4258</v>
      </c>
      <c r="D1592" s="12">
        <v>11.162043881893441</v>
      </c>
      <c r="E1592" s="13">
        <v>2.5430706680427551</v>
      </c>
      <c r="F1592" s="7">
        <v>4.389199255121043</v>
      </c>
      <c r="G1592" s="7">
        <f t="shared" si="380"/>
        <v>8.6189732138506852</v>
      </c>
      <c r="H1592" s="15">
        <f t="shared" si="381"/>
        <v>13.705114549936196</v>
      </c>
      <c r="I1592" s="11">
        <f t="shared" si="387"/>
        <v>9.2609341238462109E-2</v>
      </c>
      <c r="J1592" s="32">
        <f t="shared" si="388"/>
        <v>2.1099370490052675E-2</v>
      </c>
      <c r="K1592" s="32">
        <f t="shared" si="389"/>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2</v>
      </c>
      <c r="CZ1592" s="33" t="s">
        <v>85</v>
      </c>
    </row>
    <row r="1593" spans="1:104" x14ac:dyDescent="0.25">
      <c r="A1593">
        <v>1592</v>
      </c>
      <c r="B1593">
        <v>101</v>
      </c>
      <c r="C1593" s="24" t="s">
        <v>4258</v>
      </c>
      <c r="D1593" s="12">
        <v>13.820033386043249</v>
      </c>
      <c r="E1593" s="13">
        <v>2.0250674978533771</v>
      </c>
      <c r="F1593" s="7">
        <v>6.8244803695150118</v>
      </c>
      <c r="G1593" s="7">
        <f t="shared" si="380"/>
        <v>11.794965888189871</v>
      </c>
      <c r="H1593" s="15">
        <f t="shared" si="381"/>
        <v>15.845100883896627</v>
      </c>
      <c r="I1593" s="11">
        <f t="shared" si="387"/>
        <v>0.13828305511366784</v>
      </c>
      <c r="J1593" s="32">
        <f t="shared" si="388"/>
        <v>2.0262796231545914E-2</v>
      </c>
      <c r="K1593" s="32">
        <f t="shared" si="389"/>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2</v>
      </c>
      <c r="CZ1593" s="33" t="s">
        <v>85</v>
      </c>
    </row>
    <row r="1594" spans="1:104" x14ac:dyDescent="0.25">
      <c r="A1594">
        <v>1593</v>
      </c>
      <c r="B1594">
        <v>101</v>
      </c>
      <c r="C1594" s="24" t="s">
        <v>4258</v>
      </c>
      <c r="D1594" s="12">
        <v>13.37989239719712</v>
      </c>
      <c r="E1594" s="13">
        <v>2.9618535884513428</v>
      </c>
      <c r="F1594" s="7">
        <v>4.5174050632911387</v>
      </c>
      <c r="G1594" s="7">
        <f t="shared" si="380"/>
        <v>10.418038808745777</v>
      </c>
      <c r="H1594" s="15">
        <f t="shared" si="381"/>
        <v>16.341745985648462</v>
      </c>
      <c r="I1594" s="11">
        <f t="shared" si="387"/>
        <v>9.6898824530986666E-2</v>
      </c>
      <c r="J1594" s="32">
        <f t="shared" si="388"/>
        <v>2.1450107566929447E-2</v>
      </c>
      <c r="K1594" s="32">
        <f t="shared" si="389"/>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2</v>
      </c>
      <c r="CZ1594" s="33" t="s">
        <v>85</v>
      </c>
    </row>
    <row r="1595" spans="1:104" x14ac:dyDescent="0.25">
      <c r="A1595">
        <v>1594</v>
      </c>
      <c r="B1595">
        <v>101</v>
      </c>
      <c r="C1595" s="24" t="s">
        <v>4258</v>
      </c>
      <c r="D1595" s="12">
        <v>8.9816498315198103</v>
      </c>
      <c r="E1595" s="13">
        <v>1.7274243948740819</v>
      </c>
      <c r="F1595" s="7">
        <v>5.1994459833795013</v>
      </c>
      <c r="G1595" s="7">
        <f t="shared" si="380"/>
        <v>7.2542254366457284</v>
      </c>
      <c r="H1595" s="15">
        <f t="shared" si="381"/>
        <v>10.709074226393891</v>
      </c>
      <c r="I1595" s="11">
        <f t="shared" si="387"/>
        <v>0.10893738528515134</v>
      </c>
      <c r="J1595" s="32">
        <f t="shared" si="388"/>
        <v>2.0951729402205455E-2</v>
      </c>
      <c r="K1595" s="32">
        <f t="shared" si="389"/>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2</v>
      </c>
      <c r="CZ1595" s="33" t="s">
        <v>85</v>
      </c>
    </row>
    <row r="1596" spans="1:104" x14ac:dyDescent="0.25">
      <c r="A1596">
        <v>1595</v>
      </c>
      <c r="B1596">
        <v>101</v>
      </c>
      <c r="C1596" s="24" t="s">
        <v>4258</v>
      </c>
      <c r="D1596" s="12">
        <v>14.389684849640179</v>
      </c>
      <c r="E1596" s="13">
        <v>2.5281067061604472</v>
      </c>
      <c r="F1596" s="7">
        <v>5.6918819188191883</v>
      </c>
      <c r="G1596" s="7">
        <f t="shared" si="380"/>
        <v>11.861578143479733</v>
      </c>
      <c r="H1596" s="15">
        <f t="shared" si="381"/>
        <v>16.917791555800626</v>
      </c>
      <c r="I1596" s="11">
        <f t="shared" si="387"/>
        <v>0.12346270762096734</v>
      </c>
      <c r="J1596" s="32">
        <f t="shared" si="388"/>
        <v>2.1691017027735588E-2</v>
      </c>
      <c r="K1596" s="32">
        <f t="shared" si="389"/>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2</v>
      </c>
      <c r="CZ1596" s="33" t="s">
        <v>85</v>
      </c>
    </row>
    <row r="1597" spans="1:104" x14ac:dyDescent="0.25">
      <c r="A1597">
        <v>1596</v>
      </c>
      <c r="B1597">
        <v>102</v>
      </c>
      <c r="C1597" s="24" t="s">
        <v>4271</v>
      </c>
      <c r="D1597" s="12">
        <v>3.0306510047632962</v>
      </c>
      <c r="E1597" s="13">
        <v>0.88875396034114251</v>
      </c>
      <c r="F1597" s="7">
        <v>3.41</v>
      </c>
      <c r="G1597" s="7">
        <f t="shared" si="380"/>
        <v>2.1418970444221537</v>
      </c>
      <c r="H1597" s="15">
        <f t="shared" si="381"/>
        <v>3.9194049651044387</v>
      </c>
      <c r="I1597" s="11">
        <f t="shared" si="387"/>
        <v>1.7495318693575106E-2</v>
      </c>
      <c r="J1597" s="32">
        <f t="shared" si="388"/>
        <v>5.1305919922507636E-3</v>
      </c>
      <c r="K1597" s="32">
        <f t="shared" si="389"/>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90">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0.21149999999999999</v>
      </c>
      <c r="CQ1597">
        <v>254</v>
      </c>
      <c r="CR1597">
        <v>1</v>
      </c>
      <c r="CS1597">
        <v>0</v>
      </c>
      <c r="CT1597">
        <v>15</v>
      </c>
      <c r="CZ1597" s="33" t="s">
        <v>85</v>
      </c>
    </row>
    <row r="1598" spans="1:104" x14ac:dyDescent="0.25">
      <c r="A1598">
        <v>1597</v>
      </c>
      <c r="B1598">
        <v>102</v>
      </c>
      <c r="C1598" s="24" t="s">
        <v>4271</v>
      </c>
      <c r="D1598" s="12">
        <v>3.2976709945694349</v>
      </c>
      <c r="E1598" s="13">
        <v>0.33787612649276999</v>
      </c>
      <c r="F1598" s="7">
        <v>9.76</v>
      </c>
      <c r="G1598" s="7">
        <f t="shared" si="380"/>
        <v>2.9597948680766648</v>
      </c>
      <c r="H1598" s="15">
        <f t="shared" si="381"/>
        <v>3.635547121062205</v>
      </c>
      <c r="I1598" s="11">
        <f t="shared" si="387"/>
        <v>5.0019552160697971E-2</v>
      </c>
      <c r="J1598" s="32">
        <f t="shared" si="388"/>
        <v>5.124954114825611E-3</v>
      </c>
      <c r="K1598" s="32">
        <f t="shared" si="389"/>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90"/>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0.21149999999999999</v>
      </c>
      <c r="CQ1598">
        <v>254</v>
      </c>
      <c r="CR1598">
        <v>1</v>
      </c>
      <c r="CS1598">
        <v>0</v>
      </c>
      <c r="CT1598">
        <v>15</v>
      </c>
      <c r="CZ1598" s="33" t="s">
        <v>85</v>
      </c>
    </row>
    <row r="1599" spans="1:104" x14ac:dyDescent="0.25">
      <c r="A1599">
        <v>1598</v>
      </c>
      <c r="B1599">
        <v>102</v>
      </c>
      <c r="C1599" s="24" t="s">
        <v>4271</v>
      </c>
      <c r="D1599" s="12">
        <v>4.0277726167322836</v>
      </c>
      <c r="E1599" s="13">
        <v>0.25835616528109578</v>
      </c>
      <c r="F1599" s="7">
        <v>15.59</v>
      </c>
      <c r="G1599" s="7">
        <f t="shared" si="380"/>
        <v>3.7694164514511876</v>
      </c>
      <c r="H1599" s="15">
        <f t="shared" si="381"/>
        <v>4.2861287820133791</v>
      </c>
      <c r="I1599" s="11">
        <f t="shared" si="387"/>
        <v>7.9743412943588401E-2</v>
      </c>
      <c r="J1599" s="32">
        <f t="shared" si="388"/>
        <v>5.1150361092744323E-3</v>
      </c>
      <c r="K1599" s="32">
        <f t="shared" si="389"/>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90"/>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0.21149999999999999</v>
      </c>
      <c r="CQ1599">
        <v>254</v>
      </c>
      <c r="CR1599">
        <v>1</v>
      </c>
      <c r="CS1599">
        <v>0</v>
      </c>
      <c r="CT1599">
        <v>15</v>
      </c>
      <c r="CZ1599" s="33" t="s">
        <v>85</v>
      </c>
    </row>
    <row r="1600" spans="1:104" x14ac:dyDescent="0.25">
      <c r="A1600">
        <v>1599</v>
      </c>
      <c r="B1600">
        <v>102</v>
      </c>
      <c r="C1600" s="24" t="s">
        <v>4271</v>
      </c>
      <c r="D1600" s="12">
        <v>2.546917652858971</v>
      </c>
      <c r="E1600" s="13">
        <v>1.126954713654412</v>
      </c>
      <c r="F1600" s="7">
        <v>2.2599999999999998</v>
      </c>
      <c r="G1600" s="7">
        <f t="shared" si="380"/>
        <v>1.419962939204559</v>
      </c>
      <c r="H1600" s="15">
        <f t="shared" si="381"/>
        <v>3.673872366513383</v>
      </c>
      <c r="I1600" s="11">
        <f t="shared" si="387"/>
        <v>1.0937917452725612E-2</v>
      </c>
      <c r="J1600" s="32">
        <f t="shared" si="388"/>
        <v>4.8397864835069094E-3</v>
      </c>
      <c r="K1600" s="32">
        <f t="shared" si="389"/>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9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0.21149999999999999</v>
      </c>
      <c r="CQ1600">
        <v>254</v>
      </c>
      <c r="CR1600">
        <v>1</v>
      </c>
      <c r="CS1600">
        <v>0</v>
      </c>
      <c r="CT1600">
        <v>15</v>
      </c>
      <c r="CZ1600" s="33" t="s">
        <v>85</v>
      </c>
    </row>
    <row r="1601" spans="1:104" x14ac:dyDescent="0.25">
      <c r="A1601">
        <v>1600</v>
      </c>
      <c r="B1601">
        <v>102</v>
      </c>
      <c r="C1601" s="24" t="s">
        <v>4271</v>
      </c>
      <c r="D1601" s="12">
        <v>3.1091641075411851</v>
      </c>
      <c r="E1601" s="13">
        <v>0.38384742068409688</v>
      </c>
      <c r="F1601" s="7">
        <v>8.1</v>
      </c>
      <c r="G1601" s="7">
        <f t="shared" si="380"/>
        <v>2.7253166868570884</v>
      </c>
      <c r="H1601" s="15">
        <f t="shared" si="381"/>
        <v>3.4930115282252818</v>
      </c>
      <c r="I1601" s="11">
        <f t="shared" si="387"/>
        <v>3.9174521670373164E-2</v>
      </c>
      <c r="J1601" s="32">
        <f t="shared" si="388"/>
        <v>4.8363607000460702E-3</v>
      </c>
      <c r="K1601" s="32">
        <f t="shared" si="389"/>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9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0.21149999999999999</v>
      </c>
      <c r="CQ1601">
        <v>254</v>
      </c>
      <c r="CR1601">
        <v>1</v>
      </c>
      <c r="CS1601">
        <v>0</v>
      </c>
      <c r="CT1601">
        <v>15</v>
      </c>
      <c r="CZ1601" s="33" t="s">
        <v>85</v>
      </c>
    </row>
    <row r="1602" spans="1:104" x14ac:dyDescent="0.25">
      <c r="A1602">
        <v>1601</v>
      </c>
      <c r="B1602">
        <v>102</v>
      </c>
      <c r="C1602" s="24" t="s">
        <v>4271</v>
      </c>
      <c r="D1602" s="12">
        <v>4.4696731457214867</v>
      </c>
      <c r="E1602" s="13">
        <v>0.25836260957927659</v>
      </c>
      <c r="F1602" s="7">
        <v>17.3</v>
      </c>
      <c r="G1602" s="7">
        <f t="shared" ref="G1602:G1620" si="392">D1602-E1602</f>
        <v>4.2113105361422098</v>
      </c>
      <c r="H1602" s="15">
        <f t="shared" ref="H1602:H1620" si="393">D1602+E1602</f>
        <v>4.7280357553007635</v>
      </c>
      <c r="I1602" s="11">
        <f t="shared" si="387"/>
        <v>8.3441311393383871E-2</v>
      </c>
      <c r="J1602" s="32">
        <f t="shared" si="388"/>
        <v>4.8231971903690092E-3</v>
      </c>
      <c r="K1602" s="32">
        <f t="shared" si="389"/>
        <v>207.33135315238746</v>
      </c>
      <c r="L1602" s="8">
        <v>0</v>
      </c>
      <c r="M1602" s="9">
        <v>1</v>
      </c>
      <c r="N1602" s="8">
        <v>0</v>
      </c>
      <c r="O1602" s="9">
        <v>0</v>
      </c>
      <c r="P1602" s="9">
        <v>1</v>
      </c>
      <c r="Q1602" s="9">
        <v>0</v>
      </c>
      <c r="R1602" s="9">
        <v>0</v>
      </c>
      <c r="S1602" s="8">
        <v>42718</v>
      </c>
      <c r="T1602" s="9">
        <v>30</v>
      </c>
      <c r="U1602" s="9">
        <f t="shared" ref="U1602:U1629" si="394">S1602-T1602-1</f>
        <v>42687</v>
      </c>
      <c r="V1602" s="9">
        <f t="shared" ref="V1602:V1665" si="395">COUNTIF(B:B,B1602)</f>
        <v>24</v>
      </c>
      <c r="W1602" s="7">
        <f t="shared" si="39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0.21149999999999999</v>
      </c>
      <c r="CQ1602">
        <v>254</v>
      </c>
      <c r="CR1602">
        <v>1</v>
      </c>
      <c r="CS1602">
        <v>0</v>
      </c>
      <c r="CT1602">
        <v>15</v>
      </c>
      <c r="CZ1602" s="33" t="s">
        <v>85</v>
      </c>
    </row>
    <row r="1603" spans="1:104" x14ac:dyDescent="0.25">
      <c r="A1603">
        <v>1602</v>
      </c>
      <c r="B1603">
        <v>102</v>
      </c>
      <c r="C1603" s="24" t="s">
        <v>4271</v>
      </c>
      <c r="D1603" s="12">
        <v>2.8704159351008229</v>
      </c>
      <c r="E1603" s="13">
        <v>0.82959998124301237</v>
      </c>
      <c r="F1603" s="7">
        <v>3.46</v>
      </c>
      <c r="G1603" s="7">
        <f t="shared" si="392"/>
        <v>2.0408159538578108</v>
      </c>
      <c r="H1603" s="15">
        <f t="shared" si="393"/>
        <v>3.7000159163438351</v>
      </c>
      <c r="I1603" s="11">
        <f t="shared" si="387"/>
        <v>1.7751768038143802E-2</v>
      </c>
      <c r="J1603" s="32">
        <f t="shared" si="388"/>
        <v>5.1305687971513877E-3</v>
      </c>
      <c r="K1603" s="32">
        <f t="shared" si="389"/>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90"/>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0.21149999999999999</v>
      </c>
      <c r="CQ1603">
        <v>254</v>
      </c>
      <c r="CR1603">
        <v>1</v>
      </c>
      <c r="CS1603">
        <v>0</v>
      </c>
      <c r="CT1603">
        <v>15</v>
      </c>
      <c r="CZ1603" s="33" t="s">
        <v>85</v>
      </c>
    </row>
    <row r="1604" spans="1:104" x14ac:dyDescent="0.25">
      <c r="A1604">
        <v>1603</v>
      </c>
      <c r="B1604">
        <v>102</v>
      </c>
      <c r="C1604" s="24" t="s">
        <v>4271</v>
      </c>
      <c r="D1604" s="12">
        <v>3.0733933141275038</v>
      </c>
      <c r="E1604" s="13">
        <v>0.3315418893341428</v>
      </c>
      <c r="F1604" s="7">
        <v>9.27</v>
      </c>
      <c r="G1604" s="7">
        <f t="shared" si="392"/>
        <v>2.741851424793361</v>
      </c>
      <c r="H1604" s="15">
        <f t="shared" si="393"/>
        <v>3.4049352034616467</v>
      </c>
      <c r="I1604" s="11">
        <f t="shared" si="387"/>
        <v>4.7514143456539593E-2</v>
      </c>
      <c r="J1604" s="32">
        <f t="shared" si="388"/>
        <v>5.1255818183969359E-3</v>
      </c>
      <c r="K1604" s="32">
        <f t="shared" si="389"/>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90"/>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0.21149999999999999</v>
      </c>
      <c r="CQ1604">
        <v>254</v>
      </c>
      <c r="CR1604">
        <v>1</v>
      </c>
      <c r="CS1604">
        <v>0</v>
      </c>
      <c r="CT1604">
        <v>15</v>
      </c>
      <c r="CZ1604" s="33" t="s">
        <v>85</v>
      </c>
    </row>
    <row r="1605" spans="1:104" x14ac:dyDescent="0.25">
      <c r="A1605">
        <v>1604</v>
      </c>
      <c r="B1605">
        <v>102</v>
      </c>
      <c r="C1605" s="24" t="s">
        <v>4271</v>
      </c>
      <c r="D1605" s="12">
        <v>3.8845861352062361</v>
      </c>
      <c r="E1605" s="13">
        <v>0.2365765003170667</v>
      </c>
      <c r="F1605" s="7">
        <v>16.420000000000002</v>
      </c>
      <c r="G1605" s="7">
        <f t="shared" si="392"/>
        <v>3.6480096348891693</v>
      </c>
      <c r="H1605" s="15">
        <f t="shared" si="393"/>
        <v>4.1211626355233024</v>
      </c>
      <c r="I1605" s="11">
        <f t="shared" si="387"/>
        <v>8.3959716851040769E-2</v>
      </c>
      <c r="J1605" s="32">
        <f t="shared" si="388"/>
        <v>5.1132592479318376E-3</v>
      </c>
      <c r="K1605" s="32">
        <f t="shared" si="389"/>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90"/>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0.21149999999999999</v>
      </c>
      <c r="CQ1605">
        <v>254</v>
      </c>
      <c r="CR1605">
        <v>1</v>
      </c>
      <c r="CS1605">
        <v>0</v>
      </c>
      <c r="CT1605">
        <v>15</v>
      </c>
      <c r="CZ1605" s="33" t="s">
        <v>85</v>
      </c>
    </row>
    <row r="1606" spans="1:104" x14ac:dyDescent="0.25">
      <c r="A1606">
        <v>1605</v>
      </c>
      <c r="B1606">
        <v>102</v>
      </c>
      <c r="C1606" s="24" t="s">
        <v>4271</v>
      </c>
      <c r="D1606" s="12">
        <v>3.3306254385131679</v>
      </c>
      <c r="E1606" s="13">
        <v>1.034355726246325</v>
      </c>
      <c r="F1606" s="7">
        <v>3.22</v>
      </c>
      <c r="G1606" s="7">
        <f t="shared" si="392"/>
        <v>2.296269712266843</v>
      </c>
      <c r="H1606" s="15">
        <f t="shared" si="393"/>
        <v>4.3649811647594934</v>
      </c>
      <c r="I1606" s="11">
        <f t="shared" si="387"/>
        <v>1.5583152377622507E-2</v>
      </c>
      <c r="J1606" s="32">
        <f t="shared" si="388"/>
        <v>4.8394883160318347E-3</v>
      </c>
      <c r="K1606" s="32">
        <f t="shared" si="389"/>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9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0.21149999999999999</v>
      </c>
      <c r="CQ1606">
        <v>254</v>
      </c>
      <c r="CR1606">
        <v>1</v>
      </c>
      <c r="CS1606">
        <v>0</v>
      </c>
      <c r="CT1606">
        <v>15</v>
      </c>
      <c r="CZ1606" s="33" t="s">
        <v>85</v>
      </c>
    </row>
    <row r="1607" spans="1:104" x14ac:dyDescent="0.25">
      <c r="A1607">
        <v>1606</v>
      </c>
      <c r="B1607">
        <v>102</v>
      </c>
      <c r="C1607" s="24" t="s">
        <v>4271</v>
      </c>
      <c r="D1607" s="12">
        <v>3.1802988082814339</v>
      </c>
      <c r="E1607" s="13">
        <v>0.35613648468997028</v>
      </c>
      <c r="F1607" s="7">
        <v>8.93</v>
      </c>
      <c r="G1607" s="7">
        <f t="shared" si="392"/>
        <v>2.8241623235914637</v>
      </c>
      <c r="H1607" s="15">
        <f t="shared" si="393"/>
        <v>3.536435292971404</v>
      </c>
      <c r="I1607" s="11">
        <f t="shared" si="387"/>
        <v>4.3181563280908594E-2</v>
      </c>
      <c r="J1607" s="32">
        <f t="shared" si="388"/>
        <v>4.8355613976381407E-3</v>
      </c>
      <c r="K1607" s="32">
        <f t="shared" si="389"/>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9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0.21149999999999999</v>
      </c>
      <c r="CQ1607">
        <v>254</v>
      </c>
      <c r="CR1607">
        <v>1</v>
      </c>
      <c r="CS1607">
        <v>0</v>
      </c>
      <c r="CT1607">
        <v>15</v>
      </c>
      <c r="CZ1607" s="33" t="s">
        <v>85</v>
      </c>
    </row>
    <row r="1608" spans="1:104" x14ac:dyDescent="0.25">
      <c r="A1608">
        <v>1607</v>
      </c>
      <c r="B1608">
        <v>102</v>
      </c>
      <c r="C1608" s="24" t="s">
        <v>4271</v>
      </c>
      <c r="D1608" s="12">
        <v>4.0794277721678318</v>
      </c>
      <c r="E1608" s="13">
        <v>0.24501067700707699</v>
      </c>
      <c r="F1608" s="7">
        <v>16.649999999999999</v>
      </c>
      <c r="G1608" s="7">
        <f t="shared" si="392"/>
        <v>3.834417095160755</v>
      </c>
      <c r="H1608" s="15">
        <f t="shared" si="393"/>
        <v>4.3244384491749086</v>
      </c>
      <c r="I1608" s="11">
        <f t="shared" si="387"/>
        <v>8.0326854217776161E-2</v>
      </c>
      <c r="J1608" s="32">
        <f t="shared" si="388"/>
        <v>4.8244356887553255E-3</v>
      </c>
      <c r="K1608" s="32">
        <f t="shared" si="389"/>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9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0.21149999999999999</v>
      </c>
      <c r="CQ1608">
        <v>254</v>
      </c>
      <c r="CR1608">
        <v>1</v>
      </c>
      <c r="CS1608">
        <v>0</v>
      </c>
      <c r="CT1608">
        <v>15</v>
      </c>
      <c r="CZ1608" s="33" t="s">
        <v>85</v>
      </c>
    </row>
    <row r="1609" spans="1:104" x14ac:dyDescent="0.25">
      <c r="A1609">
        <v>1608</v>
      </c>
      <c r="B1609">
        <v>102</v>
      </c>
      <c r="C1609" s="24" t="s">
        <v>4271</v>
      </c>
      <c r="D1609" s="12">
        <v>3.3306254385131679</v>
      </c>
      <c r="E1609" s="13">
        <v>0.93034230126066153</v>
      </c>
      <c r="F1609" s="7">
        <v>3.58</v>
      </c>
      <c r="G1609" s="7">
        <f t="shared" si="392"/>
        <v>2.4002831372525062</v>
      </c>
      <c r="H1609" s="15">
        <f t="shared" si="393"/>
        <v>4.2609677397738297</v>
      </c>
      <c r="I1609" s="11">
        <f t="shared" si="387"/>
        <v>1.8367232074757552E-2</v>
      </c>
      <c r="J1609" s="32">
        <f t="shared" si="388"/>
        <v>5.1305117527255728E-3</v>
      </c>
      <c r="K1609" s="32">
        <f t="shared" si="389"/>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90"/>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0.21149999999999999</v>
      </c>
      <c r="CQ1609">
        <v>254</v>
      </c>
      <c r="CR1609">
        <v>1</v>
      </c>
      <c r="CS1609">
        <v>0</v>
      </c>
      <c r="CT1609">
        <v>15</v>
      </c>
      <c r="CZ1609" s="33" t="s">
        <v>85</v>
      </c>
    </row>
    <row r="1610" spans="1:104" x14ac:dyDescent="0.25">
      <c r="A1610">
        <v>1609</v>
      </c>
      <c r="B1610">
        <v>102</v>
      </c>
      <c r="C1610" s="24" t="s">
        <v>4271</v>
      </c>
      <c r="D1610" s="12">
        <v>3.0793646026850752</v>
      </c>
      <c r="E1610" s="13">
        <v>0.48878803217223421</v>
      </c>
      <c r="F1610" s="7">
        <v>6.3</v>
      </c>
      <c r="G1610" s="7">
        <f t="shared" si="392"/>
        <v>2.590576570512841</v>
      </c>
      <c r="H1610" s="15">
        <f t="shared" si="393"/>
        <v>3.5681526348573094</v>
      </c>
      <c r="I1610" s="11">
        <f t="shared" si="387"/>
        <v>3.2310798202333325E-2</v>
      </c>
      <c r="J1610" s="32">
        <f t="shared" si="388"/>
        <v>5.1286981273544969E-3</v>
      </c>
      <c r="K1610" s="32">
        <f t="shared" si="389"/>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90"/>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0.21149999999999999</v>
      </c>
      <c r="CQ1610">
        <v>254</v>
      </c>
      <c r="CR1610">
        <v>1</v>
      </c>
      <c r="CS1610">
        <v>0</v>
      </c>
      <c r="CT1610">
        <v>15</v>
      </c>
      <c r="CZ1610" s="33" t="s">
        <v>85</v>
      </c>
    </row>
    <row r="1611" spans="1:104" x14ac:dyDescent="0.25">
      <c r="A1611">
        <v>1610</v>
      </c>
      <c r="B1611">
        <v>102</v>
      </c>
      <c r="C1611" s="24" t="s">
        <v>4271</v>
      </c>
      <c r="D1611" s="12">
        <v>3.8029468817579959</v>
      </c>
      <c r="E1611" s="13">
        <v>0.31638493192662198</v>
      </c>
      <c r="F1611" s="7">
        <v>12.02</v>
      </c>
      <c r="G1611" s="7">
        <f t="shared" si="392"/>
        <v>3.486561949831374</v>
      </c>
      <c r="H1611" s="15">
        <f t="shared" si="393"/>
        <v>4.1193318136846182</v>
      </c>
      <c r="I1611" s="11">
        <f t="shared" si="387"/>
        <v>6.1562166161529187E-2</v>
      </c>
      <c r="J1611" s="32">
        <f t="shared" si="388"/>
        <v>5.121644439395107E-3</v>
      </c>
      <c r="K1611" s="32">
        <f t="shared" si="389"/>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90"/>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0.21149999999999999</v>
      </c>
      <c r="CQ1611">
        <v>254</v>
      </c>
      <c r="CR1611">
        <v>1</v>
      </c>
      <c r="CS1611">
        <v>0</v>
      </c>
      <c r="CT1611">
        <v>15</v>
      </c>
      <c r="CZ1611" s="33" t="s">
        <v>85</v>
      </c>
    </row>
    <row r="1612" spans="1:104" x14ac:dyDescent="0.25">
      <c r="A1612">
        <v>1611</v>
      </c>
      <c r="B1612">
        <v>102</v>
      </c>
      <c r="C1612" s="24" t="s">
        <v>4271</v>
      </c>
      <c r="D1612" s="12">
        <v>3.7137289336648172</v>
      </c>
      <c r="E1612" s="13">
        <v>1.101996716221014</v>
      </c>
      <c r="F1612" s="7">
        <v>3.37</v>
      </c>
      <c r="G1612" s="7">
        <f t="shared" si="392"/>
        <v>2.6117322174438033</v>
      </c>
      <c r="H1612" s="15">
        <f t="shared" si="393"/>
        <v>4.815725649885831</v>
      </c>
      <c r="I1612" s="11">
        <f t="shared" si="387"/>
        <v>1.630888684007473E-2</v>
      </c>
      <c r="J1612" s="32">
        <f t="shared" si="388"/>
        <v>4.8394322967580802E-3</v>
      </c>
      <c r="K1612" s="32">
        <f t="shared" si="389"/>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9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0.21149999999999999</v>
      </c>
      <c r="CQ1612">
        <v>254</v>
      </c>
      <c r="CR1612">
        <v>1</v>
      </c>
      <c r="CS1612">
        <v>0</v>
      </c>
      <c r="CT1612">
        <v>15</v>
      </c>
      <c r="CZ1612" s="33" t="s">
        <v>85</v>
      </c>
    </row>
    <row r="1613" spans="1:104" x14ac:dyDescent="0.25">
      <c r="A1613">
        <v>1612</v>
      </c>
      <c r="B1613">
        <v>102</v>
      </c>
      <c r="C1613" s="24" t="s">
        <v>4271</v>
      </c>
      <c r="D1613" s="12">
        <v>3.624356406823281</v>
      </c>
      <c r="E1613" s="13">
        <v>0.40953179738116169</v>
      </c>
      <c r="F1613" s="7">
        <v>8.85</v>
      </c>
      <c r="G1613" s="7">
        <f t="shared" si="392"/>
        <v>3.2148246094421191</v>
      </c>
      <c r="H1613" s="15">
        <f t="shared" si="393"/>
        <v>4.0338882042044428</v>
      </c>
      <c r="I1613" s="11">
        <f t="shared" si="387"/>
        <v>4.2795430052041873E-2</v>
      </c>
      <c r="J1613" s="32">
        <f t="shared" si="388"/>
        <v>4.8356418137900413E-3</v>
      </c>
      <c r="K1613" s="32">
        <f t="shared" si="389"/>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9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0.21149999999999999</v>
      </c>
      <c r="CQ1613">
        <v>254</v>
      </c>
      <c r="CR1613">
        <v>1</v>
      </c>
      <c r="CS1613">
        <v>0</v>
      </c>
      <c r="CT1613">
        <v>15</v>
      </c>
      <c r="CZ1613" s="33" t="s">
        <v>85</v>
      </c>
    </row>
    <row r="1614" spans="1:104" x14ac:dyDescent="0.25">
      <c r="A1614">
        <v>1613</v>
      </c>
      <c r="B1614">
        <v>102</v>
      </c>
      <c r="C1614" s="24" t="s">
        <v>4271</v>
      </c>
      <c r="D1614" s="12">
        <v>4.2522344359378073</v>
      </c>
      <c r="E1614" s="13">
        <v>0.34571011674291108</v>
      </c>
      <c r="F1614" s="7">
        <v>12.3</v>
      </c>
      <c r="G1614" s="7">
        <f t="shared" si="392"/>
        <v>3.9065243191948964</v>
      </c>
      <c r="H1614" s="15">
        <f t="shared" si="393"/>
        <v>4.5979445526807181</v>
      </c>
      <c r="I1614" s="11">
        <f t="shared" si="387"/>
        <v>5.942771722359342E-2</v>
      </c>
      <c r="J1614" s="32">
        <f t="shared" si="388"/>
        <v>4.8315217254953999E-3</v>
      </c>
      <c r="K1614" s="32">
        <f t="shared" si="389"/>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9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0.21149999999999999</v>
      </c>
      <c r="CQ1614">
        <v>254</v>
      </c>
      <c r="CR1614">
        <v>1</v>
      </c>
      <c r="CS1614">
        <v>0</v>
      </c>
      <c r="CT1614">
        <v>15</v>
      </c>
      <c r="CZ1614" s="33" t="s">
        <v>85</v>
      </c>
    </row>
    <row r="1615" spans="1:104" x14ac:dyDescent="0.25">
      <c r="A1615">
        <v>1614</v>
      </c>
      <c r="B1615">
        <v>102</v>
      </c>
      <c r="C1615" s="24" t="s">
        <v>4271</v>
      </c>
      <c r="D1615" s="12">
        <v>4.1762961352167949</v>
      </c>
      <c r="E1615" s="13">
        <v>0.85579838836409738</v>
      </c>
      <c r="F1615" s="7">
        <v>4.88</v>
      </c>
      <c r="G1615" s="7">
        <f t="shared" si="392"/>
        <v>3.3204977468526975</v>
      </c>
      <c r="H1615" s="15">
        <f t="shared" si="393"/>
        <v>5.0320945235808923</v>
      </c>
      <c r="I1615" s="11">
        <f t="shared" si="387"/>
        <v>2.5081169840192423E-2</v>
      </c>
      <c r="J1615" s="32">
        <f t="shared" si="388"/>
        <v>5.139583983645989E-3</v>
      </c>
      <c r="K1615" s="32">
        <f t="shared" si="389"/>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90"/>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0.21149999999999999</v>
      </c>
      <c r="CQ1615">
        <v>254</v>
      </c>
      <c r="CR1615">
        <v>1</v>
      </c>
      <c r="CS1615">
        <v>0</v>
      </c>
      <c r="CT1615">
        <v>15</v>
      </c>
      <c r="CZ1615" s="33" t="s">
        <v>85</v>
      </c>
    </row>
    <row r="1616" spans="1:104" x14ac:dyDescent="0.25">
      <c r="A1616">
        <v>1615</v>
      </c>
      <c r="B1616">
        <v>102</v>
      </c>
      <c r="C1616" s="24" t="s">
        <v>4271</v>
      </c>
      <c r="D1616" s="12">
        <v>3.813958115186789</v>
      </c>
      <c r="E1616" s="13">
        <v>0.31756520526118143</v>
      </c>
      <c r="F1616" s="7">
        <v>12.01</v>
      </c>
      <c r="G1616" s="7">
        <f t="shared" si="392"/>
        <v>3.4963929099256075</v>
      </c>
      <c r="H1616" s="15">
        <f t="shared" si="393"/>
        <v>4.13152332044797</v>
      </c>
      <c r="I1616" s="11">
        <f t="shared" si="387"/>
        <v>6.162845882760274E-2</v>
      </c>
      <c r="J1616" s="32">
        <f t="shared" si="388"/>
        <v>5.1314287117071398E-3</v>
      </c>
      <c r="K1616" s="32">
        <f t="shared" si="389"/>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90"/>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0.21149999999999999</v>
      </c>
      <c r="CQ1616">
        <v>254</v>
      </c>
      <c r="CR1616">
        <v>1</v>
      </c>
      <c r="CS1616">
        <v>0</v>
      </c>
      <c r="CT1616">
        <v>15</v>
      </c>
      <c r="CZ1616" s="33" t="s">
        <v>85</v>
      </c>
    </row>
    <row r="1617" spans="1:104" x14ac:dyDescent="0.25">
      <c r="A1617">
        <v>1616</v>
      </c>
      <c r="B1617">
        <v>102</v>
      </c>
      <c r="C1617" s="24" t="s">
        <v>4271</v>
      </c>
      <c r="D1617" s="12">
        <v>3.731164845888824</v>
      </c>
      <c r="E1617" s="13">
        <v>0.3973551486569567</v>
      </c>
      <c r="F1617" s="7">
        <v>9.39</v>
      </c>
      <c r="G1617" s="7">
        <f t="shared" si="392"/>
        <v>3.3338096972318674</v>
      </c>
      <c r="H1617" s="15">
        <f t="shared" si="393"/>
        <v>4.1285199945457807</v>
      </c>
      <c r="I1617" s="11">
        <f t="shared" si="387"/>
        <v>4.8219723536176574E-2</v>
      </c>
      <c r="J1617" s="32">
        <f t="shared" si="388"/>
        <v>5.1352208238739693E-3</v>
      </c>
      <c r="K1617" s="32">
        <f t="shared" si="389"/>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90"/>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0.21149999999999999</v>
      </c>
      <c r="CQ1617">
        <v>254</v>
      </c>
      <c r="CR1617">
        <v>1</v>
      </c>
      <c r="CS1617">
        <v>0</v>
      </c>
      <c r="CT1617">
        <v>15</v>
      </c>
      <c r="CZ1617" s="33" t="s">
        <v>85</v>
      </c>
    </row>
    <row r="1618" spans="1:104" x14ac:dyDescent="0.25">
      <c r="A1618">
        <v>1617</v>
      </c>
      <c r="B1618">
        <v>102</v>
      </c>
      <c r="C1618" s="24" t="s">
        <v>4271</v>
      </c>
      <c r="D1618" s="12">
        <v>4.0742123563830779</v>
      </c>
      <c r="E1618" s="13">
        <v>1.212563201304488</v>
      </c>
      <c r="F1618" s="7">
        <v>3.36</v>
      </c>
      <c r="G1618" s="7">
        <f t="shared" si="392"/>
        <v>2.8616491550785899</v>
      </c>
      <c r="H1618" s="15">
        <f t="shared" si="393"/>
        <v>5.2867755576875659</v>
      </c>
      <c r="I1618" s="11">
        <f t="shared" si="387"/>
        <v>1.6287802785923764E-2</v>
      </c>
      <c r="J1618" s="32">
        <f t="shared" si="388"/>
        <v>4.8475603529535014E-3</v>
      </c>
      <c r="K1618" s="32">
        <f t="shared" si="389"/>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9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0.21149999999999999</v>
      </c>
      <c r="CQ1618">
        <v>254</v>
      </c>
      <c r="CR1618">
        <v>1</v>
      </c>
      <c r="CS1618">
        <v>0</v>
      </c>
      <c r="CT1618">
        <v>15</v>
      </c>
      <c r="CZ1618" s="33" t="s">
        <v>85</v>
      </c>
    </row>
    <row r="1619" spans="1:104" x14ac:dyDescent="0.25">
      <c r="A1619">
        <v>1618</v>
      </c>
      <c r="B1619">
        <v>102</v>
      </c>
      <c r="C1619" s="24" t="s">
        <v>4271</v>
      </c>
      <c r="D1619" s="12">
        <v>3.8525251260267619</v>
      </c>
      <c r="E1619" s="13">
        <v>0.40088710988832083</v>
      </c>
      <c r="F1619" s="7">
        <v>9.61</v>
      </c>
      <c r="G1619" s="7">
        <f t="shared" si="392"/>
        <v>3.4516380161384412</v>
      </c>
      <c r="H1619" s="15">
        <f t="shared" si="393"/>
        <v>4.253412235915083</v>
      </c>
      <c r="I1619" s="11">
        <f t="shared" si="387"/>
        <v>4.6540748930639524E-2</v>
      </c>
      <c r="J1619" s="32">
        <f t="shared" si="388"/>
        <v>4.842949940753332E-3</v>
      </c>
      <c r="K1619" s="32">
        <f t="shared" si="389"/>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9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0.21149999999999999</v>
      </c>
      <c r="CQ1619">
        <v>254</v>
      </c>
      <c r="CR1619">
        <v>1</v>
      </c>
      <c r="CS1619">
        <v>0</v>
      </c>
      <c r="CT1619">
        <v>15</v>
      </c>
      <c r="CZ1619" s="33" t="s">
        <v>85</v>
      </c>
    </row>
    <row r="1620" spans="1:104" x14ac:dyDescent="0.25">
      <c r="A1620">
        <v>1619</v>
      </c>
      <c r="B1620">
        <v>102</v>
      </c>
      <c r="C1620" s="24" t="s">
        <v>4271</v>
      </c>
      <c r="D1620" s="12">
        <v>4.5470876634828628</v>
      </c>
      <c r="E1620" s="13">
        <v>0.28085779267960848</v>
      </c>
      <c r="F1620" s="7">
        <v>16.190000000000001</v>
      </c>
      <c r="G1620" s="7">
        <f t="shared" si="392"/>
        <v>4.2662298708032544</v>
      </c>
      <c r="H1620" s="15">
        <f t="shared" si="393"/>
        <v>4.8279454561624711</v>
      </c>
      <c r="I1620" s="11">
        <f t="shared" si="387"/>
        <v>7.8251727920295652E-2</v>
      </c>
      <c r="J1620" s="32">
        <f t="shared" si="388"/>
        <v>4.8333371167569887E-3</v>
      </c>
      <c r="K1620" s="32">
        <f t="shared" si="389"/>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9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0.21149999999999999</v>
      </c>
      <c r="CQ1620">
        <v>254</v>
      </c>
      <c r="CR1620">
        <v>1</v>
      </c>
      <c r="CS1620">
        <v>0</v>
      </c>
      <c r="CT1620">
        <v>15</v>
      </c>
      <c r="CZ1620" s="33" t="s">
        <v>85</v>
      </c>
    </row>
    <row r="1621" spans="1:104" x14ac:dyDescent="0.25">
      <c r="A1621">
        <v>1620</v>
      </c>
      <c r="B1621">
        <v>103</v>
      </c>
      <c r="C1621" s="24" t="s">
        <v>4290</v>
      </c>
      <c r="D1621" s="12">
        <v>9.77</v>
      </c>
      <c r="E1621" s="13">
        <f>D1621/F1621</f>
        <v>0.41345746931866273</v>
      </c>
      <c r="F1621" s="7">
        <v>23.63</v>
      </c>
      <c r="G1621" s="7">
        <f t="shared" ref="G1621:G1628" si="396">D1621-E1621</f>
        <v>9.3565425306813363</v>
      </c>
      <c r="H1621" s="15">
        <f t="shared" ref="H1621:H1628" si="397">D1621+E1621</f>
        <v>10.183457469318663</v>
      </c>
      <c r="I1621" s="11">
        <f t="shared" si="387"/>
        <v>0.59782051868794883</v>
      </c>
      <c r="J1621" s="32">
        <f t="shared" si="388"/>
        <v>2.5299217887767615E-2</v>
      </c>
      <c r="K1621" s="32">
        <f t="shared" si="389"/>
        <v>39.526913615914921</v>
      </c>
      <c r="L1621" s="8">
        <v>1</v>
      </c>
      <c r="M1621" s="9">
        <v>0</v>
      </c>
      <c r="N1621" s="8">
        <v>1</v>
      </c>
      <c r="O1621" s="9">
        <v>0</v>
      </c>
      <c r="P1621" s="9">
        <v>0</v>
      </c>
      <c r="Q1621" s="9">
        <v>0</v>
      </c>
      <c r="R1621" s="9">
        <v>0</v>
      </c>
      <c r="S1621" s="8">
        <v>1013</v>
      </c>
      <c r="T1621" s="9">
        <v>8</v>
      </c>
      <c r="U1621" s="9">
        <f t="shared" si="394"/>
        <v>1004</v>
      </c>
      <c r="V1621" s="9">
        <f t="shared" si="39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1-AM1621-AL1621-AK1621</f>
        <v>0.56759999999999999</v>
      </c>
      <c r="AO1621" s="41" t="s">
        <v>98</v>
      </c>
      <c r="AP1621" s="17" t="s">
        <v>98</v>
      </c>
      <c r="AQ1621" s="32">
        <v>1</v>
      </c>
      <c r="AR1621" s="39">
        <v>0</v>
      </c>
      <c r="AS1621" s="38" t="s">
        <v>98</v>
      </c>
      <c r="AT1621" s="39" t="s">
        <v>98</v>
      </c>
      <c r="AV1621" s="17"/>
      <c r="AW1621">
        <v>0</v>
      </c>
      <c r="AX1621" s="17">
        <v>1</v>
      </c>
      <c r="AY1621" s="17" t="s">
        <v>12</v>
      </c>
      <c r="BF1621" s="17"/>
      <c r="BI1621" s="17"/>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Z1621" s="33" t="s">
        <v>85</v>
      </c>
    </row>
    <row r="1622" spans="1:104" x14ac:dyDescent="0.25">
      <c r="A1622">
        <v>1621</v>
      </c>
      <c r="B1622">
        <v>103</v>
      </c>
      <c r="C1622" s="24" t="s">
        <v>4290</v>
      </c>
      <c r="D1622" s="12">
        <v>8.51</v>
      </c>
      <c r="E1622" s="13">
        <f t="shared" ref="E1622:E1628" si="398">D1622/F1622</f>
        <v>0.46861233480176212</v>
      </c>
      <c r="F1622" s="7">
        <v>18.16</v>
      </c>
      <c r="G1622" s="7">
        <f t="shared" si="396"/>
        <v>8.0413876651982381</v>
      </c>
      <c r="H1622" s="15">
        <f t="shared" si="397"/>
        <v>8.9786123348017615</v>
      </c>
      <c r="I1622" s="11">
        <f t="shared" si="387"/>
        <v>0.49743426570819005</v>
      </c>
      <c r="J1622" s="32">
        <f t="shared" si="388"/>
        <v>2.7391754719613991E-2</v>
      </c>
      <c r="K1622" s="32">
        <f t="shared" si="389"/>
        <v>36.507336249033564</v>
      </c>
      <c r="L1622" s="8">
        <v>1</v>
      </c>
      <c r="M1622" s="9">
        <v>0</v>
      </c>
      <c r="N1622" s="8">
        <v>1</v>
      </c>
      <c r="O1622" s="9">
        <v>0</v>
      </c>
      <c r="P1622" s="9">
        <v>0</v>
      </c>
      <c r="Q1622" s="9">
        <v>0</v>
      </c>
      <c r="R1622" s="9">
        <v>0</v>
      </c>
      <c r="S1622" s="8">
        <v>1013</v>
      </c>
      <c r="T1622" s="9">
        <v>9</v>
      </c>
      <c r="U1622" s="9">
        <f t="shared" si="394"/>
        <v>1003</v>
      </c>
      <c r="V1622" s="9">
        <f t="shared" si="39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ref="AN1622:AN1628" si="399">1-AM1622-AL1622-AK1622</f>
        <v>0.56759999999999999</v>
      </c>
      <c r="AO1622" s="41" t="s">
        <v>98</v>
      </c>
      <c r="AP1622" s="17" t="s">
        <v>98</v>
      </c>
      <c r="AQ1622" s="32">
        <v>1</v>
      </c>
      <c r="AR1622" s="39">
        <v>0</v>
      </c>
      <c r="AS1622" s="38" t="s">
        <v>98</v>
      </c>
      <c r="AT1622" s="39" t="s">
        <v>98</v>
      </c>
      <c r="AV1622" s="17"/>
      <c r="AW1622">
        <v>0</v>
      </c>
      <c r="AX1622" s="17">
        <v>1</v>
      </c>
      <c r="AY1622" s="17" t="s">
        <v>12</v>
      </c>
      <c r="BF1622" s="17"/>
      <c r="BI1622" s="17"/>
      <c r="BL1622" s="90">
        <f t="shared" ref="BL1622:BL1628" si="400">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Z1622" s="33" t="s">
        <v>85</v>
      </c>
    </row>
    <row r="1623" spans="1:104" x14ac:dyDescent="0.25">
      <c r="A1623">
        <v>1622</v>
      </c>
      <c r="B1623">
        <v>103</v>
      </c>
      <c r="C1623" s="24" t="s">
        <v>4290</v>
      </c>
      <c r="D1623" s="12">
        <v>8.99</v>
      </c>
      <c r="E1623" s="13">
        <f t="shared" si="398"/>
        <v>1.1336696090794451</v>
      </c>
      <c r="F1623" s="7">
        <v>7.93</v>
      </c>
      <c r="G1623" s="7">
        <f t="shared" si="396"/>
        <v>7.8563303909205553</v>
      </c>
      <c r="H1623" s="15">
        <f t="shared" si="397"/>
        <v>10.123669609079446</v>
      </c>
      <c r="I1623" s="11">
        <f t="shared" si="387"/>
        <v>0.51632495629806585</v>
      </c>
      <c r="J1623" s="32">
        <f t="shared" si="388"/>
        <v>6.5110334968230252E-2</v>
      </c>
      <c r="K1623" s="32">
        <f t="shared" si="389"/>
        <v>15.358544852947494</v>
      </c>
      <c r="L1623" s="8">
        <v>1</v>
      </c>
      <c r="M1623" s="9">
        <v>0</v>
      </c>
      <c r="N1623" s="8">
        <v>1</v>
      </c>
      <c r="O1623" s="9">
        <v>0</v>
      </c>
      <c r="P1623" s="9">
        <v>0</v>
      </c>
      <c r="Q1623" s="9">
        <v>0</v>
      </c>
      <c r="R1623" s="9">
        <v>0</v>
      </c>
      <c r="S1623" s="8">
        <v>182</v>
      </c>
      <c r="T1623" s="9">
        <v>8</v>
      </c>
      <c r="U1623" s="9">
        <f t="shared" si="394"/>
        <v>173</v>
      </c>
      <c r="V1623" s="9">
        <f t="shared" si="39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99"/>
        <v>0.47479999999999994</v>
      </c>
      <c r="AO1623" s="41" t="s">
        <v>98</v>
      </c>
      <c r="AP1623" s="17" t="s">
        <v>98</v>
      </c>
      <c r="AQ1623" s="32">
        <v>0</v>
      </c>
      <c r="AR1623" s="39">
        <v>1</v>
      </c>
      <c r="AS1623" s="38" t="s">
        <v>98</v>
      </c>
      <c r="AT1623" s="39" t="s">
        <v>98</v>
      </c>
      <c r="AV1623" s="17"/>
      <c r="AW1623">
        <v>0</v>
      </c>
      <c r="AX1623" s="17">
        <v>1</v>
      </c>
      <c r="AY1623" s="17" t="s">
        <v>12</v>
      </c>
      <c r="BF1623" s="17"/>
      <c r="BI1623" s="17"/>
      <c r="BL1623" s="90">
        <f t="shared" si="40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Z1623" s="33" t="s">
        <v>85</v>
      </c>
    </row>
    <row r="1624" spans="1:104" x14ac:dyDescent="0.25">
      <c r="A1624">
        <v>1623</v>
      </c>
      <c r="B1624">
        <v>103</v>
      </c>
      <c r="C1624" s="24" t="s">
        <v>4290</v>
      </c>
      <c r="D1624" s="12">
        <v>5.76</v>
      </c>
      <c r="E1624" s="13">
        <f t="shared" si="398"/>
        <v>1.5955678670360112</v>
      </c>
      <c r="F1624" s="7">
        <v>3.61</v>
      </c>
      <c r="G1624" s="7">
        <f t="shared" si="396"/>
        <v>4.1644321329639888</v>
      </c>
      <c r="H1624" s="15">
        <f t="shared" si="397"/>
        <v>7.3555678670360107</v>
      </c>
      <c r="I1624" s="11">
        <f t="shared" si="387"/>
        <v>0.2653894552461214</v>
      </c>
      <c r="J1624" s="32">
        <f t="shared" si="388"/>
        <v>7.351508455571229E-2</v>
      </c>
      <c r="K1624" s="32">
        <f t="shared" si="389"/>
        <v>13.602650477021015</v>
      </c>
      <c r="L1624" s="8">
        <v>1</v>
      </c>
      <c r="M1624" s="9">
        <v>0</v>
      </c>
      <c r="N1624" s="8">
        <v>1</v>
      </c>
      <c r="O1624" s="9">
        <v>0</v>
      </c>
      <c r="P1624" s="9">
        <v>0</v>
      </c>
      <c r="Q1624" s="9">
        <v>0</v>
      </c>
      <c r="R1624" s="9">
        <v>0</v>
      </c>
      <c r="S1624" s="8">
        <v>182</v>
      </c>
      <c r="T1624" s="9">
        <v>9</v>
      </c>
      <c r="U1624" s="9">
        <f t="shared" si="394"/>
        <v>172</v>
      </c>
      <c r="V1624" s="9">
        <f t="shared" si="39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99"/>
        <v>0.47479999999999994</v>
      </c>
      <c r="AO1624" s="41" t="s">
        <v>98</v>
      </c>
      <c r="AP1624" s="17" t="s">
        <v>98</v>
      </c>
      <c r="AQ1624" s="32">
        <v>0</v>
      </c>
      <c r="AR1624" s="39">
        <v>1</v>
      </c>
      <c r="AS1624" s="38" t="s">
        <v>98</v>
      </c>
      <c r="AT1624" s="39" t="s">
        <v>98</v>
      </c>
      <c r="AV1624" s="17"/>
      <c r="AW1624">
        <v>0</v>
      </c>
      <c r="AX1624" s="17">
        <v>1</v>
      </c>
      <c r="AY1624" s="17" t="s">
        <v>12</v>
      </c>
      <c r="BF1624" s="17"/>
      <c r="BI1624" s="17"/>
      <c r="BL1624" s="90">
        <f t="shared" si="40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Z1624" s="33" t="s">
        <v>85</v>
      </c>
    </row>
    <row r="1625" spans="1:104" x14ac:dyDescent="0.25">
      <c r="A1625">
        <v>1624</v>
      </c>
      <c r="B1625">
        <v>103</v>
      </c>
      <c r="C1625" s="24" t="s">
        <v>4290</v>
      </c>
      <c r="D1625" s="12">
        <v>10.08</v>
      </c>
      <c r="E1625" s="13">
        <f t="shared" si="398"/>
        <v>0.46259752179899039</v>
      </c>
      <c r="F1625" s="7">
        <v>21.79</v>
      </c>
      <c r="G1625" s="7">
        <f t="shared" si="396"/>
        <v>9.6174024782010097</v>
      </c>
      <c r="H1625" s="15">
        <f t="shared" si="397"/>
        <v>10.54259752179899</v>
      </c>
      <c r="I1625" s="11">
        <f t="shared" si="387"/>
        <v>0.56759341731199964</v>
      </c>
      <c r="J1625" s="32">
        <f t="shared" si="388"/>
        <v>2.6048344071225318E-2</v>
      </c>
      <c r="K1625" s="32">
        <f t="shared" si="389"/>
        <v>38.390156290382563</v>
      </c>
      <c r="L1625" s="8">
        <v>1</v>
      </c>
      <c r="M1625" s="9">
        <v>0</v>
      </c>
      <c r="N1625" s="8">
        <v>1</v>
      </c>
      <c r="O1625" s="9">
        <v>0</v>
      </c>
      <c r="P1625" s="9">
        <v>0</v>
      </c>
      <c r="Q1625" s="9">
        <v>0</v>
      </c>
      <c r="R1625" s="9">
        <v>0</v>
      </c>
      <c r="S1625" s="8">
        <v>1009</v>
      </c>
      <c r="T1625" s="9">
        <v>9</v>
      </c>
      <c r="U1625" s="9">
        <f t="shared" si="394"/>
        <v>999</v>
      </c>
      <c r="V1625" s="9">
        <f t="shared" si="39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99"/>
        <v>0.56759999999999999</v>
      </c>
      <c r="AO1625" s="41" t="s">
        <v>98</v>
      </c>
      <c r="AP1625" s="17" t="s">
        <v>98</v>
      </c>
      <c r="AQ1625" s="32">
        <v>1</v>
      </c>
      <c r="AR1625" s="39">
        <v>0</v>
      </c>
      <c r="AS1625" s="38" t="s">
        <v>98</v>
      </c>
      <c r="AT1625" s="39" t="s">
        <v>98</v>
      </c>
      <c r="AV1625" s="17"/>
      <c r="AW1625">
        <v>0</v>
      </c>
      <c r="AX1625" s="17">
        <v>1</v>
      </c>
      <c r="AY1625" s="17" t="s">
        <v>12</v>
      </c>
      <c r="BF1625" s="17"/>
      <c r="BI1625" s="17"/>
      <c r="BL1625" s="90">
        <f t="shared" si="40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Z1625" s="33" t="s">
        <v>85</v>
      </c>
    </row>
    <row r="1626" spans="1:104" x14ac:dyDescent="0.25">
      <c r="A1626">
        <v>1625</v>
      </c>
      <c r="B1626">
        <v>103</v>
      </c>
      <c r="C1626" s="24" t="s">
        <v>4290</v>
      </c>
      <c r="D1626" s="12">
        <v>8.82</v>
      </c>
      <c r="E1626" s="13">
        <f t="shared" si="398"/>
        <v>0.51219512195121952</v>
      </c>
      <c r="F1626" s="7">
        <v>17.22</v>
      </c>
      <c r="G1626" s="7">
        <f t="shared" si="396"/>
        <v>8.3078048780487812</v>
      </c>
      <c r="H1626" s="15">
        <f t="shared" si="397"/>
        <v>9.3321951219512194</v>
      </c>
      <c r="I1626" s="11">
        <f t="shared" si="387"/>
        <v>0.47860513710253799</v>
      </c>
      <c r="J1626" s="32">
        <f t="shared" si="388"/>
        <v>2.7793561968788502E-2</v>
      </c>
      <c r="K1626" s="32">
        <f t="shared" si="389"/>
        <v>35.979555305756627</v>
      </c>
      <c r="L1626" s="8">
        <v>1</v>
      </c>
      <c r="M1626" s="9">
        <v>0</v>
      </c>
      <c r="N1626" s="8">
        <v>1</v>
      </c>
      <c r="O1626" s="9">
        <v>0</v>
      </c>
      <c r="P1626" s="9">
        <v>0</v>
      </c>
      <c r="Q1626" s="9">
        <v>0</v>
      </c>
      <c r="R1626" s="9">
        <v>0</v>
      </c>
      <c r="S1626" s="8">
        <v>1009</v>
      </c>
      <c r="T1626" s="9">
        <v>10</v>
      </c>
      <c r="U1626" s="9">
        <f t="shared" si="394"/>
        <v>998</v>
      </c>
      <c r="V1626" s="9">
        <f t="shared" si="39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99"/>
        <v>0.56759999999999999</v>
      </c>
      <c r="AO1626" s="41" t="s">
        <v>98</v>
      </c>
      <c r="AP1626" s="17" t="s">
        <v>98</v>
      </c>
      <c r="AQ1626" s="32">
        <v>1</v>
      </c>
      <c r="AR1626" s="39">
        <v>0</v>
      </c>
      <c r="AS1626" s="38" t="s">
        <v>98</v>
      </c>
      <c r="AT1626" s="39" t="s">
        <v>98</v>
      </c>
      <c r="AV1626" s="17"/>
      <c r="AW1626">
        <v>0</v>
      </c>
      <c r="AX1626" s="17">
        <v>1</v>
      </c>
      <c r="AY1626" s="17" t="s">
        <v>12</v>
      </c>
      <c r="BF1626" s="17"/>
      <c r="BI1626" s="17"/>
      <c r="BL1626" s="90">
        <f t="shared" si="40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Z1626" s="33" t="s">
        <v>85</v>
      </c>
    </row>
    <row r="1627" spans="1:104" x14ac:dyDescent="0.25">
      <c r="A1627">
        <v>1626</v>
      </c>
      <c r="B1627">
        <v>103</v>
      </c>
      <c r="C1627" s="24" t="s">
        <v>4290</v>
      </c>
      <c r="D1627" s="12">
        <v>8.67</v>
      </c>
      <c r="E1627" s="13">
        <f t="shared" si="398"/>
        <v>1.2768777614138438</v>
      </c>
      <c r="F1627" s="7">
        <v>6.79</v>
      </c>
      <c r="G1627" s="7">
        <f t="shared" si="396"/>
        <v>7.3931222385861561</v>
      </c>
      <c r="H1627" s="15">
        <f t="shared" si="397"/>
        <v>9.9468777614138446</v>
      </c>
      <c r="I1627" s="11">
        <f t="shared" si="387"/>
        <v>0.45976706678606505</v>
      </c>
      <c r="J1627" s="32">
        <f t="shared" si="388"/>
        <v>6.7712380969965402E-2</v>
      </c>
      <c r="K1627" s="32">
        <f t="shared" si="389"/>
        <v>14.76834791031143</v>
      </c>
      <c r="L1627" s="8">
        <v>1</v>
      </c>
      <c r="M1627" s="9">
        <v>0</v>
      </c>
      <c r="N1627" s="8">
        <v>1</v>
      </c>
      <c r="O1627" s="9">
        <v>0</v>
      </c>
      <c r="P1627" s="9">
        <v>0</v>
      </c>
      <c r="Q1627" s="9">
        <v>0</v>
      </c>
      <c r="R1627" s="9">
        <v>0</v>
      </c>
      <c r="S1627" s="8">
        <v>182</v>
      </c>
      <c r="T1627" s="9">
        <v>9</v>
      </c>
      <c r="U1627" s="9">
        <f t="shared" si="394"/>
        <v>172</v>
      </c>
      <c r="V1627" s="9">
        <f t="shared" si="39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99"/>
        <v>0.47479999999999994</v>
      </c>
      <c r="AO1627" s="41" t="s">
        <v>98</v>
      </c>
      <c r="AP1627" s="17" t="s">
        <v>98</v>
      </c>
      <c r="AQ1627" s="32">
        <v>0</v>
      </c>
      <c r="AR1627" s="39">
        <v>1</v>
      </c>
      <c r="AS1627" s="38" t="s">
        <v>98</v>
      </c>
      <c r="AT1627" s="39" t="s">
        <v>98</v>
      </c>
      <c r="AV1627" s="17"/>
      <c r="AW1627">
        <v>0</v>
      </c>
      <c r="AX1627" s="17">
        <v>1</v>
      </c>
      <c r="AY1627" s="17" t="s">
        <v>12</v>
      </c>
      <c r="BF1627" s="17"/>
      <c r="BI1627" s="17"/>
      <c r="BL1627" s="90">
        <f t="shared" si="40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Z1627" s="33" t="s">
        <v>85</v>
      </c>
    </row>
    <row r="1628" spans="1:104" x14ac:dyDescent="0.25">
      <c r="A1628">
        <v>1627</v>
      </c>
      <c r="B1628">
        <v>103</v>
      </c>
      <c r="C1628" s="24" t="s">
        <v>4290</v>
      </c>
      <c r="D1628" s="12">
        <v>-2.4500000000000001E-2</v>
      </c>
      <c r="E1628" s="13">
        <f t="shared" si="398"/>
        <v>9.2803030303030311E-3</v>
      </c>
      <c r="F1628" s="7">
        <v>-2.64</v>
      </c>
      <c r="G1628" s="7">
        <f t="shared" si="396"/>
        <v>-3.3780303030303035E-2</v>
      </c>
      <c r="H1628" s="15">
        <f t="shared" si="397"/>
        <v>-1.521969696969697E-2</v>
      </c>
      <c r="I1628" s="11">
        <f t="shared" si="387"/>
        <v>-0.1978932653672392</v>
      </c>
      <c r="J1628" s="32">
        <f t="shared" si="388"/>
        <v>7.4959570214863325E-2</v>
      </c>
      <c r="K1628" s="32">
        <f t="shared" si="389"/>
        <v>13.340524727311143</v>
      </c>
      <c r="L1628" s="8">
        <v>1</v>
      </c>
      <c r="M1628" s="9">
        <v>0</v>
      </c>
      <c r="N1628" s="8">
        <v>1</v>
      </c>
      <c r="O1628" s="9">
        <v>0</v>
      </c>
      <c r="P1628" s="9">
        <v>0</v>
      </c>
      <c r="Q1628" s="9">
        <v>0</v>
      </c>
      <c r="R1628" s="9">
        <v>0</v>
      </c>
      <c r="S1628" s="8">
        <v>182</v>
      </c>
      <c r="T1628" s="9">
        <v>10</v>
      </c>
      <c r="U1628" s="9">
        <f t="shared" si="394"/>
        <v>171</v>
      </c>
      <c r="V1628" s="9">
        <f t="shared" si="39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99"/>
        <v>0.47479999999999994</v>
      </c>
      <c r="AO1628" s="41" t="s">
        <v>98</v>
      </c>
      <c r="AP1628" s="17" t="s">
        <v>98</v>
      </c>
      <c r="AQ1628" s="32">
        <v>0</v>
      </c>
      <c r="AR1628" s="39">
        <v>1</v>
      </c>
      <c r="AS1628" s="38" t="s">
        <v>98</v>
      </c>
      <c r="AT1628" s="39" t="s">
        <v>98</v>
      </c>
      <c r="AV1628" s="17"/>
      <c r="AW1628">
        <v>0</v>
      </c>
      <c r="AX1628" s="17">
        <v>1</v>
      </c>
      <c r="AY1628" s="17" t="s">
        <v>12</v>
      </c>
      <c r="BF1628" s="17"/>
      <c r="BI1628" s="17"/>
      <c r="BL1628" s="90">
        <f t="shared" si="40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Z1628" s="33" t="s">
        <v>85</v>
      </c>
    </row>
    <row r="1629" spans="1:104" x14ac:dyDescent="0.25">
      <c r="A1629">
        <v>1628</v>
      </c>
      <c r="B1629">
        <v>104</v>
      </c>
      <c r="C1629" s="24" t="s">
        <v>119</v>
      </c>
      <c r="D1629" s="12">
        <v>12.8</v>
      </c>
      <c r="E1629" s="13">
        <v>0.5</v>
      </c>
      <c r="F1629" s="7">
        <f>D1629/E1629</f>
        <v>25.6</v>
      </c>
      <c r="G1629" s="7">
        <f t="shared" ref="G1629:G1657" si="401">D1629-E1629</f>
        <v>12.3</v>
      </c>
      <c r="H1629" s="15">
        <f t="shared" ref="H1629:H1657" si="402">D1629+E1629</f>
        <v>13.3</v>
      </c>
      <c r="I1629" s="11"/>
      <c r="J1629" s="32"/>
      <c r="K1629" s="32"/>
      <c r="L1629" s="8">
        <v>1</v>
      </c>
      <c r="M1629" s="9">
        <v>0</v>
      </c>
      <c r="N1629" s="8">
        <v>0</v>
      </c>
      <c r="O1629" s="9">
        <v>0</v>
      </c>
      <c r="P1629" s="9">
        <v>0</v>
      </c>
      <c r="Q1629" s="9">
        <v>1</v>
      </c>
      <c r="R1629" s="9">
        <v>0</v>
      </c>
      <c r="S1629" s="8">
        <v>6558</v>
      </c>
      <c r="T1629" s="9">
        <v>12</v>
      </c>
      <c r="U1629" s="9">
        <f t="shared" si="394"/>
        <v>6545</v>
      </c>
      <c r="V1629" s="9">
        <f t="shared" si="395"/>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V1629" s="17"/>
      <c r="AW1629" t="s">
        <v>98</v>
      </c>
      <c r="AX1629" s="17" t="s">
        <v>98</v>
      </c>
      <c r="AY1629" s="17" t="s">
        <v>2</v>
      </c>
      <c r="BF1629" s="17"/>
      <c r="BI1629" s="17"/>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Z1629" s="33" t="s">
        <v>85</v>
      </c>
    </row>
    <row r="1630" spans="1:104" x14ac:dyDescent="0.25">
      <c r="A1630">
        <v>1629</v>
      </c>
      <c r="B1630">
        <v>104</v>
      </c>
      <c r="C1630" s="24" t="s">
        <v>119</v>
      </c>
      <c r="D1630" s="12">
        <v>11</v>
      </c>
      <c r="E1630" s="13">
        <v>0.5</v>
      </c>
      <c r="F1630" s="7">
        <f t="shared" ref="F1630:F1657" si="403">D1630/E1630</f>
        <v>22</v>
      </c>
      <c r="G1630" s="7">
        <f t="shared" si="401"/>
        <v>10.5</v>
      </c>
      <c r="H1630" s="15">
        <f t="shared" si="402"/>
        <v>11.5</v>
      </c>
      <c r="I1630" s="11"/>
      <c r="J1630" s="32"/>
      <c r="K1630" s="32"/>
      <c r="L1630" s="8">
        <v>1</v>
      </c>
      <c r="M1630" s="9">
        <v>0</v>
      </c>
      <c r="N1630" s="8">
        <v>0</v>
      </c>
      <c r="O1630" s="9">
        <v>0</v>
      </c>
      <c r="P1630" s="9">
        <v>0</v>
      </c>
      <c r="Q1630" s="9">
        <v>1</v>
      </c>
      <c r="R1630" s="9">
        <v>0</v>
      </c>
      <c r="S1630" s="8">
        <v>6558</v>
      </c>
      <c r="T1630" s="9">
        <v>12</v>
      </c>
      <c r="U1630" s="9">
        <f t="shared" ref="U1630:U1635" si="404">S1630-T1630-1</f>
        <v>6545</v>
      </c>
      <c r="V1630" s="9">
        <f t="shared" si="395"/>
        <v>17</v>
      </c>
      <c r="W1630" s="7">
        <v>12.086</v>
      </c>
      <c r="X1630" s="7">
        <f t="shared" ref="X1630:X1657" si="405">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V1630" s="17"/>
      <c r="AW1630" t="s">
        <v>98</v>
      </c>
      <c r="AX1630" s="17" t="s">
        <v>98</v>
      </c>
      <c r="AY1630" s="17" t="s">
        <v>2</v>
      </c>
      <c r="BF1630" s="17"/>
      <c r="BI1630" s="17"/>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Z1630" s="33" t="s">
        <v>85</v>
      </c>
    </row>
    <row r="1631" spans="1:104" x14ac:dyDescent="0.25">
      <c r="A1631">
        <v>1630</v>
      </c>
      <c r="B1631">
        <v>104</v>
      </c>
      <c r="C1631" s="24" t="s">
        <v>119</v>
      </c>
      <c r="D1631" s="12">
        <v>13</v>
      </c>
      <c r="E1631" s="13">
        <v>0.5</v>
      </c>
      <c r="F1631" s="7">
        <f t="shared" si="403"/>
        <v>26</v>
      </c>
      <c r="G1631" s="7">
        <f t="shared" si="401"/>
        <v>12.5</v>
      </c>
      <c r="H1631" s="15">
        <f t="shared" si="402"/>
        <v>13.5</v>
      </c>
      <c r="I1631" s="11"/>
      <c r="J1631" s="32"/>
      <c r="K1631" s="32"/>
      <c r="L1631" s="8">
        <v>1</v>
      </c>
      <c r="M1631" s="9">
        <v>0</v>
      </c>
      <c r="N1631" s="8">
        <v>0</v>
      </c>
      <c r="O1631" s="9">
        <v>0</v>
      </c>
      <c r="P1631" s="9">
        <v>0</v>
      </c>
      <c r="Q1631" s="9">
        <v>1</v>
      </c>
      <c r="R1631" s="9">
        <v>0</v>
      </c>
      <c r="S1631" s="8">
        <v>7211</v>
      </c>
      <c r="T1631" s="9">
        <v>12</v>
      </c>
      <c r="U1631" s="9">
        <f t="shared" si="404"/>
        <v>7198</v>
      </c>
      <c r="V1631" s="9">
        <f t="shared" si="395"/>
        <v>17</v>
      </c>
      <c r="W1631" s="7">
        <v>12.086</v>
      </c>
      <c r="X1631" s="7">
        <f t="shared" si="405"/>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V1631" s="17"/>
      <c r="AW1631" t="s">
        <v>98</v>
      </c>
      <c r="AX1631" s="17" t="s">
        <v>98</v>
      </c>
      <c r="AY1631" s="17" t="s">
        <v>2</v>
      </c>
      <c r="BF1631" s="17"/>
      <c r="BI1631" s="17"/>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Z1631" s="33" t="s">
        <v>85</v>
      </c>
    </row>
    <row r="1632" spans="1:104" x14ac:dyDescent="0.25">
      <c r="A1632">
        <v>1631</v>
      </c>
      <c r="B1632">
        <v>104</v>
      </c>
      <c r="C1632" s="24" t="s">
        <v>119</v>
      </c>
      <c r="D1632" s="12">
        <v>11.2</v>
      </c>
      <c r="E1632" s="13">
        <v>0.5</v>
      </c>
      <c r="F1632" s="7">
        <f t="shared" si="403"/>
        <v>22.4</v>
      </c>
      <c r="G1632" s="7">
        <f t="shared" si="401"/>
        <v>10.7</v>
      </c>
      <c r="H1632" s="15">
        <f t="shared" si="402"/>
        <v>11.7</v>
      </c>
      <c r="I1632" s="11"/>
      <c r="J1632" s="32"/>
      <c r="K1632" s="32"/>
      <c r="L1632" s="8">
        <v>1</v>
      </c>
      <c r="M1632" s="9">
        <v>0</v>
      </c>
      <c r="N1632" s="8">
        <v>0</v>
      </c>
      <c r="O1632" s="9">
        <v>0</v>
      </c>
      <c r="P1632" s="9">
        <v>0</v>
      </c>
      <c r="Q1632" s="9">
        <v>1</v>
      </c>
      <c r="R1632" s="9">
        <v>0</v>
      </c>
      <c r="S1632" s="8">
        <v>7211</v>
      </c>
      <c r="T1632" s="9">
        <v>12</v>
      </c>
      <c r="U1632" s="9">
        <f t="shared" si="404"/>
        <v>7198</v>
      </c>
      <c r="V1632" s="9">
        <f t="shared" si="395"/>
        <v>17</v>
      </c>
      <c r="W1632" s="7">
        <v>12.086</v>
      </c>
      <c r="X1632" s="7">
        <f t="shared" si="405"/>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V1632" s="17"/>
      <c r="AW1632" t="s">
        <v>98</v>
      </c>
      <c r="AX1632" s="17" t="s">
        <v>98</v>
      </c>
      <c r="AY1632" s="17" t="s">
        <v>2</v>
      </c>
      <c r="BF1632" s="17"/>
      <c r="BI1632" s="17"/>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Z1632" s="33" t="s">
        <v>85</v>
      </c>
    </row>
    <row r="1633" spans="1:104" x14ac:dyDescent="0.25">
      <c r="A1633">
        <v>1632</v>
      </c>
      <c r="B1633">
        <v>104</v>
      </c>
      <c r="C1633" s="24" t="s">
        <v>119</v>
      </c>
      <c r="D1633" s="12">
        <v>9.9</v>
      </c>
      <c r="E1633" s="13">
        <v>0.5</v>
      </c>
      <c r="F1633" s="7">
        <f t="shared" si="403"/>
        <v>19.8</v>
      </c>
      <c r="G1633" s="7">
        <f t="shared" si="401"/>
        <v>9.4</v>
      </c>
      <c r="H1633" s="15">
        <f t="shared" si="402"/>
        <v>10.4</v>
      </c>
      <c r="I1633" s="11"/>
      <c r="J1633" s="32"/>
      <c r="K1633" s="32"/>
      <c r="L1633" s="8">
        <v>1</v>
      </c>
      <c r="M1633" s="9">
        <v>0</v>
      </c>
      <c r="N1633" s="8">
        <v>0</v>
      </c>
      <c r="O1633" s="9">
        <v>0</v>
      </c>
      <c r="P1633" s="9">
        <v>0</v>
      </c>
      <c r="Q1633" s="9">
        <v>1</v>
      </c>
      <c r="R1633" s="9">
        <v>0</v>
      </c>
      <c r="S1633" s="8">
        <v>4723</v>
      </c>
      <c r="T1633" s="9">
        <v>12</v>
      </c>
      <c r="U1633" s="9">
        <f t="shared" si="404"/>
        <v>4710</v>
      </c>
      <c r="V1633" s="9">
        <f t="shared" si="395"/>
        <v>17</v>
      </c>
      <c r="W1633" s="7">
        <v>12.086</v>
      </c>
      <c r="X1633" s="7">
        <f t="shared" si="405"/>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V1633" s="17"/>
      <c r="AW1633" t="s">
        <v>98</v>
      </c>
      <c r="AX1633" s="17" t="s">
        <v>98</v>
      </c>
      <c r="AY1633" s="17" t="s">
        <v>2</v>
      </c>
      <c r="BF1633" s="17"/>
      <c r="BI1633" s="17"/>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Z1633" s="33" t="s">
        <v>85</v>
      </c>
    </row>
    <row r="1634" spans="1:104" x14ac:dyDescent="0.25">
      <c r="A1634">
        <v>1633</v>
      </c>
      <c r="B1634">
        <v>104</v>
      </c>
      <c r="C1634" s="24" t="s">
        <v>119</v>
      </c>
      <c r="D1634" s="12">
        <v>8</v>
      </c>
      <c r="E1634" s="13">
        <v>0.3</v>
      </c>
      <c r="F1634" s="7">
        <f t="shared" si="403"/>
        <v>26.666666666666668</v>
      </c>
      <c r="G1634" s="7">
        <f t="shared" si="401"/>
        <v>7.7</v>
      </c>
      <c r="H1634" s="15">
        <f t="shared" si="402"/>
        <v>8.3000000000000007</v>
      </c>
      <c r="I1634" s="11"/>
      <c r="J1634" s="32"/>
      <c r="K1634" s="32"/>
      <c r="L1634" s="8">
        <v>1</v>
      </c>
      <c r="M1634" s="9">
        <v>0</v>
      </c>
      <c r="N1634" s="8">
        <v>0</v>
      </c>
      <c r="O1634" s="9">
        <v>0</v>
      </c>
      <c r="P1634" s="9">
        <v>0</v>
      </c>
      <c r="Q1634" s="9">
        <v>1</v>
      </c>
      <c r="R1634" s="9">
        <v>0</v>
      </c>
      <c r="S1634" s="8">
        <v>4694</v>
      </c>
      <c r="T1634" s="9">
        <v>12</v>
      </c>
      <c r="U1634" s="9">
        <f t="shared" si="404"/>
        <v>4681</v>
      </c>
      <c r="V1634" s="9">
        <f t="shared" si="395"/>
        <v>17</v>
      </c>
      <c r="W1634" s="7">
        <v>12.086</v>
      </c>
      <c r="X1634" s="7">
        <f t="shared" si="405"/>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V1634" s="17"/>
      <c r="AW1634" t="s">
        <v>98</v>
      </c>
      <c r="AX1634" s="17" t="s">
        <v>98</v>
      </c>
      <c r="AY1634" s="17" t="s">
        <v>2</v>
      </c>
      <c r="BF1634" s="17"/>
      <c r="BI1634" s="17"/>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Z1634" s="33" t="s">
        <v>85</v>
      </c>
    </row>
    <row r="1635" spans="1:104" x14ac:dyDescent="0.25">
      <c r="A1635">
        <v>1634</v>
      </c>
      <c r="B1635">
        <v>104</v>
      </c>
      <c r="C1635" s="24" t="s">
        <v>119</v>
      </c>
      <c r="D1635" s="12">
        <v>10.1</v>
      </c>
      <c r="E1635" s="13">
        <v>0.5</v>
      </c>
      <c r="F1635" s="7">
        <f t="shared" si="403"/>
        <v>20.2</v>
      </c>
      <c r="G1635" s="7">
        <f t="shared" si="401"/>
        <v>9.6</v>
      </c>
      <c r="H1635" s="15">
        <f t="shared" si="402"/>
        <v>10.6</v>
      </c>
      <c r="I1635" s="11"/>
      <c r="J1635" s="32"/>
      <c r="K1635" s="32"/>
      <c r="L1635" s="8">
        <v>1</v>
      </c>
      <c r="M1635" s="9">
        <v>0</v>
      </c>
      <c r="N1635" s="8">
        <v>0</v>
      </c>
      <c r="O1635" s="9">
        <v>0</v>
      </c>
      <c r="P1635" s="9">
        <v>0</v>
      </c>
      <c r="Q1635" s="9">
        <v>1</v>
      </c>
      <c r="R1635" s="9">
        <v>0</v>
      </c>
      <c r="S1635" s="8">
        <v>6658</v>
      </c>
      <c r="T1635" s="9">
        <v>15</v>
      </c>
      <c r="U1635" s="9">
        <f t="shared" si="404"/>
        <v>6642</v>
      </c>
      <c r="V1635" s="9">
        <f t="shared" si="395"/>
        <v>17</v>
      </c>
      <c r="W1635" s="7">
        <v>12.086</v>
      </c>
      <c r="X1635" s="7">
        <f t="shared" si="405"/>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V1635" s="17"/>
      <c r="AW1635" t="s">
        <v>98</v>
      </c>
      <c r="AX1635" s="17" t="s">
        <v>98</v>
      </c>
      <c r="AY1635" s="17" t="s">
        <v>2</v>
      </c>
      <c r="BF1635" s="17"/>
      <c r="BI1635" s="17"/>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Z1635" s="33" t="s">
        <v>85</v>
      </c>
    </row>
    <row r="1636" spans="1:104" x14ac:dyDescent="0.25">
      <c r="A1636">
        <v>1635</v>
      </c>
      <c r="B1636">
        <v>104</v>
      </c>
      <c r="C1636" s="24" t="s">
        <v>119</v>
      </c>
      <c r="D1636" s="12">
        <v>8.8000000000000007</v>
      </c>
      <c r="E1636" s="13">
        <v>0.4</v>
      </c>
      <c r="F1636" s="7">
        <f t="shared" si="403"/>
        <v>22</v>
      </c>
      <c r="G1636" s="7">
        <f t="shared" si="401"/>
        <v>8.4</v>
      </c>
      <c r="H1636" s="15">
        <f t="shared" si="402"/>
        <v>9.2000000000000011</v>
      </c>
      <c r="I1636" s="11"/>
      <c r="J1636" s="32"/>
      <c r="K1636" s="32"/>
      <c r="L1636" s="8">
        <v>1</v>
      </c>
      <c r="M1636" s="9">
        <v>0</v>
      </c>
      <c r="N1636" s="8">
        <v>0</v>
      </c>
      <c r="O1636" s="9">
        <v>0</v>
      </c>
      <c r="P1636" s="9">
        <v>0</v>
      </c>
      <c r="Q1636" s="9">
        <v>1</v>
      </c>
      <c r="R1636" s="9">
        <v>0</v>
      </c>
      <c r="S1636" s="8">
        <v>6658</v>
      </c>
      <c r="T1636" s="9">
        <v>15</v>
      </c>
      <c r="U1636" s="9">
        <f t="shared" ref="U1636:U1641" si="406">S1636-T1636-1</f>
        <v>6642</v>
      </c>
      <c r="V1636" s="9">
        <f t="shared" si="395"/>
        <v>17</v>
      </c>
      <c r="W1636" s="7">
        <v>12.086</v>
      </c>
      <c r="X1636" s="7">
        <f t="shared" si="405"/>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V1636" s="17"/>
      <c r="AW1636" t="s">
        <v>98</v>
      </c>
      <c r="AX1636" s="17" t="s">
        <v>98</v>
      </c>
      <c r="AY1636" s="17" t="s">
        <v>2</v>
      </c>
      <c r="BF1636" s="17"/>
      <c r="BI1636" s="17"/>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Z1636" s="33" t="s">
        <v>85</v>
      </c>
    </row>
    <row r="1637" spans="1:104" x14ac:dyDescent="0.25">
      <c r="A1637">
        <v>1636</v>
      </c>
      <c r="B1637">
        <v>104</v>
      </c>
      <c r="C1637" s="24" t="s">
        <v>119</v>
      </c>
      <c r="D1637" s="12">
        <v>9.8000000000000007</v>
      </c>
      <c r="E1637" s="13">
        <v>0.5</v>
      </c>
      <c r="F1637" s="7">
        <f t="shared" si="403"/>
        <v>19.600000000000001</v>
      </c>
      <c r="G1637" s="7">
        <f t="shared" si="401"/>
        <v>9.3000000000000007</v>
      </c>
      <c r="H1637" s="15">
        <f t="shared" si="402"/>
        <v>10.3</v>
      </c>
      <c r="I1637" s="11"/>
      <c r="J1637" s="32"/>
      <c r="K1637" s="32"/>
      <c r="L1637" s="8">
        <v>1</v>
      </c>
      <c r="M1637" s="9">
        <v>0</v>
      </c>
      <c r="N1637" s="8">
        <v>0</v>
      </c>
      <c r="O1637" s="9">
        <v>0</v>
      </c>
      <c r="P1637" s="9">
        <v>0</v>
      </c>
      <c r="Q1637" s="9">
        <v>1</v>
      </c>
      <c r="R1637" s="9">
        <v>0</v>
      </c>
      <c r="S1637" s="8">
        <v>7211</v>
      </c>
      <c r="T1637" s="9">
        <v>15</v>
      </c>
      <c r="U1637" s="9">
        <f t="shared" si="406"/>
        <v>7195</v>
      </c>
      <c r="V1637" s="9">
        <f t="shared" si="395"/>
        <v>17</v>
      </c>
      <c r="W1637" s="7">
        <v>12.086</v>
      </c>
      <c r="X1637" s="7">
        <f t="shared" si="405"/>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V1637" s="17"/>
      <c r="AW1637" t="s">
        <v>98</v>
      </c>
      <c r="AX1637" s="17" t="s">
        <v>98</v>
      </c>
      <c r="AY1637" s="17" t="s">
        <v>2</v>
      </c>
      <c r="BF1637" s="17"/>
      <c r="BI1637" s="17"/>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Z1637" s="33" t="s">
        <v>85</v>
      </c>
    </row>
    <row r="1638" spans="1:104" x14ac:dyDescent="0.25">
      <c r="A1638">
        <v>1637</v>
      </c>
      <c r="B1638">
        <v>104</v>
      </c>
      <c r="C1638" s="24" t="s">
        <v>119</v>
      </c>
      <c r="D1638" s="12">
        <v>8.5</v>
      </c>
      <c r="E1638" s="13">
        <v>0.4</v>
      </c>
      <c r="F1638" s="7">
        <f t="shared" si="403"/>
        <v>21.25</v>
      </c>
      <c r="G1638" s="7">
        <f t="shared" si="401"/>
        <v>8.1</v>
      </c>
      <c r="H1638" s="15">
        <f t="shared" si="402"/>
        <v>8.9</v>
      </c>
      <c r="I1638" s="11"/>
      <c r="J1638" s="32"/>
      <c r="K1638" s="32"/>
      <c r="L1638" s="8">
        <v>1</v>
      </c>
      <c r="M1638" s="9">
        <v>0</v>
      </c>
      <c r="N1638" s="8">
        <v>0</v>
      </c>
      <c r="O1638" s="9">
        <v>0</v>
      </c>
      <c r="P1638" s="9">
        <v>0</v>
      </c>
      <c r="Q1638" s="9">
        <v>1</v>
      </c>
      <c r="R1638" s="9">
        <v>0</v>
      </c>
      <c r="S1638" s="8">
        <v>7211</v>
      </c>
      <c r="T1638" s="9">
        <v>15</v>
      </c>
      <c r="U1638" s="9">
        <f t="shared" si="406"/>
        <v>7195</v>
      </c>
      <c r="V1638" s="9">
        <f t="shared" si="395"/>
        <v>17</v>
      </c>
      <c r="W1638" s="7">
        <v>12.086</v>
      </c>
      <c r="X1638" s="7">
        <f t="shared" si="405"/>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V1638" s="17"/>
      <c r="AW1638" t="s">
        <v>98</v>
      </c>
      <c r="AX1638" s="17" t="s">
        <v>98</v>
      </c>
      <c r="AY1638" s="17" t="s">
        <v>2</v>
      </c>
      <c r="BF1638" s="17"/>
      <c r="BI1638" s="17"/>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Z1638" s="33" t="s">
        <v>85</v>
      </c>
    </row>
    <row r="1639" spans="1:104" x14ac:dyDescent="0.25">
      <c r="A1639">
        <v>1638</v>
      </c>
      <c r="B1639">
        <v>104</v>
      </c>
      <c r="C1639" s="24" t="s">
        <v>119</v>
      </c>
      <c r="D1639" s="12">
        <v>8.5</v>
      </c>
      <c r="E1639" s="13">
        <v>0.4</v>
      </c>
      <c r="F1639" s="7">
        <f t="shared" si="403"/>
        <v>21.25</v>
      </c>
      <c r="G1639" s="7">
        <f t="shared" si="401"/>
        <v>8.1</v>
      </c>
      <c r="H1639" s="15">
        <f t="shared" si="402"/>
        <v>8.9</v>
      </c>
      <c r="I1639" s="11"/>
      <c r="J1639" s="32"/>
      <c r="K1639" s="32"/>
      <c r="L1639" s="8">
        <v>1</v>
      </c>
      <c r="M1639" s="9">
        <v>0</v>
      </c>
      <c r="N1639" s="8">
        <v>0</v>
      </c>
      <c r="O1639" s="9">
        <v>0</v>
      </c>
      <c r="P1639" s="9">
        <v>0</v>
      </c>
      <c r="Q1639" s="9">
        <v>1</v>
      </c>
      <c r="R1639" s="9">
        <v>0</v>
      </c>
      <c r="S1639" s="8">
        <v>4723</v>
      </c>
      <c r="T1639" s="9">
        <v>15</v>
      </c>
      <c r="U1639" s="9">
        <f t="shared" si="406"/>
        <v>4707</v>
      </c>
      <c r="V1639" s="9">
        <f t="shared" si="395"/>
        <v>17</v>
      </c>
      <c r="W1639" s="7">
        <v>12.086</v>
      </c>
      <c r="X1639" s="7">
        <f t="shared" si="405"/>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V1639" s="17"/>
      <c r="AW1639" t="s">
        <v>98</v>
      </c>
      <c r="AX1639" s="17" t="s">
        <v>98</v>
      </c>
      <c r="AY1639" s="17" t="s">
        <v>2</v>
      </c>
      <c r="BF1639" s="17"/>
      <c r="BI1639" s="17"/>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Z1639" s="33" t="s">
        <v>85</v>
      </c>
    </row>
    <row r="1640" spans="1:104" x14ac:dyDescent="0.25">
      <c r="A1640">
        <v>1639</v>
      </c>
      <c r="B1640">
        <v>104</v>
      </c>
      <c r="C1640" s="24" t="s">
        <v>119</v>
      </c>
      <c r="D1640" s="12">
        <v>8</v>
      </c>
      <c r="E1640" s="13">
        <v>0.3</v>
      </c>
      <c r="F1640" s="7">
        <f t="shared" si="403"/>
        <v>26.666666666666668</v>
      </c>
      <c r="G1640" s="7">
        <f t="shared" si="401"/>
        <v>7.7</v>
      </c>
      <c r="H1640" s="15">
        <f t="shared" si="402"/>
        <v>8.3000000000000007</v>
      </c>
      <c r="I1640" s="11"/>
      <c r="J1640" s="32"/>
      <c r="K1640" s="32"/>
      <c r="L1640" s="8">
        <v>1</v>
      </c>
      <c r="M1640" s="9">
        <v>0</v>
      </c>
      <c r="N1640" s="8">
        <v>0</v>
      </c>
      <c r="O1640" s="9">
        <v>0</v>
      </c>
      <c r="P1640" s="9">
        <v>0</v>
      </c>
      <c r="Q1640" s="9">
        <v>1</v>
      </c>
      <c r="R1640" s="9">
        <v>0</v>
      </c>
      <c r="S1640" s="8">
        <v>4694</v>
      </c>
      <c r="T1640" s="9">
        <v>15</v>
      </c>
      <c r="U1640" s="9">
        <f t="shared" si="406"/>
        <v>4678</v>
      </c>
      <c r="V1640" s="9">
        <f t="shared" si="395"/>
        <v>17</v>
      </c>
      <c r="W1640" s="7">
        <v>12.086</v>
      </c>
      <c r="X1640" s="7">
        <f t="shared" si="405"/>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V1640" s="17"/>
      <c r="AW1640" t="s">
        <v>98</v>
      </c>
      <c r="AX1640" s="17" t="s">
        <v>98</v>
      </c>
      <c r="AY1640" s="17" t="s">
        <v>2</v>
      </c>
      <c r="BF1640" s="17"/>
      <c r="BI1640" s="17"/>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Z1640" s="33" t="s">
        <v>85</v>
      </c>
    </row>
    <row r="1641" spans="1:104" x14ac:dyDescent="0.25">
      <c r="A1641">
        <v>1640</v>
      </c>
      <c r="B1641">
        <v>104</v>
      </c>
      <c r="C1641" s="24" t="s">
        <v>119</v>
      </c>
      <c r="D1641" s="12">
        <v>12.8</v>
      </c>
      <c r="E1641" s="13">
        <v>1.3</v>
      </c>
      <c r="F1641" s="7">
        <f t="shared" si="403"/>
        <v>9.8461538461538467</v>
      </c>
      <c r="G1641" s="7">
        <f t="shared" si="401"/>
        <v>11.5</v>
      </c>
      <c r="H1641" s="15">
        <f t="shared" si="402"/>
        <v>14.100000000000001</v>
      </c>
      <c r="I1641" s="11"/>
      <c r="J1641" s="32"/>
      <c r="K1641" s="32"/>
      <c r="L1641" s="8">
        <v>1</v>
      </c>
      <c r="M1641" s="9">
        <v>0</v>
      </c>
      <c r="N1641" s="8">
        <v>0</v>
      </c>
      <c r="O1641" s="9">
        <v>0</v>
      </c>
      <c r="P1641" s="9">
        <v>0</v>
      </c>
      <c r="Q1641" s="9">
        <v>1</v>
      </c>
      <c r="R1641" s="9">
        <v>0</v>
      </c>
      <c r="S1641" s="8">
        <v>998</v>
      </c>
      <c r="T1641" s="9">
        <v>12</v>
      </c>
      <c r="U1641" s="9">
        <f t="shared" si="406"/>
        <v>985</v>
      </c>
      <c r="V1641" s="9">
        <f t="shared" si="395"/>
        <v>17</v>
      </c>
      <c r="W1641" s="7">
        <v>12.086</v>
      </c>
      <c r="X1641" s="7">
        <f t="shared" si="405"/>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V1641" s="17"/>
      <c r="AW1641" t="s">
        <v>98</v>
      </c>
      <c r="AX1641" s="17" t="s">
        <v>98</v>
      </c>
      <c r="AY1641" s="17" t="s">
        <v>2</v>
      </c>
      <c r="BF1641" s="17"/>
      <c r="BI1641" s="17"/>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Z1641" s="33" t="s">
        <v>85</v>
      </c>
    </row>
    <row r="1642" spans="1:104" x14ac:dyDescent="0.25">
      <c r="A1642">
        <v>1641</v>
      </c>
      <c r="B1642">
        <v>104</v>
      </c>
      <c r="C1642" s="24" t="s">
        <v>119</v>
      </c>
      <c r="D1642" s="12">
        <v>-9.9</v>
      </c>
      <c r="E1642" s="13">
        <v>29.5</v>
      </c>
      <c r="F1642" s="7">
        <f t="shared" si="403"/>
        <v>-0.33559322033898309</v>
      </c>
      <c r="G1642" s="7">
        <f t="shared" si="401"/>
        <v>-39.4</v>
      </c>
      <c r="H1642" s="15">
        <f t="shared" si="402"/>
        <v>19.600000000000001</v>
      </c>
      <c r="I1642" s="11"/>
      <c r="J1642" s="32"/>
      <c r="K1642" s="32"/>
      <c r="L1642" s="8">
        <v>1</v>
      </c>
      <c r="M1642" s="9">
        <v>0</v>
      </c>
      <c r="N1642" s="8">
        <v>0</v>
      </c>
      <c r="O1642" s="9">
        <v>0</v>
      </c>
      <c r="P1642" s="9">
        <v>0</v>
      </c>
      <c r="Q1642" s="9">
        <v>1</v>
      </c>
      <c r="R1642" s="9">
        <v>0</v>
      </c>
      <c r="S1642" s="8">
        <v>998</v>
      </c>
      <c r="T1642" s="9">
        <v>12</v>
      </c>
      <c r="U1642" s="9">
        <f t="shared" ref="U1642:U1672" si="407">S1642-T1642-1</f>
        <v>985</v>
      </c>
      <c r="V1642" s="9">
        <f t="shared" si="395"/>
        <v>17</v>
      </c>
      <c r="W1642" s="7">
        <v>12.086</v>
      </c>
      <c r="X1642" s="7">
        <f t="shared" si="405"/>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V1642" s="17"/>
      <c r="AW1642" t="s">
        <v>98</v>
      </c>
      <c r="AX1642" s="17" t="s">
        <v>98</v>
      </c>
      <c r="AY1642" s="17" t="s">
        <v>2</v>
      </c>
      <c r="BF1642" s="17"/>
      <c r="BI1642" s="17"/>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Z1642" s="33" t="s">
        <v>85</v>
      </c>
    </row>
    <row r="1643" spans="1:104" x14ac:dyDescent="0.25">
      <c r="A1643">
        <v>1642</v>
      </c>
      <c r="B1643">
        <v>104</v>
      </c>
      <c r="C1643" s="24" t="s">
        <v>119</v>
      </c>
      <c r="D1643" s="12">
        <v>7.9</v>
      </c>
      <c r="E1643" s="13">
        <v>3.2</v>
      </c>
      <c r="F1643" s="7">
        <f t="shared" si="403"/>
        <v>2.46875</v>
      </c>
      <c r="G1643" s="7">
        <f t="shared" si="401"/>
        <v>4.7</v>
      </c>
      <c r="H1643" s="15">
        <f t="shared" si="402"/>
        <v>11.100000000000001</v>
      </c>
      <c r="I1643" s="11"/>
      <c r="J1643" s="32"/>
      <c r="K1643" s="32"/>
      <c r="L1643" s="8">
        <v>1</v>
      </c>
      <c r="M1643" s="9">
        <v>0</v>
      </c>
      <c r="N1643" s="8">
        <v>0</v>
      </c>
      <c r="O1643" s="9">
        <v>0</v>
      </c>
      <c r="P1643" s="9">
        <v>0</v>
      </c>
      <c r="Q1643" s="9">
        <v>1</v>
      </c>
      <c r="R1643" s="9">
        <v>0</v>
      </c>
      <c r="S1643" s="8">
        <v>998</v>
      </c>
      <c r="T1643" s="9">
        <v>12</v>
      </c>
      <c r="U1643" s="9">
        <f t="shared" si="407"/>
        <v>985</v>
      </c>
      <c r="V1643" s="9">
        <f t="shared" si="395"/>
        <v>17</v>
      </c>
      <c r="W1643" s="7">
        <v>12.086</v>
      </c>
      <c r="X1643" s="7">
        <f t="shared" si="405"/>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V1643" s="17"/>
      <c r="AW1643" t="s">
        <v>98</v>
      </c>
      <c r="AX1643" s="17" t="s">
        <v>98</v>
      </c>
      <c r="AY1643" s="17" t="s">
        <v>2</v>
      </c>
      <c r="BF1643" s="17"/>
      <c r="BI1643" s="17"/>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Z1643" s="33" t="s">
        <v>85</v>
      </c>
    </row>
    <row r="1644" spans="1:104" x14ac:dyDescent="0.25">
      <c r="A1644">
        <v>1643</v>
      </c>
      <c r="B1644">
        <v>104</v>
      </c>
      <c r="C1644" s="24" t="s">
        <v>119</v>
      </c>
      <c r="D1644" s="12">
        <v>19.100000000000001</v>
      </c>
      <c r="E1644" s="13">
        <v>9.8000000000000007</v>
      </c>
      <c r="F1644" s="7">
        <f t="shared" si="403"/>
        <v>1.9489795918367347</v>
      </c>
      <c r="G1644" s="7">
        <f t="shared" si="401"/>
        <v>9.3000000000000007</v>
      </c>
      <c r="H1644" s="15">
        <f t="shared" si="402"/>
        <v>28.900000000000002</v>
      </c>
      <c r="I1644" s="11"/>
      <c r="J1644" s="32"/>
      <c r="K1644" s="32"/>
      <c r="L1644" s="8">
        <v>1</v>
      </c>
      <c r="M1644" s="9">
        <v>0</v>
      </c>
      <c r="N1644" s="8">
        <v>0</v>
      </c>
      <c r="O1644" s="9">
        <v>0</v>
      </c>
      <c r="P1644" s="9">
        <v>0</v>
      </c>
      <c r="Q1644" s="9">
        <v>1</v>
      </c>
      <c r="R1644" s="9">
        <v>0</v>
      </c>
      <c r="S1644" s="8">
        <v>7211</v>
      </c>
      <c r="T1644" s="9">
        <v>12</v>
      </c>
      <c r="U1644" s="9">
        <f t="shared" si="407"/>
        <v>7198</v>
      </c>
      <c r="V1644" s="9">
        <f t="shared" si="395"/>
        <v>17</v>
      </c>
      <c r="W1644" s="7">
        <v>12.086</v>
      </c>
      <c r="X1644" s="7">
        <f t="shared" si="405"/>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V1644" s="17"/>
      <c r="AW1644" t="s">
        <v>98</v>
      </c>
      <c r="AX1644" s="17" t="s">
        <v>98</v>
      </c>
      <c r="AY1644" s="17" t="s">
        <v>2</v>
      </c>
      <c r="BF1644" s="17"/>
      <c r="BI1644" s="17"/>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Z1644" s="33" t="s">
        <v>85</v>
      </c>
    </row>
    <row r="1645" spans="1:104" x14ac:dyDescent="0.25">
      <c r="A1645">
        <v>1644</v>
      </c>
      <c r="B1645">
        <v>104</v>
      </c>
      <c r="C1645" s="24" t="s">
        <v>119</v>
      </c>
      <c r="D1645" s="12">
        <v>11.8</v>
      </c>
      <c r="E1645" s="13">
        <v>3.5</v>
      </c>
      <c r="F1645" s="7">
        <f t="shared" si="403"/>
        <v>3.3714285714285714</v>
      </c>
      <c r="G1645" s="7">
        <f t="shared" si="401"/>
        <v>8.3000000000000007</v>
      </c>
      <c r="H1645" s="15">
        <f t="shared" si="402"/>
        <v>15.3</v>
      </c>
      <c r="I1645" s="11"/>
      <c r="J1645" s="32"/>
      <c r="K1645" s="32"/>
      <c r="L1645" s="8">
        <v>1</v>
      </c>
      <c r="M1645" s="9">
        <v>0</v>
      </c>
      <c r="N1645" s="8">
        <v>0</v>
      </c>
      <c r="O1645" s="9">
        <v>0</v>
      </c>
      <c r="P1645" s="9">
        <v>0</v>
      </c>
      <c r="Q1645" s="9">
        <v>1</v>
      </c>
      <c r="R1645" s="9">
        <v>0</v>
      </c>
      <c r="S1645" s="8">
        <v>7211</v>
      </c>
      <c r="T1645" s="9">
        <v>12</v>
      </c>
      <c r="U1645" s="9">
        <f t="shared" si="407"/>
        <v>7198</v>
      </c>
      <c r="V1645" s="9">
        <f t="shared" si="395"/>
        <v>17</v>
      </c>
      <c r="W1645" s="7">
        <v>12.086</v>
      </c>
      <c r="X1645" s="7">
        <f t="shared" si="405"/>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V1645" s="17"/>
      <c r="AW1645" t="s">
        <v>98</v>
      </c>
      <c r="AX1645" s="17" t="s">
        <v>98</v>
      </c>
      <c r="AY1645" s="17" t="s">
        <v>2</v>
      </c>
      <c r="BF1645" s="17"/>
      <c r="BI1645" s="17"/>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Z1645" s="33" t="s">
        <v>85</v>
      </c>
    </row>
    <row r="1646" spans="1:104" x14ac:dyDescent="0.25">
      <c r="A1646">
        <v>1645</v>
      </c>
      <c r="B1646">
        <v>105</v>
      </c>
      <c r="C1646" s="24" t="s">
        <v>4298</v>
      </c>
      <c r="D1646" s="12">
        <v>7</v>
      </c>
      <c r="E1646" s="13">
        <v>0.2</v>
      </c>
      <c r="F1646" s="7">
        <f t="shared" si="403"/>
        <v>35</v>
      </c>
      <c r="G1646" s="7">
        <f t="shared" si="401"/>
        <v>6.8</v>
      </c>
      <c r="H1646" s="15">
        <f t="shared" si="402"/>
        <v>7.2</v>
      </c>
      <c r="I1646" s="11"/>
      <c r="J1646" s="32"/>
      <c r="K1646" s="32"/>
      <c r="L1646" s="8">
        <v>1</v>
      </c>
      <c r="M1646" s="9">
        <v>0</v>
      </c>
      <c r="N1646" s="8">
        <v>0</v>
      </c>
      <c r="O1646" s="9">
        <v>0</v>
      </c>
      <c r="P1646" s="9">
        <v>1</v>
      </c>
      <c r="Q1646" s="9">
        <v>0</v>
      </c>
      <c r="R1646" s="9">
        <v>0</v>
      </c>
      <c r="S1646" s="8">
        <v>21241</v>
      </c>
      <c r="T1646" s="9">
        <v>8</v>
      </c>
      <c r="U1646" s="9">
        <f t="shared" si="407"/>
        <v>21232</v>
      </c>
      <c r="V1646" s="9">
        <f t="shared" si="395"/>
        <v>12</v>
      </c>
      <c r="W1646" s="7">
        <v>9.65</v>
      </c>
      <c r="X1646" s="7">
        <f t="shared" si="405"/>
        <v>26.4</v>
      </c>
      <c r="Y1646" s="9">
        <v>1</v>
      </c>
      <c r="Z1646" s="9">
        <v>0</v>
      </c>
      <c r="AA1646" s="9">
        <v>0</v>
      </c>
      <c r="AB1646" s="9">
        <v>0</v>
      </c>
      <c r="AC1646" s="9">
        <v>0</v>
      </c>
      <c r="AD1646" s="29">
        <v>1</v>
      </c>
      <c r="AE1646" s="9">
        <v>0</v>
      </c>
      <c r="AF1646" s="9">
        <v>1</v>
      </c>
      <c r="AG1646" s="29">
        <v>0</v>
      </c>
      <c r="AH1646" s="9">
        <v>1</v>
      </c>
      <c r="AI1646" s="29">
        <v>0</v>
      </c>
      <c r="AJ1646" s="20">
        <v>1971</v>
      </c>
      <c r="AK1646" s="32">
        <f>1*(1-$AN1646)/4</f>
        <v>0.21762500000000001</v>
      </c>
      <c r="AL1646" s="32">
        <f>1*(1-$AN1646)/4</f>
        <v>0.21762500000000001</v>
      </c>
      <c r="AM1646" s="32">
        <f>2*(1-$AN1646)/4</f>
        <v>0.43525000000000003</v>
      </c>
      <c r="AN1646" s="42">
        <v>0.1295</v>
      </c>
      <c r="AO1646" s="41" t="s">
        <v>98</v>
      </c>
      <c r="AP1646" s="17" t="s">
        <v>98</v>
      </c>
      <c r="AQ1646" s="32">
        <v>1</v>
      </c>
      <c r="AR1646" s="39">
        <v>0</v>
      </c>
      <c r="AS1646" s="38" t="s">
        <v>98</v>
      </c>
      <c r="AT1646" s="39" t="s">
        <v>98</v>
      </c>
      <c r="AV1646" s="17"/>
      <c r="AW1646" t="s">
        <v>98</v>
      </c>
      <c r="AX1646" s="17" t="s">
        <v>98</v>
      </c>
      <c r="AY1646" s="17" t="s">
        <v>563</v>
      </c>
      <c r="BF1646" s="17"/>
      <c r="BI1646" s="17"/>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Z1646" s="33" t="s">
        <v>85</v>
      </c>
    </row>
    <row r="1647" spans="1:104" x14ac:dyDescent="0.25">
      <c r="A1647">
        <v>1646</v>
      </c>
      <c r="B1647">
        <v>105</v>
      </c>
      <c r="C1647" s="24" t="s">
        <v>4298</v>
      </c>
      <c r="D1647" s="12">
        <v>7</v>
      </c>
      <c r="E1647" s="13">
        <v>0.2</v>
      </c>
      <c r="F1647" s="7">
        <f t="shared" si="403"/>
        <v>35</v>
      </c>
      <c r="G1647" s="7">
        <f t="shared" si="401"/>
        <v>6.8</v>
      </c>
      <c r="H1647" s="15">
        <f t="shared" si="402"/>
        <v>7.2</v>
      </c>
      <c r="I1647" s="11"/>
      <c r="J1647" s="32"/>
      <c r="K1647" s="32"/>
      <c r="L1647" s="8">
        <v>1</v>
      </c>
      <c r="M1647" s="9">
        <v>0</v>
      </c>
      <c r="N1647" s="8">
        <v>0</v>
      </c>
      <c r="O1647" s="9">
        <v>0</v>
      </c>
      <c r="P1647" s="9">
        <v>1</v>
      </c>
      <c r="Q1647" s="9">
        <v>0</v>
      </c>
      <c r="R1647" s="9">
        <v>0</v>
      </c>
      <c r="S1647" s="8">
        <v>21241</v>
      </c>
      <c r="T1647" s="9">
        <v>8</v>
      </c>
      <c r="U1647" s="9">
        <f t="shared" si="407"/>
        <v>21232</v>
      </c>
      <c r="V1647" s="9">
        <f t="shared" si="395"/>
        <v>12</v>
      </c>
      <c r="W1647" s="7">
        <v>9.65</v>
      </c>
      <c r="X1647" s="7">
        <f t="shared" si="405"/>
        <v>26.4</v>
      </c>
      <c r="Y1647" s="9">
        <v>1</v>
      </c>
      <c r="Z1647" s="9">
        <v>0</v>
      </c>
      <c r="AA1647" s="9">
        <v>0</v>
      </c>
      <c r="AB1647" s="9">
        <v>0</v>
      </c>
      <c r="AC1647" s="9">
        <v>0</v>
      </c>
      <c r="AD1647" s="29">
        <v>1</v>
      </c>
      <c r="AE1647" s="9">
        <v>0</v>
      </c>
      <c r="AF1647" s="9">
        <v>1</v>
      </c>
      <c r="AG1647" s="29">
        <v>0</v>
      </c>
      <c r="AH1647" s="9">
        <v>1</v>
      </c>
      <c r="AI1647" s="29">
        <v>0</v>
      </c>
      <c r="AJ1647" s="20">
        <v>1971</v>
      </c>
      <c r="AK1647" s="32">
        <f t="shared" ref="AK1647:AL1657" si="408">1*(1-$AN1647)/4</f>
        <v>0.21762500000000001</v>
      </c>
      <c r="AL1647" s="32">
        <f t="shared" si="408"/>
        <v>0.21762500000000001</v>
      </c>
      <c r="AM1647" s="32">
        <f t="shared" ref="AM1647:AM1657" si="409">2*(1-$AN1647)/4</f>
        <v>0.43525000000000003</v>
      </c>
      <c r="AN1647" s="42">
        <v>0.1295</v>
      </c>
      <c r="AO1647" s="41" t="s">
        <v>98</v>
      </c>
      <c r="AP1647" s="17" t="s">
        <v>98</v>
      </c>
      <c r="AQ1647" s="32">
        <v>1</v>
      </c>
      <c r="AR1647" s="39">
        <v>0</v>
      </c>
      <c r="AS1647" s="38" t="s">
        <v>98</v>
      </c>
      <c r="AT1647" s="39" t="s">
        <v>98</v>
      </c>
      <c r="AV1647" s="17"/>
      <c r="AW1647" t="s">
        <v>98</v>
      </c>
      <c r="AX1647" s="17" t="s">
        <v>98</v>
      </c>
      <c r="AY1647" s="17" t="s">
        <v>563</v>
      </c>
      <c r="BF1647" s="17"/>
      <c r="BI1647" s="17"/>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Z1647" s="33" t="s">
        <v>85</v>
      </c>
    </row>
    <row r="1648" spans="1:104" x14ac:dyDescent="0.25">
      <c r="A1648">
        <v>1647</v>
      </c>
      <c r="B1648">
        <v>105</v>
      </c>
      <c r="C1648" s="24" t="s">
        <v>4298</v>
      </c>
      <c r="D1648" s="12">
        <v>7</v>
      </c>
      <c r="E1648" s="13">
        <v>0.2</v>
      </c>
      <c r="F1648" s="7">
        <f t="shared" si="403"/>
        <v>35</v>
      </c>
      <c r="G1648" s="7">
        <f t="shared" si="401"/>
        <v>6.8</v>
      </c>
      <c r="H1648" s="15">
        <f t="shared" si="402"/>
        <v>7.2</v>
      </c>
      <c r="I1648" s="11"/>
      <c r="J1648" s="32"/>
      <c r="K1648" s="32"/>
      <c r="L1648" s="8">
        <v>1</v>
      </c>
      <c r="M1648" s="9">
        <v>0</v>
      </c>
      <c r="N1648" s="8">
        <v>0</v>
      </c>
      <c r="O1648" s="9">
        <v>0</v>
      </c>
      <c r="P1648" s="9">
        <v>1</v>
      </c>
      <c r="Q1648" s="9">
        <v>0</v>
      </c>
      <c r="R1648" s="9">
        <v>0</v>
      </c>
      <c r="S1648" s="8">
        <v>21241</v>
      </c>
      <c r="T1648" s="9">
        <v>13</v>
      </c>
      <c r="U1648" s="9">
        <f t="shared" si="407"/>
        <v>21227</v>
      </c>
      <c r="V1648" s="9">
        <f t="shared" si="395"/>
        <v>12</v>
      </c>
      <c r="W1648" s="7">
        <v>9.65</v>
      </c>
      <c r="X1648" s="7">
        <f t="shared" si="405"/>
        <v>26.4</v>
      </c>
      <c r="Y1648" s="9">
        <v>1</v>
      </c>
      <c r="Z1648" s="9">
        <v>0</v>
      </c>
      <c r="AA1648" s="9">
        <v>0</v>
      </c>
      <c r="AB1648" s="9">
        <v>0</v>
      </c>
      <c r="AC1648" s="9">
        <v>0</v>
      </c>
      <c r="AD1648" s="29">
        <v>1</v>
      </c>
      <c r="AE1648" s="9">
        <v>0</v>
      </c>
      <c r="AF1648" s="9">
        <v>1</v>
      </c>
      <c r="AG1648" s="29">
        <v>0</v>
      </c>
      <c r="AH1648" s="9">
        <v>1</v>
      </c>
      <c r="AI1648" s="29">
        <v>0</v>
      </c>
      <c r="AJ1648" s="20">
        <v>1971</v>
      </c>
      <c r="AK1648" s="32">
        <f t="shared" si="408"/>
        <v>0.21762500000000001</v>
      </c>
      <c r="AL1648" s="32">
        <f t="shared" si="408"/>
        <v>0.21762500000000001</v>
      </c>
      <c r="AM1648" s="32">
        <f t="shared" si="409"/>
        <v>0.43525000000000003</v>
      </c>
      <c r="AN1648" s="42">
        <v>0.1295</v>
      </c>
      <c r="AO1648" s="41" t="s">
        <v>98</v>
      </c>
      <c r="AP1648" s="17" t="s">
        <v>98</v>
      </c>
      <c r="AQ1648" s="32">
        <v>1</v>
      </c>
      <c r="AR1648" s="39">
        <v>0</v>
      </c>
      <c r="AS1648" s="38" t="s">
        <v>98</v>
      </c>
      <c r="AT1648" s="39" t="s">
        <v>98</v>
      </c>
      <c r="AV1648" s="17"/>
      <c r="AW1648" t="s">
        <v>98</v>
      </c>
      <c r="AX1648" s="17" t="s">
        <v>98</v>
      </c>
      <c r="AY1648" s="17" t="s">
        <v>563</v>
      </c>
      <c r="BF1648" s="17"/>
      <c r="BI1648" s="17"/>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Z1648" s="33" t="s">
        <v>85</v>
      </c>
    </row>
    <row r="1649" spans="1:104" x14ac:dyDescent="0.25">
      <c r="A1649">
        <v>1648</v>
      </c>
      <c r="B1649">
        <v>105</v>
      </c>
      <c r="C1649" s="24" t="s">
        <v>4298</v>
      </c>
      <c r="D1649" s="12">
        <v>6.2</v>
      </c>
      <c r="E1649" s="13">
        <v>0.1</v>
      </c>
      <c r="F1649" s="7">
        <f t="shared" si="403"/>
        <v>62</v>
      </c>
      <c r="G1649" s="7">
        <f t="shared" si="401"/>
        <v>6.1000000000000005</v>
      </c>
      <c r="H1649" s="15">
        <f t="shared" si="402"/>
        <v>6.3</v>
      </c>
      <c r="I1649" s="11"/>
      <c r="J1649" s="32"/>
      <c r="K1649" s="32"/>
      <c r="L1649" s="8">
        <v>1</v>
      </c>
      <c r="M1649" s="9">
        <v>0</v>
      </c>
      <c r="N1649" s="8">
        <v>0</v>
      </c>
      <c r="O1649" s="9">
        <v>0</v>
      </c>
      <c r="P1649" s="9">
        <v>1</v>
      </c>
      <c r="Q1649" s="9">
        <v>0</v>
      </c>
      <c r="R1649" s="9">
        <v>0</v>
      </c>
      <c r="S1649" s="8">
        <v>21241</v>
      </c>
      <c r="T1649" s="9">
        <v>8</v>
      </c>
      <c r="U1649" s="9">
        <f t="shared" si="407"/>
        <v>21232</v>
      </c>
      <c r="V1649" s="9">
        <f t="shared" si="395"/>
        <v>12</v>
      </c>
      <c r="W1649" s="7">
        <v>9.65</v>
      </c>
      <c r="X1649" s="7">
        <f t="shared" si="405"/>
        <v>26.4</v>
      </c>
      <c r="Y1649" s="9">
        <v>1</v>
      </c>
      <c r="Z1649" s="9">
        <v>0</v>
      </c>
      <c r="AA1649" s="9">
        <v>0</v>
      </c>
      <c r="AB1649" s="9">
        <v>0</v>
      </c>
      <c r="AC1649" s="9">
        <v>0</v>
      </c>
      <c r="AD1649" s="29">
        <v>1</v>
      </c>
      <c r="AE1649" s="9">
        <v>0</v>
      </c>
      <c r="AF1649" s="9">
        <v>1</v>
      </c>
      <c r="AG1649" s="29">
        <v>0</v>
      </c>
      <c r="AH1649" s="9">
        <v>1</v>
      </c>
      <c r="AI1649" s="29">
        <v>0</v>
      </c>
      <c r="AJ1649" s="20">
        <v>1971</v>
      </c>
      <c r="AK1649" s="32">
        <f t="shared" si="408"/>
        <v>0.21762500000000001</v>
      </c>
      <c r="AL1649" s="32">
        <f t="shared" si="408"/>
        <v>0.21762500000000001</v>
      </c>
      <c r="AM1649" s="32">
        <f t="shared" si="409"/>
        <v>0.43525000000000003</v>
      </c>
      <c r="AN1649" s="42">
        <v>0.1295</v>
      </c>
      <c r="AO1649" s="41" t="s">
        <v>98</v>
      </c>
      <c r="AP1649" s="17" t="s">
        <v>98</v>
      </c>
      <c r="AQ1649" s="32">
        <v>1</v>
      </c>
      <c r="AR1649" s="39">
        <v>0</v>
      </c>
      <c r="AS1649" s="38" t="s">
        <v>98</v>
      </c>
      <c r="AT1649" s="39" t="s">
        <v>98</v>
      </c>
      <c r="AV1649" s="17"/>
      <c r="AW1649" t="s">
        <v>98</v>
      </c>
      <c r="AX1649" s="17" t="s">
        <v>98</v>
      </c>
      <c r="AY1649" s="17" t="s">
        <v>563</v>
      </c>
      <c r="BF1649" s="17"/>
      <c r="BI1649" s="17"/>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Z1649" s="33" t="s">
        <v>85</v>
      </c>
    </row>
    <row r="1650" spans="1:104" x14ac:dyDescent="0.25">
      <c r="A1650">
        <v>1649</v>
      </c>
      <c r="B1650">
        <v>105</v>
      </c>
      <c r="C1650" s="24" t="s">
        <v>4298</v>
      </c>
      <c r="D1650" s="12">
        <v>6.2</v>
      </c>
      <c r="E1650" s="13">
        <v>0.1</v>
      </c>
      <c r="F1650" s="7">
        <f t="shared" si="403"/>
        <v>62</v>
      </c>
      <c r="G1650" s="7">
        <f t="shared" si="401"/>
        <v>6.1000000000000005</v>
      </c>
      <c r="H1650" s="15">
        <f t="shared" si="402"/>
        <v>6.3</v>
      </c>
      <c r="I1650" s="11"/>
      <c r="J1650" s="32"/>
      <c r="K1650" s="32"/>
      <c r="L1650" s="8">
        <v>1</v>
      </c>
      <c r="M1650" s="9">
        <v>0</v>
      </c>
      <c r="N1650" s="8">
        <v>0</v>
      </c>
      <c r="O1650" s="9">
        <v>0</v>
      </c>
      <c r="P1650" s="9">
        <v>1</v>
      </c>
      <c r="Q1650" s="9">
        <v>0</v>
      </c>
      <c r="R1650" s="9">
        <v>0</v>
      </c>
      <c r="S1650" s="8">
        <v>21241</v>
      </c>
      <c r="T1650" s="9">
        <v>8</v>
      </c>
      <c r="U1650" s="9">
        <f t="shared" si="407"/>
        <v>21232</v>
      </c>
      <c r="V1650" s="9">
        <f t="shared" si="395"/>
        <v>12</v>
      </c>
      <c r="W1650" s="7">
        <v>9.65</v>
      </c>
      <c r="X1650" s="7">
        <f t="shared" si="405"/>
        <v>26.4</v>
      </c>
      <c r="Y1650" s="9">
        <v>1</v>
      </c>
      <c r="Z1650" s="9">
        <v>0</v>
      </c>
      <c r="AA1650" s="9">
        <v>0</v>
      </c>
      <c r="AB1650" s="9">
        <v>0</v>
      </c>
      <c r="AC1650" s="9">
        <v>0</v>
      </c>
      <c r="AD1650" s="29">
        <v>1</v>
      </c>
      <c r="AE1650" s="9">
        <v>0</v>
      </c>
      <c r="AF1650" s="9">
        <v>1</v>
      </c>
      <c r="AG1650" s="29">
        <v>0</v>
      </c>
      <c r="AH1650" s="9">
        <v>1</v>
      </c>
      <c r="AI1650" s="29">
        <v>0</v>
      </c>
      <c r="AJ1650" s="20">
        <v>1971</v>
      </c>
      <c r="AK1650" s="32">
        <f t="shared" si="408"/>
        <v>0.21762500000000001</v>
      </c>
      <c r="AL1650" s="32">
        <f t="shared" si="408"/>
        <v>0.21762500000000001</v>
      </c>
      <c r="AM1650" s="32">
        <f t="shared" si="409"/>
        <v>0.43525000000000003</v>
      </c>
      <c r="AN1650" s="42">
        <v>0.1295</v>
      </c>
      <c r="AO1650" s="41" t="s">
        <v>98</v>
      </c>
      <c r="AP1650" s="17" t="s">
        <v>98</v>
      </c>
      <c r="AQ1650" s="32">
        <v>1</v>
      </c>
      <c r="AR1650" s="39">
        <v>0</v>
      </c>
      <c r="AS1650" s="38" t="s">
        <v>98</v>
      </c>
      <c r="AT1650" s="39" t="s">
        <v>98</v>
      </c>
      <c r="AV1650" s="17"/>
      <c r="AW1650" t="s">
        <v>98</v>
      </c>
      <c r="AX1650" s="17" t="s">
        <v>98</v>
      </c>
      <c r="AY1650" s="17" t="s">
        <v>563</v>
      </c>
      <c r="BF1650" s="17"/>
      <c r="BI1650" s="17"/>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Z1650" s="33" t="s">
        <v>85</v>
      </c>
    </row>
    <row r="1651" spans="1:104" x14ac:dyDescent="0.25">
      <c r="A1651">
        <v>1650</v>
      </c>
      <c r="B1651">
        <v>105</v>
      </c>
      <c r="C1651" s="24" t="s">
        <v>4298</v>
      </c>
      <c r="D1651" s="12">
        <v>6.2</v>
      </c>
      <c r="E1651" s="13">
        <v>0.1</v>
      </c>
      <c r="F1651" s="7">
        <f t="shared" si="403"/>
        <v>62</v>
      </c>
      <c r="G1651" s="7">
        <f t="shared" si="401"/>
        <v>6.1000000000000005</v>
      </c>
      <c r="H1651" s="15">
        <f t="shared" si="402"/>
        <v>6.3</v>
      </c>
      <c r="I1651" s="11"/>
      <c r="J1651" s="32"/>
      <c r="K1651" s="32"/>
      <c r="L1651" s="8">
        <v>1</v>
      </c>
      <c r="M1651" s="9">
        <v>0</v>
      </c>
      <c r="N1651" s="8">
        <v>0</v>
      </c>
      <c r="O1651" s="9">
        <v>0</v>
      </c>
      <c r="P1651" s="9">
        <v>1</v>
      </c>
      <c r="Q1651" s="9">
        <v>0</v>
      </c>
      <c r="R1651" s="9">
        <v>0</v>
      </c>
      <c r="S1651" s="8">
        <v>21241</v>
      </c>
      <c r="T1651" s="9">
        <v>13</v>
      </c>
      <c r="U1651" s="9">
        <f t="shared" si="407"/>
        <v>21227</v>
      </c>
      <c r="V1651" s="9">
        <f t="shared" si="395"/>
        <v>12</v>
      </c>
      <c r="W1651" s="7">
        <v>9.65</v>
      </c>
      <c r="X1651" s="7">
        <f t="shared" si="405"/>
        <v>26.4</v>
      </c>
      <c r="Y1651" s="9">
        <v>1</v>
      </c>
      <c r="Z1651" s="9">
        <v>0</v>
      </c>
      <c r="AA1651" s="9">
        <v>0</v>
      </c>
      <c r="AB1651" s="9">
        <v>0</v>
      </c>
      <c r="AC1651" s="9">
        <v>0</v>
      </c>
      <c r="AD1651" s="29">
        <v>1</v>
      </c>
      <c r="AE1651" s="9">
        <v>0</v>
      </c>
      <c r="AF1651" s="9">
        <v>1</v>
      </c>
      <c r="AG1651" s="29">
        <v>0</v>
      </c>
      <c r="AH1651" s="9">
        <v>1</v>
      </c>
      <c r="AI1651" s="29">
        <v>0</v>
      </c>
      <c r="AJ1651" s="20">
        <v>1971</v>
      </c>
      <c r="AK1651" s="32">
        <f t="shared" si="408"/>
        <v>0.21762500000000001</v>
      </c>
      <c r="AL1651" s="32">
        <f t="shared" si="408"/>
        <v>0.21762500000000001</v>
      </c>
      <c r="AM1651" s="32">
        <f t="shared" si="409"/>
        <v>0.43525000000000003</v>
      </c>
      <c r="AN1651" s="42">
        <v>0.1295</v>
      </c>
      <c r="AO1651" s="41" t="s">
        <v>98</v>
      </c>
      <c r="AP1651" s="17" t="s">
        <v>98</v>
      </c>
      <c r="AQ1651" s="32">
        <v>1</v>
      </c>
      <c r="AR1651" s="39">
        <v>0</v>
      </c>
      <c r="AS1651" s="38" t="s">
        <v>98</v>
      </c>
      <c r="AT1651" s="39" t="s">
        <v>98</v>
      </c>
      <c r="AV1651" s="17"/>
      <c r="AW1651" t="s">
        <v>98</v>
      </c>
      <c r="AX1651" s="17" t="s">
        <v>98</v>
      </c>
      <c r="AY1651" s="17" t="s">
        <v>563</v>
      </c>
      <c r="BF1651" s="17"/>
      <c r="BI1651" s="17"/>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Z1651" s="33" t="s">
        <v>85</v>
      </c>
    </row>
    <row r="1652" spans="1:104" x14ac:dyDescent="0.25">
      <c r="A1652">
        <v>1651</v>
      </c>
      <c r="B1652">
        <v>105</v>
      </c>
      <c r="C1652" s="24" t="s">
        <v>4298</v>
      </c>
      <c r="D1652" s="12">
        <v>6.5</v>
      </c>
      <c r="E1652" s="13">
        <v>0.3</v>
      </c>
      <c r="F1652" s="7">
        <f t="shared" si="403"/>
        <v>21.666666666666668</v>
      </c>
      <c r="G1652" s="7">
        <f t="shared" si="401"/>
        <v>6.2</v>
      </c>
      <c r="H1652" s="15">
        <f t="shared" si="402"/>
        <v>6.8</v>
      </c>
      <c r="I1652" s="11"/>
      <c r="J1652" s="32"/>
      <c r="K1652" s="32"/>
      <c r="L1652" s="8">
        <v>1</v>
      </c>
      <c r="M1652" s="9">
        <v>0</v>
      </c>
      <c r="N1652" s="8">
        <v>0</v>
      </c>
      <c r="O1652" s="9">
        <v>0</v>
      </c>
      <c r="P1652" s="9">
        <v>1</v>
      </c>
      <c r="Q1652" s="9">
        <v>0</v>
      </c>
      <c r="R1652" s="9">
        <v>0</v>
      </c>
      <c r="S1652" s="8">
        <v>3196</v>
      </c>
      <c r="T1652" s="9">
        <v>3</v>
      </c>
      <c r="U1652" s="9">
        <f t="shared" si="407"/>
        <v>3192</v>
      </c>
      <c r="V1652" s="9">
        <f t="shared" si="395"/>
        <v>12</v>
      </c>
      <c r="W1652" s="7">
        <v>10.55</v>
      </c>
      <c r="X1652" s="7">
        <f t="shared" si="405"/>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08"/>
        <v>0.21287500000000001</v>
      </c>
      <c r="AL1652" s="32">
        <f t="shared" si="408"/>
        <v>0.21287500000000001</v>
      </c>
      <c r="AM1652" s="32">
        <f t="shared" si="409"/>
        <v>0.42575000000000002</v>
      </c>
      <c r="AN1652" s="42">
        <v>0.14849999999999999</v>
      </c>
      <c r="AO1652" s="41" t="s">
        <v>98</v>
      </c>
      <c r="AP1652" s="17" t="s">
        <v>98</v>
      </c>
      <c r="AQ1652" s="32">
        <v>1</v>
      </c>
      <c r="AR1652" s="39">
        <v>0</v>
      </c>
      <c r="AS1652" s="38" t="s">
        <v>98</v>
      </c>
      <c r="AT1652" s="39" t="s">
        <v>98</v>
      </c>
      <c r="AV1652" s="17"/>
      <c r="AW1652" t="s">
        <v>98</v>
      </c>
      <c r="AX1652" s="17" t="s">
        <v>98</v>
      </c>
      <c r="AY1652" s="17" t="s">
        <v>563</v>
      </c>
      <c r="BF1652" s="17"/>
      <c r="BI1652" s="17"/>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Z1652" s="33" t="s">
        <v>85</v>
      </c>
    </row>
    <row r="1653" spans="1:104" x14ac:dyDescent="0.25">
      <c r="A1653">
        <v>1652</v>
      </c>
      <c r="B1653">
        <v>105</v>
      </c>
      <c r="C1653" s="24" t="s">
        <v>4298</v>
      </c>
      <c r="D1653" s="12">
        <v>14</v>
      </c>
      <c r="E1653" s="13">
        <v>9.1</v>
      </c>
      <c r="F1653" s="7">
        <f t="shared" si="403"/>
        <v>1.5384615384615385</v>
      </c>
      <c r="G1653" s="7">
        <f t="shared" si="401"/>
        <v>4.9000000000000004</v>
      </c>
      <c r="H1653" s="15">
        <f t="shared" si="402"/>
        <v>23.1</v>
      </c>
      <c r="I1653" s="11"/>
      <c r="J1653" s="32"/>
      <c r="K1653" s="32"/>
      <c r="L1653" s="8">
        <v>1</v>
      </c>
      <c r="M1653" s="9">
        <v>0</v>
      </c>
      <c r="N1653" s="8">
        <v>0</v>
      </c>
      <c r="O1653" s="9">
        <v>0</v>
      </c>
      <c r="P1653" s="9">
        <v>1</v>
      </c>
      <c r="Q1653" s="9">
        <v>0</v>
      </c>
      <c r="R1653" s="9">
        <v>0</v>
      </c>
      <c r="S1653" s="8">
        <v>3196</v>
      </c>
      <c r="T1653" s="9">
        <v>4</v>
      </c>
      <c r="U1653" s="9">
        <f t="shared" si="407"/>
        <v>3191</v>
      </c>
      <c r="V1653" s="9">
        <f t="shared" si="395"/>
        <v>12</v>
      </c>
      <c r="W1653" s="7">
        <v>10.55</v>
      </c>
      <c r="X1653" s="7">
        <f t="shared" si="405"/>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08"/>
        <v>0.21287500000000001</v>
      </c>
      <c r="AL1653" s="32">
        <f t="shared" si="408"/>
        <v>0.21287500000000001</v>
      </c>
      <c r="AM1653" s="32">
        <f t="shared" si="409"/>
        <v>0.42575000000000002</v>
      </c>
      <c r="AN1653" s="42">
        <v>0.14849999999999999</v>
      </c>
      <c r="AO1653" s="41" t="s">
        <v>98</v>
      </c>
      <c r="AP1653" s="17" t="s">
        <v>98</v>
      </c>
      <c r="AQ1653" s="32">
        <v>1</v>
      </c>
      <c r="AR1653" s="39">
        <v>0</v>
      </c>
      <c r="AS1653" s="38" t="s">
        <v>98</v>
      </c>
      <c r="AT1653" s="39" t="s">
        <v>98</v>
      </c>
      <c r="AV1653" s="17"/>
      <c r="AW1653" t="s">
        <v>98</v>
      </c>
      <c r="AX1653" s="17" t="s">
        <v>98</v>
      </c>
      <c r="AY1653" s="17" t="s">
        <v>563</v>
      </c>
      <c r="BF1653" s="17"/>
      <c r="BI1653" s="17"/>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Z1653" s="33" t="s">
        <v>85</v>
      </c>
    </row>
    <row r="1654" spans="1:104" x14ac:dyDescent="0.25">
      <c r="A1654">
        <v>1653</v>
      </c>
      <c r="B1654">
        <v>105</v>
      </c>
      <c r="C1654" s="24" t="s">
        <v>4298</v>
      </c>
      <c r="D1654" s="12">
        <v>15.1</v>
      </c>
      <c r="E1654" s="13">
        <v>3.6</v>
      </c>
      <c r="F1654" s="7">
        <f t="shared" si="403"/>
        <v>4.1944444444444446</v>
      </c>
      <c r="G1654" s="7">
        <f t="shared" si="401"/>
        <v>11.5</v>
      </c>
      <c r="H1654" s="15">
        <f t="shared" si="402"/>
        <v>18.7</v>
      </c>
      <c r="I1654" s="11"/>
      <c r="J1654" s="32"/>
      <c r="K1654" s="32"/>
      <c r="L1654" s="8">
        <v>1</v>
      </c>
      <c r="M1654" s="9">
        <v>0</v>
      </c>
      <c r="N1654" s="8">
        <v>0</v>
      </c>
      <c r="O1654" s="9">
        <v>0</v>
      </c>
      <c r="P1654" s="9">
        <v>1</v>
      </c>
      <c r="Q1654" s="9">
        <v>0</v>
      </c>
      <c r="R1654" s="9">
        <v>0</v>
      </c>
      <c r="S1654" s="8">
        <v>3196</v>
      </c>
      <c r="T1654" s="9">
        <v>4</v>
      </c>
      <c r="U1654" s="9">
        <f t="shared" si="407"/>
        <v>3191</v>
      </c>
      <c r="V1654" s="9">
        <f t="shared" si="395"/>
        <v>12</v>
      </c>
      <c r="W1654" s="7">
        <v>10.55</v>
      </c>
      <c r="X1654" s="7">
        <f t="shared" si="405"/>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08"/>
        <v>0.21287500000000001</v>
      </c>
      <c r="AL1654" s="32">
        <f t="shared" si="408"/>
        <v>0.21287500000000001</v>
      </c>
      <c r="AM1654" s="32">
        <f t="shared" si="409"/>
        <v>0.42575000000000002</v>
      </c>
      <c r="AN1654" s="42">
        <v>0.14849999999999999</v>
      </c>
      <c r="AO1654" s="41" t="s">
        <v>98</v>
      </c>
      <c r="AP1654" s="17" t="s">
        <v>98</v>
      </c>
      <c r="AQ1654" s="32">
        <v>1</v>
      </c>
      <c r="AR1654" s="39">
        <v>0</v>
      </c>
      <c r="AS1654" s="38" t="s">
        <v>98</v>
      </c>
      <c r="AT1654" s="39" t="s">
        <v>98</v>
      </c>
      <c r="AV1654" s="17"/>
      <c r="AW1654" t="s">
        <v>98</v>
      </c>
      <c r="AX1654" s="17" t="s">
        <v>98</v>
      </c>
      <c r="AY1654" s="17" t="s">
        <v>563</v>
      </c>
      <c r="BF1654" s="17"/>
      <c r="BI1654" s="17"/>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Z1654" s="33" t="s">
        <v>85</v>
      </c>
    </row>
    <row r="1655" spans="1:104" x14ac:dyDescent="0.25">
      <c r="A1655">
        <v>1654</v>
      </c>
      <c r="B1655">
        <v>105</v>
      </c>
      <c r="C1655" s="24" t="s">
        <v>4298</v>
      </c>
      <c r="D1655" s="12">
        <v>8.4</v>
      </c>
      <c r="E1655" s="13">
        <v>0.7</v>
      </c>
      <c r="F1655" s="7">
        <f t="shared" si="403"/>
        <v>12.000000000000002</v>
      </c>
      <c r="G1655" s="7">
        <f t="shared" si="401"/>
        <v>7.7</v>
      </c>
      <c r="H1655" s="15">
        <f t="shared" si="402"/>
        <v>9.1</v>
      </c>
      <c r="I1655" s="11"/>
      <c r="J1655" s="32"/>
      <c r="K1655" s="32"/>
      <c r="L1655" s="8">
        <v>1</v>
      </c>
      <c r="M1655" s="9">
        <v>0</v>
      </c>
      <c r="N1655" s="8">
        <v>0</v>
      </c>
      <c r="O1655" s="9">
        <v>0</v>
      </c>
      <c r="P1655" s="9">
        <v>1</v>
      </c>
      <c r="Q1655" s="9">
        <v>0</v>
      </c>
      <c r="R1655" s="9">
        <v>0</v>
      </c>
      <c r="S1655" s="8">
        <v>3196</v>
      </c>
      <c r="T1655" s="9">
        <v>4</v>
      </c>
      <c r="U1655" s="9">
        <f t="shared" si="407"/>
        <v>3191</v>
      </c>
      <c r="V1655" s="9">
        <f t="shared" si="395"/>
        <v>12</v>
      </c>
      <c r="W1655" s="7">
        <v>10.55</v>
      </c>
      <c r="X1655" s="7">
        <f t="shared" si="405"/>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08"/>
        <v>0.21287500000000001</v>
      </c>
      <c r="AL1655" s="32">
        <f t="shared" si="408"/>
        <v>0.21287500000000001</v>
      </c>
      <c r="AM1655" s="32">
        <f t="shared" si="409"/>
        <v>0.42575000000000002</v>
      </c>
      <c r="AN1655" s="42">
        <v>0.14849999999999999</v>
      </c>
      <c r="AO1655" s="41" t="s">
        <v>98</v>
      </c>
      <c r="AP1655" s="17" t="s">
        <v>98</v>
      </c>
      <c r="AQ1655" s="32">
        <v>1</v>
      </c>
      <c r="AR1655" s="39">
        <v>0</v>
      </c>
      <c r="AS1655" s="38" t="s">
        <v>98</v>
      </c>
      <c r="AT1655" s="39" t="s">
        <v>98</v>
      </c>
      <c r="AV1655" s="17"/>
      <c r="AW1655" t="s">
        <v>98</v>
      </c>
      <c r="AX1655" s="17" t="s">
        <v>98</v>
      </c>
      <c r="AY1655" s="17" t="s">
        <v>563</v>
      </c>
      <c r="BF1655" s="17"/>
      <c r="BI1655" s="17"/>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Z1655" s="33" t="s">
        <v>85</v>
      </c>
    </row>
    <row r="1656" spans="1:104" x14ac:dyDescent="0.25">
      <c r="A1656">
        <v>1655</v>
      </c>
      <c r="B1656">
        <v>105</v>
      </c>
      <c r="C1656" s="24" t="s">
        <v>4298</v>
      </c>
      <c r="D1656" s="12">
        <v>6.3</v>
      </c>
      <c r="E1656" s="13">
        <v>0.3</v>
      </c>
      <c r="F1656" s="7">
        <f t="shared" si="403"/>
        <v>21</v>
      </c>
      <c r="G1656" s="7">
        <f t="shared" si="401"/>
        <v>6</v>
      </c>
      <c r="H1656" s="15">
        <f t="shared" si="402"/>
        <v>6.6</v>
      </c>
      <c r="I1656" s="11"/>
      <c r="J1656" s="32"/>
      <c r="K1656" s="32"/>
      <c r="L1656" s="8">
        <v>1</v>
      </c>
      <c r="M1656" s="9">
        <v>0</v>
      </c>
      <c r="N1656" s="8">
        <v>0</v>
      </c>
      <c r="O1656" s="9">
        <v>0</v>
      </c>
      <c r="P1656" s="9">
        <v>1</v>
      </c>
      <c r="Q1656" s="9">
        <v>0</v>
      </c>
      <c r="R1656" s="9">
        <v>0</v>
      </c>
      <c r="S1656" s="8">
        <v>4880</v>
      </c>
      <c r="T1656" s="9">
        <v>3</v>
      </c>
      <c r="U1656" s="9">
        <f t="shared" si="407"/>
        <v>4876</v>
      </c>
      <c r="V1656" s="9">
        <f t="shared" si="395"/>
        <v>12</v>
      </c>
      <c r="W1656" s="7">
        <v>10.55</v>
      </c>
      <c r="X1656" s="7">
        <f t="shared" si="405"/>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08"/>
        <v>0.21287500000000001</v>
      </c>
      <c r="AL1656" s="32">
        <f t="shared" si="408"/>
        <v>0.21287500000000001</v>
      </c>
      <c r="AM1656" s="32">
        <f t="shared" si="409"/>
        <v>0.42575000000000002</v>
      </c>
      <c r="AN1656" s="42">
        <v>0.14849999999999999</v>
      </c>
      <c r="AO1656" s="41" t="s">
        <v>98</v>
      </c>
      <c r="AP1656" s="17" t="s">
        <v>98</v>
      </c>
      <c r="AQ1656" s="32">
        <v>1</v>
      </c>
      <c r="AR1656" s="39">
        <v>0</v>
      </c>
      <c r="AS1656" s="38" t="s">
        <v>98</v>
      </c>
      <c r="AT1656" s="39" t="s">
        <v>98</v>
      </c>
      <c r="AV1656" s="17"/>
      <c r="AW1656" t="s">
        <v>98</v>
      </c>
      <c r="AX1656" s="17" t="s">
        <v>98</v>
      </c>
      <c r="AY1656" s="17" t="s">
        <v>563</v>
      </c>
      <c r="BF1656" s="17"/>
      <c r="BI1656" s="17"/>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Z1656" s="33" t="s">
        <v>85</v>
      </c>
    </row>
    <row r="1657" spans="1:104" x14ac:dyDescent="0.25">
      <c r="A1657">
        <v>1656</v>
      </c>
      <c r="B1657">
        <v>105</v>
      </c>
      <c r="C1657" s="24" t="s">
        <v>4298</v>
      </c>
      <c r="D1657" s="12">
        <v>16.600000000000001</v>
      </c>
      <c r="E1657" s="13">
        <v>10</v>
      </c>
      <c r="F1657" s="7">
        <f t="shared" si="403"/>
        <v>1.6600000000000001</v>
      </c>
      <c r="G1657" s="7">
        <f t="shared" si="401"/>
        <v>6.6000000000000014</v>
      </c>
      <c r="H1657" s="15">
        <f t="shared" si="402"/>
        <v>26.6</v>
      </c>
      <c r="I1657" s="11"/>
      <c r="J1657" s="32"/>
      <c r="K1657" s="32"/>
      <c r="L1657" s="8">
        <v>1</v>
      </c>
      <c r="M1657" s="9">
        <v>0</v>
      </c>
      <c r="N1657" s="8">
        <v>0</v>
      </c>
      <c r="O1657" s="9">
        <v>0</v>
      </c>
      <c r="P1657" s="9">
        <v>1</v>
      </c>
      <c r="Q1657" s="9">
        <v>0</v>
      </c>
      <c r="R1657" s="9">
        <v>0</v>
      </c>
      <c r="S1657" s="8">
        <v>4880</v>
      </c>
      <c r="T1657" s="9">
        <v>4</v>
      </c>
      <c r="U1657" s="9">
        <f t="shared" si="407"/>
        <v>4875</v>
      </c>
      <c r="V1657" s="9">
        <f t="shared" si="395"/>
        <v>12</v>
      </c>
      <c r="W1657" s="7">
        <v>10.55</v>
      </c>
      <c r="X1657" s="7">
        <f t="shared" si="405"/>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08"/>
        <v>0.21287500000000001</v>
      </c>
      <c r="AL1657" s="32">
        <f t="shared" si="408"/>
        <v>0.21287500000000001</v>
      </c>
      <c r="AM1657" s="32">
        <f t="shared" si="409"/>
        <v>0.42575000000000002</v>
      </c>
      <c r="AN1657" s="42">
        <v>0.14849999999999999</v>
      </c>
      <c r="AO1657" s="41" t="s">
        <v>98</v>
      </c>
      <c r="AP1657" s="17" t="s">
        <v>98</v>
      </c>
      <c r="AQ1657" s="32">
        <v>1</v>
      </c>
      <c r="AR1657" s="39">
        <v>0</v>
      </c>
      <c r="AS1657" s="38" t="s">
        <v>98</v>
      </c>
      <c r="AT1657" s="39" t="s">
        <v>98</v>
      </c>
      <c r="AV1657" s="17"/>
      <c r="AW1657" t="s">
        <v>98</v>
      </c>
      <c r="AX1657" s="17" t="s">
        <v>98</v>
      </c>
      <c r="AY1657" s="17" t="s">
        <v>563</v>
      </c>
      <c r="BF1657" s="17"/>
      <c r="BI1657" s="17"/>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Z1657" s="33" t="s">
        <v>85</v>
      </c>
    </row>
    <row r="1658" spans="1:104" x14ac:dyDescent="0.25">
      <c r="A1658">
        <v>1657</v>
      </c>
      <c r="B1658">
        <v>106</v>
      </c>
      <c r="C1658" s="24" t="s">
        <v>4302</v>
      </c>
      <c r="D1658" s="12">
        <v>9.2999999999999972</v>
      </c>
      <c r="E1658" s="13">
        <v>0.68286713286713274</v>
      </c>
      <c r="F1658" s="7">
        <v>13.619047619047617</v>
      </c>
      <c r="G1658" s="7">
        <f t="shared" ref="G1658:G1669" si="410">D1658-E1658</f>
        <v>8.6171328671328649</v>
      </c>
      <c r="H1658" s="15">
        <f t="shared" ref="H1658:H1669" si="411">D1658+E1658</f>
        <v>9.9828671328671295</v>
      </c>
      <c r="I1658" s="11"/>
      <c r="J1658" s="32"/>
      <c r="K1658" s="32"/>
      <c r="L1658" s="8">
        <v>0</v>
      </c>
      <c r="M1658" s="9">
        <v>1</v>
      </c>
      <c r="N1658" s="8">
        <v>0</v>
      </c>
      <c r="O1658" s="9">
        <v>0</v>
      </c>
      <c r="P1658" s="9">
        <v>0</v>
      </c>
      <c r="Q1658" s="9">
        <v>1</v>
      </c>
      <c r="R1658" s="9">
        <v>0</v>
      </c>
      <c r="S1658" s="8">
        <v>48266</v>
      </c>
      <c r="T1658" s="9">
        <v>20</v>
      </c>
      <c r="U1658" s="9">
        <f t="shared" si="407"/>
        <v>48245</v>
      </c>
      <c r="V1658" s="9">
        <f t="shared" si="39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V1658" s="17"/>
      <c r="AW1658" t="s">
        <v>98</v>
      </c>
      <c r="AX1658" s="17" t="s">
        <v>98</v>
      </c>
      <c r="AY1658" s="17" t="s">
        <v>233</v>
      </c>
      <c r="BF1658" s="17"/>
      <c r="BI1658" s="17"/>
      <c r="BL1658" s="90">
        <f>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Z1658" s="33" t="s">
        <v>85</v>
      </c>
    </row>
    <row r="1659" spans="1:104" x14ac:dyDescent="0.25">
      <c r="A1659">
        <v>1658</v>
      </c>
      <c r="B1659">
        <v>106</v>
      </c>
      <c r="C1659" s="24" t="s">
        <v>4302</v>
      </c>
      <c r="D1659" s="12">
        <v>10.7</v>
      </c>
      <c r="E1659" s="13">
        <v>0.97627737226277356</v>
      </c>
      <c r="F1659" s="7">
        <v>10.96</v>
      </c>
      <c r="G1659" s="7">
        <f t="shared" si="410"/>
        <v>9.7237226277372262</v>
      </c>
      <c r="H1659" s="15">
        <f t="shared" si="411"/>
        <v>11.676277372262772</v>
      </c>
      <c r="I1659" s="11"/>
      <c r="J1659" s="32"/>
      <c r="K1659" s="32"/>
      <c r="L1659" s="8">
        <v>0</v>
      </c>
      <c r="M1659" s="9">
        <v>1</v>
      </c>
      <c r="N1659" s="8">
        <v>0</v>
      </c>
      <c r="O1659" s="9">
        <v>0</v>
      </c>
      <c r="P1659" s="9">
        <v>0</v>
      </c>
      <c r="Q1659" s="9">
        <v>1</v>
      </c>
      <c r="R1659" s="9">
        <v>0</v>
      </c>
      <c r="S1659" s="8">
        <v>48266</v>
      </c>
      <c r="T1659" s="9">
        <v>20</v>
      </c>
      <c r="U1659" s="9">
        <f t="shared" si="407"/>
        <v>48245</v>
      </c>
      <c r="V1659" s="9">
        <f t="shared" si="39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V1659" s="17"/>
      <c r="AW1659" t="s">
        <v>98</v>
      </c>
      <c r="AX1659" s="17" t="s">
        <v>98</v>
      </c>
      <c r="AY1659" s="17" t="s">
        <v>233</v>
      </c>
      <c r="BF1659" s="17"/>
      <c r="BI1659" s="17"/>
      <c r="BL1659" s="90">
        <f t="shared" ref="BL1659:BL1690" si="412">W1659+X1659+6</f>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Z1659" s="33" t="s">
        <v>85</v>
      </c>
    </row>
    <row r="1660" spans="1:104" x14ac:dyDescent="0.25">
      <c r="A1660">
        <v>1659</v>
      </c>
      <c r="B1660">
        <v>106</v>
      </c>
      <c r="C1660" s="24" t="s">
        <v>4302</v>
      </c>
      <c r="D1660" s="12">
        <v>11.7</v>
      </c>
      <c r="E1660" s="13">
        <v>1.1487272727272724</v>
      </c>
      <c r="F1660" s="7">
        <v>10.185185185185187</v>
      </c>
      <c r="G1660" s="7">
        <f t="shared" si="410"/>
        <v>10.551272727272726</v>
      </c>
      <c r="H1660" s="15">
        <f t="shared" si="411"/>
        <v>12.848727272727272</v>
      </c>
      <c r="I1660" s="11"/>
      <c r="J1660" s="32"/>
      <c r="K1660" s="32"/>
      <c r="L1660" s="8">
        <v>0</v>
      </c>
      <c r="M1660" s="9">
        <v>1</v>
      </c>
      <c r="N1660" s="8">
        <v>0</v>
      </c>
      <c r="O1660" s="9">
        <v>0</v>
      </c>
      <c r="P1660" s="9">
        <v>0</v>
      </c>
      <c r="Q1660" s="9">
        <v>1</v>
      </c>
      <c r="R1660" s="9">
        <v>0</v>
      </c>
      <c r="S1660" s="8">
        <v>48266</v>
      </c>
      <c r="T1660" s="9">
        <v>20</v>
      </c>
      <c r="U1660" s="9">
        <f t="shared" si="407"/>
        <v>48245</v>
      </c>
      <c r="V1660" s="9">
        <f t="shared" si="39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V1660" s="17"/>
      <c r="AW1660" t="s">
        <v>98</v>
      </c>
      <c r="AX1660" s="17" t="s">
        <v>98</v>
      </c>
      <c r="AY1660" s="17" t="s">
        <v>233</v>
      </c>
      <c r="BF1660" s="17"/>
      <c r="BI1660" s="17"/>
      <c r="BL1660" s="90">
        <f t="shared" si="412"/>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Z1660" s="33" t="s">
        <v>85</v>
      </c>
    </row>
    <row r="1661" spans="1:104" x14ac:dyDescent="0.25">
      <c r="A1661">
        <v>1660</v>
      </c>
      <c r="B1661">
        <v>106</v>
      </c>
      <c r="C1661" s="24" t="s">
        <v>4302</v>
      </c>
      <c r="D1661" s="12">
        <v>9.6999999999999975</v>
      </c>
      <c r="E1661" s="13">
        <v>1.2471428571428569</v>
      </c>
      <c r="F1661" s="7">
        <v>7.7777777777777777</v>
      </c>
      <c r="G1661" s="7">
        <f t="shared" si="410"/>
        <v>8.4528571428571411</v>
      </c>
      <c r="H1661" s="15">
        <f t="shared" si="411"/>
        <v>10.947142857142854</v>
      </c>
      <c r="I1661" s="11"/>
      <c r="J1661" s="32"/>
      <c r="K1661" s="32"/>
      <c r="L1661" s="8">
        <v>0</v>
      </c>
      <c r="M1661" s="9">
        <v>1</v>
      </c>
      <c r="N1661" s="8">
        <v>0</v>
      </c>
      <c r="O1661" s="9">
        <v>0</v>
      </c>
      <c r="P1661" s="9">
        <v>0</v>
      </c>
      <c r="Q1661" s="9">
        <v>1</v>
      </c>
      <c r="R1661" s="9">
        <v>0</v>
      </c>
      <c r="S1661" s="8">
        <v>48266</v>
      </c>
      <c r="T1661" s="9">
        <v>23</v>
      </c>
      <c r="U1661" s="9">
        <f t="shared" si="407"/>
        <v>48242</v>
      </c>
      <c r="V1661" s="9">
        <f t="shared" si="39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V1661" s="17"/>
      <c r="AW1661" t="s">
        <v>98</v>
      </c>
      <c r="AX1661" s="17" t="s">
        <v>98</v>
      </c>
      <c r="AY1661" s="17" t="s">
        <v>233</v>
      </c>
      <c r="BF1661" s="17"/>
      <c r="BI1661" s="17"/>
      <c r="BL1661" s="90">
        <f t="shared" si="412"/>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Z1661" s="33" t="s">
        <v>85</v>
      </c>
    </row>
    <row r="1662" spans="1:104" x14ac:dyDescent="0.25">
      <c r="A1662">
        <v>1661</v>
      </c>
      <c r="B1662">
        <v>106</v>
      </c>
      <c r="C1662" s="24" t="s">
        <v>4302</v>
      </c>
      <c r="D1662" s="12">
        <v>8.4999999999999964</v>
      </c>
      <c r="E1662" s="13">
        <v>1.5231213872832365</v>
      </c>
      <c r="F1662" s="7">
        <v>5.5806451612903221</v>
      </c>
      <c r="G1662" s="7">
        <f t="shared" si="410"/>
        <v>6.9768786127167601</v>
      </c>
      <c r="H1662" s="15">
        <f t="shared" si="411"/>
        <v>10.023121387283233</v>
      </c>
      <c r="I1662" s="11"/>
      <c r="J1662" s="32"/>
      <c r="K1662" s="32"/>
      <c r="L1662" s="8">
        <v>0</v>
      </c>
      <c r="M1662" s="9">
        <v>1</v>
      </c>
      <c r="N1662" s="8">
        <v>0</v>
      </c>
      <c r="O1662" s="9">
        <v>0</v>
      </c>
      <c r="P1662" s="9">
        <v>0</v>
      </c>
      <c r="Q1662" s="9">
        <v>1</v>
      </c>
      <c r="R1662" s="9">
        <v>0</v>
      </c>
      <c r="S1662" s="8">
        <v>48266</v>
      </c>
      <c r="T1662" s="9">
        <v>26</v>
      </c>
      <c r="U1662" s="9">
        <f t="shared" si="407"/>
        <v>48239</v>
      </c>
      <c r="V1662" s="9">
        <f t="shared" si="39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V1662" s="17"/>
      <c r="AW1662" t="s">
        <v>98</v>
      </c>
      <c r="AX1662" s="17" t="s">
        <v>98</v>
      </c>
      <c r="AY1662" s="17" t="s">
        <v>233</v>
      </c>
      <c r="BF1662" s="17"/>
      <c r="BI1662" s="17"/>
      <c r="BL1662" s="90">
        <f t="shared" si="412"/>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Z1662" s="33" t="s">
        <v>85</v>
      </c>
    </row>
    <row r="1663" spans="1:104" x14ac:dyDescent="0.25">
      <c r="A1663">
        <v>1662</v>
      </c>
      <c r="B1663">
        <v>106</v>
      </c>
      <c r="C1663" s="24" t="s">
        <v>4302</v>
      </c>
      <c r="D1663" s="12">
        <v>14.599999999999991</v>
      </c>
      <c r="E1663" s="13">
        <v>0.54185567010309243</v>
      </c>
      <c r="F1663" s="7">
        <v>26.944444444444446</v>
      </c>
      <c r="G1663" s="7">
        <f t="shared" si="410"/>
        <v>14.058144329896898</v>
      </c>
      <c r="H1663" s="15">
        <f t="shared" si="411"/>
        <v>15.141855670103084</v>
      </c>
      <c r="I1663" s="11"/>
      <c r="J1663" s="32"/>
      <c r="K1663" s="32"/>
      <c r="L1663" s="8">
        <v>0</v>
      </c>
      <c r="M1663" s="9">
        <v>1</v>
      </c>
      <c r="N1663" s="8">
        <v>0</v>
      </c>
      <c r="O1663" s="9">
        <v>0</v>
      </c>
      <c r="P1663" s="9">
        <v>0</v>
      </c>
      <c r="Q1663" s="9">
        <v>1</v>
      </c>
      <c r="R1663" s="9">
        <v>0</v>
      </c>
      <c r="S1663" s="8">
        <v>48266</v>
      </c>
      <c r="T1663" s="9">
        <v>20</v>
      </c>
      <c r="U1663" s="9">
        <f t="shared" si="407"/>
        <v>48245</v>
      </c>
      <c r="V1663" s="9">
        <f t="shared" si="39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V1663" s="17"/>
      <c r="AW1663" t="s">
        <v>98</v>
      </c>
      <c r="AX1663" s="17" t="s">
        <v>98</v>
      </c>
      <c r="AY1663" s="17" t="s">
        <v>233</v>
      </c>
      <c r="BF1663" s="17"/>
      <c r="BI1663" s="17"/>
      <c r="BL1663" s="90">
        <f t="shared" si="412"/>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Z1663" s="33" t="s">
        <v>85</v>
      </c>
    </row>
    <row r="1664" spans="1:104" x14ac:dyDescent="0.25">
      <c r="A1664">
        <v>1663</v>
      </c>
      <c r="B1664">
        <v>106</v>
      </c>
      <c r="C1664" s="24" t="s">
        <v>4302</v>
      </c>
      <c r="D1664" s="12">
        <v>12.549999999999994</v>
      </c>
      <c r="E1664" s="13">
        <v>0.48862704918032757</v>
      </c>
      <c r="F1664" s="7">
        <v>25.684210526315791</v>
      </c>
      <c r="G1664" s="7">
        <f t="shared" si="410"/>
        <v>12.061372950819665</v>
      </c>
      <c r="H1664" s="15">
        <f t="shared" si="411"/>
        <v>13.038627049180322</v>
      </c>
      <c r="I1664" s="11"/>
      <c r="J1664" s="32"/>
      <c r="K1664" s="32"/>
      <c r="L1664" s="8">
        <v>0</v>
      </c>
      <c r="M1664" s="9">
        <v>1</v>
      </c>
      <c r="N1664" s="8">
        <v>0</v>
      </c>
      <c r="O1664" s="9">
        <v>0</v>
      </c>
      <c r="P1664" s="9">
        <v>0</v>
      </c>
      <c r="Q1664" s="9">
        <v>1</v>
      </c>
      <c r="R1664" s="9">
        <v>0</v>
      </c>
      <c r="S1664" s="8">
        <v>48266</v>
      </c>
      <c r="T1664" s="9">
        <v>20</v>
      </c>
      <c r="U1664" s="9">
        <f t="shared" si="407"/>
        <v>48245</v>
      </c>
      <c r="V1664" s="9">
        <f t="shared" si="39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V1664" s="17"/>
      <c r="AW1664" t="s">
        <v>98</v>
      </c>
      <c r="AX1664" s="17" t="s">
        <v>98</v>
      </c>
      <c r="AY1664" s="17" t="s">
        <v>233</v>
      </c>
      <c r="BF1664" s="17"/>
      <c r="BI1664" s="17"/>
      <c r="BL1664" s="90">
        <f t="shared" si="412"/>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Z1664" s="33" t="s">
        <v>85</v>
      </c>
    </row>
    <row r="1665" spans="1:104" x14ac:dyDescent="0.25">
      <c r="A1665">
        <v>1664</v>
      </c>
      <c r="B1665">
        <v>106</v>
      </c>
      <c r="C1665" s="24" t="s">
        <v>4302</v>
      </c>
      <c r="D1665" s="12">
        <v>12.6</v>
      </c>
      <c r="E1665" s="13">
        <v>0.52719665271966532</v>
      </c>
      <c r="F1665" s="7">
        <v>23.9</v>
      </c>
      <c r="G1665" s="7">
        <f t="shared" si="410"/>
        <v>12.072803347280335</v>
      </c>
      <c r="H1665" s="15">
        <f t="shared" si="411"/>
        <v>13.127196652719665</v>
      </c>
      <c r="I1665" s="11"/>
      <c r="J1665" s="32"/>
      <c r="K1665" s="32"/>
      <c r="L1665" s="8">
        <v>0</v>
      </c>
      <c r="M1665" s="9">
        <v>1</v>
      </c>
      <c r="N1665" s="8">
        <v>0</v>
      </c>
      <c r="O1665" s="9">
        <v>0</v>
      </c>
      <c r="P1665" s="9">
        <v>0</v>
      </c>
      <c r="Q1665" s="9">
        <v>1</v>
      </c>
      <c r="R1665" s="9">
        <v>0</v>
      </c>
      <c r="S1665" s="8">
        <v>48266</v>
      </c>
      <c r="T1665" s="9">
        <v>20</v>
      </c>
      <c r="U1665" s="9">
        <f t="shared" si="407"/>
        <v>48245</v>
      </c>
      <c r="V1665" s="9">
        <f t="shared" si="39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V1665" s="17"/>
      <c r="AW1665" t="s">
        <v>98</v>
      </c>
      <c r="AX1665" s="17" t="s">
        <v>98</v>
      </c>
      <c r="AY1665" s="17" t="s">
        <v>233</v>
      </c>
      <c r="BF1665" s="17"/>
      <c r="BI1665" s="17"/>
      <c r="BL1665" s="90">
        <f t="shared" si="412"/>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Z1665" s="33" t="s">
        <v>85</v>
      </c>
    </row>
    <row r="1666" spans="1:104" x14ac:dyDescent="0.25">
      <c r="A1666">
        <v>1665</v>
      </c>
      <c r="B1666">
        <v>106</v>
      </c>
      <c r="C1666" s="24" t="s">
        <v>4302</v>
      </c>
      <c r="D1666" s="12">
        <v>9.5500000000000025</v>
      </c>
      <c r="E1666" s="13">
        <v>0.56019553072625716</v>
      </c>
      <c r="F1666" s="7">
        <v>17.047619047619047</v>
      </c>
      <c r="G1666" s="7">
        <f t="shared" si="410"/>
        <v>8.9898044692737447</v>
      </c>
      <c r="H1666" s="15">
        <f t="shared" si="411"/>
        <v>10.11019553072626</v>
      </c>
      <c r="I1666" s="11"/>
      <c r="J1666" s="32"/>
      <c r="K1666" s="32"/>
      <c r="L1666" s="8">
        <v>0</v>
      </c>
      <c r="M1666" s="9">
        <v>1</v>
      </c>
      <c r="N1666" s="8">
        <v>0</v>
      </c>
      <c r="O1666" s="9">
        <v>0</v>
      </c>
      <c r="P1666" s="9">
        <v>0</v>
      </c>
      <c r="Q1666" s="9">
        <v>1</v>
      </c>
      <c r="R1666" s="9">
        <v>0</v>
      </c>
      <c r="S1666" s="8">
        <v>48266</v>
      </c>
      <c r="T1666" s="9">
        <v>23</v>
      </c>
      <c r="U1666" s="9">
        <f t="shared" si="407"/>
        <v>48242</v>
      </c>
      <c r="V1666" s="9">
        <f t="shared" ref="V1666:V1729" si="413">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V1666" s="17"/>
      <c r="AW1666" t="s">
        <v>98</v>
      </c>
      <c r="AX1666" s="17" t="s">
        <v>98</v>
      </c>
      <c r="AY1666" s="17" t="s">
        <v>233</v>
      </c>
      <c r="BF1666" s="17"/>
      <c r="BI1666" s="17"/>
      <c r="BL1666" s="90">
        <f t="shared" si="412"/>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Z1666" s="33" t="s">
        <v>85</v>
      </c>
    </row>
    <row r="1667" spans="1:104" x14ac:dyDescent="0.25">
      <c r="A1667">
        <v>1666</v>
      </c>
      <c r="B1667">
        <v>106</v>
      </c>
      <c r="C1667" s="24" t="s">
        <v>4302</v>
      </c>
      <c r="D1667" s="12">
        <v>6.6000000000000059</v>
      </c>
      <c r="E1667" s="13">
        <v>1.1696202531645581</v>
      </c>
      <c r="F1667" s="7">
        <v>5.6428571428571423</v>
      </c>
      <c r="G1667" s="7">
        <f t="shared" si="410"/>
        <v>5.430379746835448</v>
      </c>
      <c r="H1667" s="15">
        <f t="shared" si="411"/>
        <v>7.7696202531645637</v>
      </c>
      <c r="I1667" s="11"/>
      <c r="J1667" s="32"/>
      <c r="K1667" s="32"/>
      <c r="L1667" s="8">
        <v>0</v>
      </c>
      <c r="M1667" s="9">
        <v>1</v>
      </c>
      <c r="N1667" s="8">
        <v>0</v>
      </c>
      <c r="O1667" s="9">
        <v>0</v>
      </c>
      <c r="P1667" s="9">
        <v>0</v>
      </c>
      <c r="Q1667" s="9">
        <v>1</v>
      </c>
      <c r="R1667" s="9">
        <v>0</v>
      </c>
      <c r="S1667" s="8">
        <v>48266</v>
      </c>
      <c r="T1667" s="9">
        <v>26</v>
      </c>
      <c r="U1667" s="9">
        <f t="shared" si="407"/>
        <v>48239</v>
      </c>
      <c r="V1667" s="9">
        <f t="shared" si="413"/>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V1667" s="17"/>
      <c r="AW1667" t="s">
        <v>98</v>
      </c>
      <c r="AX1667" s="17" t="s">
        <v>98</v>
      </c>
      <c r="AY1667" s="17" t="s">
        <v>233</v>
      </c>
      <c r="BF1667" s="17"/>
      <c r="BI1667" s="17"/>
      <c r="BL1667" s="90">
        <f t="shared" si="412"/>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Z1667" s="33" t="s">
        <v>85</v>
      </c>
    </row>
    <row r="1668" spans="1:104" x14ac:dyDescent="0.25">
      <c r="A1668">
        <v>1667</v>
      </c>
      <c r="B1668">
        <v>107</v>
      </c>
      <c r="C1668" s="24" t="s">
        <v>4314</v>
      </c>
      <c r="D1668" s="12">
        <v>7</v>
      </c>
      <c r="E1668" s="13">
        <v>1</v>
      </c>
      <c r="F1668" s="7">
        <f>D1668/E1668</f>
        <v>7</v>
      </c>
      <c r="G1668" s="7">
        <f t="shared" si="410"/>
        <v>6</v>
      </c>
      <c r="H1668" s="15">
        <f t="shared" si="411"/>
        <v>8</v>
      </c>
      <c r="I1668" s="11"/>
      <c r="J1668" s="32"/>
      <c r="K1668" s="32"/>
      <c r="L1668" s="8">
        <v>0</v>
      </c>
      <c r="M1668" s="9">
        <v>1</v>
      </c>
      <c r="N1668" s="8">
        <v>1</v>
      </c>
      <c r="O1668" s="9">
        <v>0</v>
      </c>
      <c r="P1668" s="9">
        <v>0</v>
      </c>
      <c r="Q1668" s="9">
        <v>0</v>
      </c>
      <c r="R1668" s="9">
        <v>0</v>
      </c>
      <c r="S1668" s="8">
        <v>44891</v>
      </c>
      <c r="T1668" s="9">
        <v>20</v>
      </c>
      <c r="U1668" s="9">
        <f t="shared" si="407"/>
        <v>44870</v>
      </c>
      <c r="V1668" s="9">
        <f t="shared" si="413"/>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14">1*(1-$AN1668)/4</f>
        <v>0.19</v>
      </c>
      <c r="AL1668" s="32">
        <f t="shared" si="414"/>
        <v>0.19</v>
      </c>
      <c r="AM1668" s="32">
        <f t="shared" ref="AM1668:AM1683" si="415">2*(1-$AN1668)/4</f>
        <v>0.38</v>
      </c>
      <c r="AN1668" s="42">
        <v>0.24</v>
      </c>
      <c r="AO1668" s="41" t="s">
        <v>98</v>
      </c>
      <c r="AP1668" s="17" t="s">
        <v>98</v>
      </c>
      <c r="AQ1668" s="32">
        <v>0.52</v>
      </c>
      <c r="AR1668" s="39">
        <v>0.48</v>
      </c>
      <c r="AS1668" s="38" t="s">
        <v>98</v>
      </c>
      <c r="AT1668" s="39" t="s">
        <v>98</v>
      </c>
      <c r="AV1668" s="17"/>
      <c r="AW1668" t="s">
        <v>98</v>
      </c>
      <c r="AX1668" s="17" t="s">
        <v>98</v>
      </c>
      <c r="AY1668" s="17" t="s">
        <v>233</v>
      </c>
      <c r="BF1668" s="17"/>
      <c r="BI1668" s="17"/>
      <c r="BL1668" s="24">
        <f t="shared" si="412"/>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Z1668" s="33" t="s">
        <v>85</v>
      </c>
    </row>
    <row r="1669" spans="1:104" x14ac:dyDescent="0.25">
      <c r="A1669">
        <v>1668</v>
      </c>
      <c r="B1669">
        <v>107</v>
      </c>
      <c r="C1669" s="24" t="s">
        <v>4314</v>
      </c>
      <c r="D1669" s="12">
        <v>9</v>
      </c>
      <c r="E1669" s="13">
        <v>1</v>
      </c>
      <c r="F1669" s="7">
        <f t="shared" ref="F1669:F1692" si="416">D1669/E1669</f>
        <v>9</v>
      </c>
      <c r="G1669" s="7">
        <f t="shared" si="410"/>
        <v>8</v>
      </c>
      <c r="H1669" s="15">
        <f t="shared" si="411"/>
        <v>10</v>
      </c>
      <c r="I1669" s="11"/>
      <c r="J1669" s="32"/>
      <c r="K1669" s="32"/>
      <c r="L1669" s="8">
        <v>0</v>
      </c>
      <c r="M1669" s="9">
        <v>1</v>
      </c>
      <c r="N1669" s="8">
        <v>1</v>
      </c>
      <c r="O1669" s="9">
        <v>0</v>
      </c>
      <c r="P1669" s="9">
        <v>0</v>
      </c>
      <c r="Q1669" s="9">
        <v>0</v>
      </c>
      <c r="R1669" s="9">
        <v>0</v>
      </c>
      <c r="S1669" s="8">
        <v>44891</v>
      </c>
      <c r="T1669" s="9">
        <v>20</v>
      </c>
      <c r="U1669" s="9">
        <f t="shared" si="407"/>
        <v>44870</v>
      </c>
      <c r="V1669" s="9">
        <f t="shared" si="413"/>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14"/>
        <v>0.19</v>
      </c>
      <c r="AL1669" s="32">
        <f t="shared" si="414"/>
        <v>0.19</v>
      </c>
      <c r="AM1669" s="32">
        <f t="shared" si="415"/>
        <v>0.38</v>
      </c>
      <c r="AN1669" s="42">
        <v>0.24</v>
      </c>
      <c r="AO1669" s="41" t="s">
        <v>98</v>
      </c>
      <c r="AP1669" s="17" t="s">
        <v>98</v>
      </c>
      <c r="AQ1669" s="32">
        <v>0.52</v>
      </c>
      <c r="AR1669" s="39">
        <v>0.48</v>
      </c>
      <c r="AS1669" s="38" t="s">
        <v>98</v>
      </c>
      <c r="AT1669" s="39" t="s">
        <v>98</v>
      </c>
      <c r="AV1669" s="17"/>
      <c r="AW1669" t="s">
        <v>98</v>
      </c>
      <c r="AX1669" s="17" t="s">
        <v>98</v>
      </c>
      <c r="AY1669" s="17" t="s">
        <v>233</v>
      </c>
      <c r="BF1669" s="17"/>
      <c r="BI1669" s="17"/>
      <c r="BL1669" s="24">
        <f t="shared" si="412"/>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Z1669" s="33" t="s">
        <v>85</v>
      </c>
    </row>
    <row r="1670" spans="1:104" x14ac:dyDescent="0.25">
      <c r="A1670">
        <v>1669</v>
      </c>
      <c r="B1670">
        <v>107</v>
      </c>
      <c r="C1670" s="24" t="s">
        <v>4314</v>
      </c>
      <c r="D1670" s="12">
        <v>7</v>
      </c>
      <c r="E1670" s="13">
        <v>1</v>
      </c>
      <c r="F1670" s="7">
        <f t="shared" si="416"/>
        <v>7</v>
      </c>
      <c r="G1670" s="7">
        <f t="shared" ref="G1670:G1692" si="417">D1670-E1670</f>
        <v>6</v>
      </c>
      <c r="H1670" s="15">
        <f t="shared" ref="H1670:H1692" si="418">D1670+E1670</f>
        <v>8</v>
      </c>
      <c r="I1670" s="11"/>
      <c r="J1670" s="32"/>
      <c r="K1670" s="32"/>
      <c r="L1670" s="8">
        <v>0</v>
      </c>
      <c r="M1670" s="9">
        <v>1</v>
      </c>
      <c r="N1670" s="8">
        <v>1</v>
      </c>
      <c r="O1670" s="9">
        <v>0</v>
      </c>
      <c r="P1670" s="9">
        <v>0</v>
      </c>
      <c r="Q1670" s="9">
        <v>0</v>
      </c>
      <c r="R1670" s="9">
        <v>0</v>
      </c>
      <c r="S1670" s="8">
        <v>44891</v>
      </c>
      <c r="T1670" s="9">
        <v>20</v>
      </c>
      <c r="U1670" s="9">
        <f t="shared" si="407"/>
        <v>44870</v>
      </c>
      <c r="V1670" s="9">
        <f t="shared" si="413"/>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14"/>
        <v>0.19</v>
      </c>
      <c r="AL1670" s="32">
        <f t="shared" si="414"/>
        <v>0.19</v>
      </c>
      <c r="AM1670" s="32">
        <f t="shared" si="415"/>
        <v>0.38</v>
      </c>
      <c r="AN1670" s="42">
        <v>0.24</v>
      </c>
      <c r="AO1670" s="41" t="s">
        <v>98</v>
      </c>
      <c r="AP1670" s="17" t="s">
        <v>98</v>
      </c>
      <c r="AQ1670" s="32">
        <v>0.52</v>
      </c>
      <c r="AR1670" s="39">
        <v>0.48</v>
      </c>
      <c r="AS1670" s="38" t="s">
        <v>98</v>
      </c>
      <c r="AT1670" s="39" t="s">
        <v>98</v>
      </c>
      <c r="AV1670" s="17"/>
      <c r="AW1670" t="s">
        <v>98</v>
      </c>
      <c r="AX1670" s="17" t="s">
        <v>98</v>
      </c>
      <c r="AY1670" s="17" t="s">
        <v>233</v>
      </c>
      <c r="BF1670" s="17"/>
      <c r="BI1670" s="17"/>
      <c r="BL1670" s="24">
        <f t="shared" si="412"/>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Z1670" s="33" t="s">
        <v>85</v>
      </c>
    </row>
    <row r="1671" spans="1:104" x14ac:dyDescent="0.25">
      <c r="A1671">
        <v>1670</v>
      </c>
      <c r="B1671">
        <v>107</v>
      </c>
      <c r="C1671" s="24" t="s">
        <v>4314</v>
      </c>
      <c r="D1671" s="12">
        <v>9</v>
      </c>
      <c r="E1671" s="13">
        <v>0.9</v>
      </c>
      <c r="F1671" s="7">
        <f t="shared" si="416"/>
        <v>10</v>
      </c>
      <c r="G1671" s="7">
        <f t="shared" si="417"/>
        <v>8.1</v>
      </c>
      <c r="H1671" s="15">
        <f t="shared" si="418"/>
        <v>9.9</v>
      </c>
      <c r="I1671" s="11"/>
      <c r="J1671" s="32"/>
      <c r="K1671" s="32"/>
      <c r="L1671" s="8">
        <v>0</v>
      </c>
      <c r="M1671" s="9">
        <v>1</v>
      </c>
      <c r="N1671" s="8">
        <v>1</v>
      </c>
      <c r="O1671" s="9">
        <v>0</v>
      </c>
      <c r="P1671" s="9">
        <v>0</v>
      </c>
      <c r="Q1671" s="9">
        <v>0</v>
      </c>
      <c r="R1671" s="9">
        <v>0</v>
      </c>
      <c r="S1671" s="8">
        <v>44891</v>
      </c>
      <c r="T1671" s="9">
        <v>20</v>
      </c>
      <c r="U1671" s="9">
        <f t="shared" si="407"/>
        <v>44870</v>
      </c>
      <c r="V1671" s="9">
        <f t="shared" si="413"/>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14"/>
        <v>0.19</v>
      </c>
      <c r="AL1671" s="32">
        <f t="shared" si="414"/>
        <v>0.19</v>
      </c>
      <c r="AM1671" s="32">
        <f t="shared" si="415"/>
        <v>0.38</v>
      </c>
      <c r="AN1671" s="42">
        <v>0.24</v>
      </c>
      <c r="AO1671" s="41" t="s">
        <v>98</v>
      </c>
      <c r="AP1671" s="17" t="s">
        <v>98</v>
      </c>
      <c r="AQ1671" s="32">
        <v>0.52</v>
      </c>
      <c r="AR1671" s="39">
        <v>0.48</v>
      </c>
      <c r="AS1671" s="38" t="s">
        <v>98</v>
      </c>
      <c r="AT1671" s="39" t="s">
        <v>98</v>
      </c>
      <c r="AV1671" s="17"/>
      <c r="AW1671" t="s">
        <v>98</v>
      </c>
      <c r="AX1671" s="17" t="s">
        <v>98</v>
      </c>
      <c r="AY1671" s="17" t="s">
        <v>233</v>
      </c>
      <c r="BF1671" s="17"/>
      <c r="BI1671" s="17"/>
      <c r="BL1671" s="24">
        <f t="shared" si="412"/>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Z1671" s="33" t="s">
        <v>85</v>
      </c>
    </row>
    <row r="1672" spans="1:104" x14ac:dyDescent="0.25">
      <c r="A1672">
        <v>1671</v>
      </c>
      <c r="B1672">
        <v>107</v>
      </c>
      <c r="C1672" s="24" t="s">
        <v>4314</v>
      </c>
      <c r="D1672" s="12">
        <v>-1</v>
      </c>
      <c r="E1672" s="13">
        <v>3</v>
      </c>
      <c r="F1672" s="7">
        <f t="shared" si="416"/>
        <v>-0.33333333333333331</v>
      </c>
      <c r="G1672" s="7">
        <f t="shared" si="417"/>
        <v>-4</v>
      </c>
      <c r="H1672" s="15">
        <f t="shared" si="418"/>
        <v>2</v>
      </c>
      <c r="I1672" s="11"/>
      <c r="J1672" s="32"/>
      <c r="K1672" s="32"/>
      <c r="L1672" s="8">
        <v>0</v>
      </c>
      <c r="M1672" s="9">
        <v>1</v>
      </c>
      <c r="N1672" s="8">
        <v>1</v>
      </c>
      <c r="O1672" s="9">
        <v>0</v>
      </c>
      <c r="P1672" s="9">
        <v>0</v>
      </c>
      <c r="Q1672" s="9">
        <v>0</v>
      </c>
      <c r="R1672" s="9">
        <v>0</v>
      </c>
      <c r="S1672" s="8">
        <v>44891</v>
      </c>
      <c r="T1672" s="9">
        <v>17</v>
      </c>
      <c r="U1672" s="9">
        <f t="shared" si="407"/>
        <v>44873</v>
      </c>
      <c r="V1672" s="9">
        <f t="shared" si="413"/>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14"/>
        <v>0.19</v>
      </c>
      <c r="AL1672" s="32">
        <f t="shared" si="414"/>
        <v>0.19</v>
      </c>
      <c r="AM1672" s="32">
        <f t="shared" si="415"/>
        <v>0.38</v>
      </c>
      <c r="AN1672" s="42">
        <v>0.24</v>
      </c>
      <c r="AO1672" s="41" t="s">
        <v>98</v>
      </c>
      <c r="AP1672" s="17" t="s">
        <v>98</v>
      </c>
      <c r="AQ1672" s="32">
        <v>0.52</v>
      </c>
      <c r="AR1672" s="39">
        <v>0.48</v>
      </c>
      <c r="AS1672" s="38" t="s">
        <v>98</v>
      </c>
      <c r="AT1672" s="39" t="s">
        <v>98</v>
      </c>
      <c r="AV1672" s="17"/>
      <c r="AW1672" t="s">
        <v>98</v>
      </c>
      <c r="AX1672" s="17" t="s">
        <v>98</v>
      </c>
      <c r="AY1672" s="17" t="s">
        <v>233</v>
      </c>
      <c r="BF1672" s="17"/>
      <c r="BI1672" s="17"/>
      <c r="BL1672" s="24">
        <f t="shared" si="412"/>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Z1672" s="33" t="s">
        <v>85</v>
      </c>
    </row>
    <row r="1673" spans="1:104" x14ac:dyDescent="0.25">
      <c r="A1673">
        <v>1672</v>
      </c>
      <c r="B1673">
        <v>107</v>
      </c>
      <c r="C1673" s="24" t="s">
        <v>4314</v>
      </c>
      <c r="D1673" s="12">
        <v>1</v>
      </c>
      <c r="E1673" s="13">
        <v>2</v>
      </c>
      <c r="F1673" s="7">
        <f t="shared" si="416"/>
        <v>0.5</v>
      </c>
      <c r="G1673" s="7">
        <f t="shared" si="417"/>
        <v>-1</v>
      </c>
      <c r="H1673" s="15">
        <f t="shared" si="418"/>
        <v>3</v>
      </c>
      <c r="I1673" s="11"/>
      <c r="J1673" s="32"/>
      <c r="K1673" s="32"/>
      <c r="L1673" s="8">
        <v>0</v>
      </c>
      <c r="M1673" s="9">
        <v>1</v>
      </c>
      <c r="N1673" s="8">
        <v>1</v>
      </c>
      <c r="O1673" s="9">
        <v>0</v>
      </c>
      <c r="P1673" s="9">
        <v>0</v>
      </c>
      <c r="Q1673" s="9">
        <v>0</v>
      </c>
      <c r="R1673" s="9">
        <v>0</v>
      </c>
      <c r="S1673" s="8">
        <v>44891</v>
      </c>
      <c r="T1673" s="9">
        <v>17</v>
      </c>
      <c r="U1673" s="9">
        <f t="shared" ref="U1673:U1711" si="419">S1673-T1673-1</f>
        <v>44873</v>
      </c>
      <c r="V1673" s="9">
        <f t="shared" si="413"/>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14"/>
        <v>0.19</v>
      </c>
      <c r="AL1673" s="32">
        <f t="shared" si="414"/>
        <v>0.19</v>
      </c>
      <c r="AM1673" s="32">
        <f t="shared" si="415"/>
        <v>0.38</v>
      </c>
      <c r="AN1673" s="42">
        <v>0.24</v>
      </c>
      <c r="AO1673" s="41" t="s">
        <v>98</v>
      </c>
      <c r="AP1673" s="17" t="s">
        <v>98</v>
      </c>
      <c r="AQ1673" s="32">
        <v>0.52</v>
      </c>
      <c r="AR1673" s="39">
        <v>0.48</v>
      </c>
      <c r="AS1673" s="38" t="s">
        <v>98</v>
      </c>
      <c r="AT1673" s="39" t="s">
        <v>98</v>
      </c>
      <c r="AV1673" s="17"/>
      <c r="AW1673" t="s">
        <v>98</v>
      </c>
      <c r="AX1673" s="17" t="s">
        <v>98</v>
      </c>
      <c r="AY1673" s="17" t="s">
        <v>233</v>
      </c>
      <c r="BF1673" s="17"/>
      <c r="BI1673" s="17"/>
      <c r="BL1673" s="24">
        <f t="shared" si="412"/>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Z1673" s="33" t="s">
        <v>85</v>
      </c>
    </row>
    <row r="1674" spans="1:104" x14ac:dyDescent="0.25">
      <c r="A1674">
        <v>1673</v>
      </c>
      <c r="B1674">
        <v>107</v>
      </c>
      <c r="C1674" s="24" t="s">
        <v>4314</v>
      </c>
      <c r="D1674" s="12">
        <v>-0.5</v>
      </c>
      <c r="E1674" s="13">
        <v>2</v>
      </c>
      <c r="F1674" s="7">
        <f t="shared" si="416"/>
        <v>-0.25</v>
      </c>
      <c r="G1674" s="7">
        <f t="shared" si="417"/>
        <v>-2.5</v>
      </c>
      <c r="H1674" s="15">
        <f t="shared" si="418"/>
        <v>1.5</v>
      </c>
      <c r="I1674" s="11"/>
      <c r="J1674" s="32"/>
      <c r="K1674" s="32"/>
      <c r="L1674" s="8">
        <v>0</v>
      </c>
      <c r="M1674" s="9">
        <v>1</v>
      </c>
      <c r="N1674" s="8">
        <v>1</v>
      </c>
      <c r="O1674" s="9">
        <v>0</v>
      </c>
      <c r="P1674" s="9">
        <v>0</v>
      </c>
      <c r="Q1674" s="9">
        <v>0</v>
      </c>
      <c r="R1674" s="9">
        <v>0</v>
      </c>
      <c r="S1674" s="8">
        <v>44891</v>
      </c>
      <c r="T1674" s="9">
        <v>17</v>
      </c>
      <c r="U1674" s="9">
        <f t="shared" si="419"/>
        <v>44873</v>
      </c>
      <c r="V1674" s="9">
        <f t="shared" si="413"/>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14"/>
        <v>0.19</v>
      </c>
      <c r="AL1674" s="32">
        <f t="shared" si="414"/>
        <v>0.19</v>
      </c>
      <c r="AM1674" s="32">
        <f t="shared" si="415"/>
        <v>0.38</v>
      </c>
      <c r="AN1674" s="42">
        <v>0.24</v>
      </c>
      <c r="AO1674" s="41" t="s">
        <v>98</v>
      </c>
      <c r="AP1674" s="17" t="s">
        <v>98</v>
      </c>
      <c r="AQ1674" s="32">
        <v>0.52</v>
      </c>
      <c r="AR1674" s="39">
        <v>0.48</v>
      </c>
      <c r="AS1674" s="38" t="s">
        <v>98</v>
      </c>
      <c r="AT1674" s="39" t="s">
        <v>98</v>
      </c>
      <c r="AV1674" s="17"/>
      <c r="AW1674" t="s">
        <v>98</v>
      </c>
      <c r="AX1674" s="17" t="s">
        <v>98</v>
      </c>
      <c r="AY1674" s="17" t="s">
        <v>233</v>
      </c>
      <c r="BF1674" s="17"/>
      <c r="BI1674" s="17"/>
      <c r="BL1674" s="24">
        <f t="shared" si="412"/>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Z1674" s="33" t="s">
        <v>85</v>
      </c>
    </row>
    <row r="1675" spans="1:104" x14ac:dyDescent="0.25">
      <c r="A1675">
        <v>1674</v>
      </c>
      <c r="B1675">
        <v>107</v>
      </c>
      <c r="C1675" s="24" t="s">
        <v>4314</v>
      </c>
      <c r="D1675" s="12">
        <v>2</v>
      </c>
      <c r="E1675" s="13">
        <v>2</v>
      </c>
      <c r="F1675" s="7">
        <f t="shared" si="416"/>
        <v>1</v>
      </c>
      <c r="G1675" s="7">
        <f t="shared" si="417"/>
        <v>0</v>
      </c>
      <c r="H1675" s="15">
        <f t="shared" si="418"/>
        <v>4</v>
      </c>
      <c r="I1675" s="11"/>
      <c r="J1675" s="32"/>
      <c r="K1675" s="32"/>
      <c r="L1675" s="8">
        <v>0</v>
      </c>
      <c r="M1675" s="9">
        <v>1</v>
      </c>
      <c r="N1675" s="8">
        <v>1</v>
      </c>
      <c r="O1675" s="9">
        <v>0</v>
      </c>
      <c r="P1675" s="9">
        <v>0</v>
      </c>
      <c r="Q1675" s="9">
        <v>0</v>
      </c>
      <c r="R1675" s="9">
        <v>0</v>
      </c>
      <c r="S1675" s="8">
        <v>44891</v>
      </c>
      <c r="T1675" s="9">
        <v>17</v>
      </c>
      <c r="U1675" s="9">
        <f t="shared" si="419"/>
        <v>44873</v>
      </c>
      <c r="V1675" s="9">
        <f t="shared" si="413"/>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14"/>
        <v>0.19</v>
      </c>
      <c r="AL1675" s="32">
        <f t="shared" si="414"/>
        <v>0.19</v>
      </c>
      <c r="AM1675" s="32">
        <f t="shared" si="415"/>
        <v>0.38</v>
      </c>
      <c r="AN1675" s="42">
        <v>0.24</v>
      </c>
      <c r="AO1675" s="41" t="s">
        <v>98</v>
      </c>
      <c r="AP1675" s="17" t="s">
        <v>98</v>
      </c>
      <c r="AQ1675" s="32">
        <v>0.52</v>
      </c>
      <c r="AR1675" s="39">
        <v>0.48</v>
      </c>
      <c r="AS1675" s="38" t="s">
        <v>98</v>
      </c>
      <c r="AT1675" s="39" t="s">
        <v>98</v>
      </c>
      <c r="AV1675" s="17"/>
      <c r="AW1675" t="s">
        <v>98</v>
      </c>
      <c r="AX1675" s="17" t="s">
        <v>98</v>
      </c>
      <c r="AY1675" s="17" t="s">
        <v>233</v>
      </c>
      <c r="BF1675" s="17"/>
      <c r="BI1675" s="17"/>
      <c r="BL1675" s="24">
        <f t="shared" si="412"/>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Z1675" s="33" t="s">
        <v>85</v>
      </c>
    </row>
    <row r="1676" spans="1:104" x14ac:dyDescent="0.25">
      <c r="A1676">
        <v>1675</v>
      </c>
      <c r="B1676">
        <v>107</v>
      </c>
      <c r="C1676" s="24" t="s">
        <v>4314</v>
      </c>
      <c r="D1676" s="12">
        <v>-0.5</v>
      </c>
      <c r="E1676" s="13">
        <v>2</v>
      </c>
      <c r="F1676" s="7">
        <f t="shared" si="416"/>
        <v>-0.25</v>
      </c>
      <c r="G1676" s="7">
        <f t="shared" si="417"/>
        <v>-2.5</v>
      </c>
      <c r="H1676" s="15">
        <f t="shared" si="418"/>
        <v>1.5</v>
      </c>
      <c r="I1676" s="11"/>
      <c r="J1676" s="32"/>
      <c r="K1676" s="32"/>
      <c r="L1676" s="8">
        <v>0</v>
      </c>
      <c r="M1676" s="9">
        <v>1</v>
      </c>
      <c r="N1676" s="8">
        <v>1</v>
      </c>
      <c r="O1676" s="9">
        <v>0</v>
      </c>
      <c r="P1676" s="9">
        <v>0</v>
      </c>
      <c r="Q1676" s="9">
        <v>0</v>
      </c>
      <c r="R1676" s="9">
        <v>0</v>
      </c>
      <c r="S1676" s="8">
        <v>44891</v>
      </c>
      <c r="T1676" s="9">
        <v>17</v>
      </c>
      <c r="U1676" s="9">
        <f t="shared" si="419"/>
        <v>44873</v>
      </c>
      <c r="V1676" s="9">
        <f t="shared" si="413"/>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14"/>
        <v>0.19</v>
      </c>
      <c r="AL1676" s="32">
        <f t="shared" si="414"/>
        <v>0.19</v>
      </c>
      <c r="AM1676" s="32">
        <f t="shared" si="415"/>
        <v>0.38</v>
      </c>
      <c r="AN1676" s="42">
        <v>0.24</v>
      </c>
      <c r="AO1676" s="41" t="s">
        <v>98</v>
      </c>
      <c r="AP1676" s="17" t="s">
        <v>98</v>
      </c>
      <c r="AQ1676" s="32">
        <v>0.52</v>
      </c>
      <c r="AR1676" s="39">
        <v>0.48</v>
      </c>
      <c r="AS1676" s="38" t="s">
        <v>98</v>
      </c>
      <c r="AT1676" s="39" t="s">
        <v>98</v>
      </c>
      <c r="AV1676" s="17"/>
      <c r="AW1676" t="s">
        <v>98</v>
      </c>
      <c r="AX1676" s="17" t="s">
        <v>98</v>
      </c>
      <c r="AY1676" s="17" t="s">
        <v>233</v>
      </c>
      <c r="BF1676" s="17"/>
      <c r="BI1676" s="17"/>
      <c r="BL1676" s="24">
        <f t="shared" si="412"/>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Z1676" s="33" t="s">
        <v>85</v>
      </c>
    </row>
    <row r="1677" spans="1:104" x14ac:dyDescent="0.25">
      <c r="A1677">
        <v>1676</v>
      </c>
      <c r="B1677">
        <v>107</v>
      </c>
      <c r="C1677" s="24" t="s">
        <v>4314</v>
      </c>
      <c r="D1677" s="12">
        <v>2</v>
      </c>
      <c r="E1677" s="13">
        <v>2</v>
      </c>
      <c r="F1677" s="7">
        <f t="shared" si="416"/>
        <v>1</v>
      </c>
      <c r="G1677" s="7">
        <f t="shared" si="417"/>
        <v>0</v>
      </c>
      <c r="H1677" s="15">
        <f t="shared" si="418"/>
        <v>4</v>
      </c>
      <c r="I1677" s="11"/>
      <c r="J1677" s="32"/>
      <c r="K1677" s="32"/>
      <c r="L1677" s="8">
        <v>0</v>
      </c>
      <c r="M1677" s="9">
        <v>1</v>
      </c>
      <c r="N1677" s="8">
        <v>1</v>
      </c>
      <c r="O1677" s="9">
        <v>0</v>
      </c>
      <c r="P1677" s="9">
        <v>0</v>
      </c>
      <c r="Q1677" s="9">
        <v>0</v>
      </c>
      <c r="R1677" s="9">
        <v>0</v>
      </c>
      <c r="S1677" s="8">
        <v>44891</v>
      </c>
      <c r="T1677" s="9">
        <v>17</v>
      </c>
      <c r="U1677" s="9">
        <f t="shared" si="419"/>
        <v>44873</v>
      </c>
      <c r="V1677" s="9">
        <f t="shared" si="413"/>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14"/>
        <v>0.19</v>
      </c>
      <c r="AL1677" s="32">
        <f t="shared" si="414"/>
        <v>0.19</v>
      </c>
      <c r="AM1677" s="32">
        <f t="shared" si="415"/>
        <v>0.38</v>
      </c>
      <c r="AN1677" s="42">
        <v>0.24</v>
      </c>
      <c r="AO1677" s="41" t="s">
        <v>98</v>
      </c>
      <c r="AP1677" s="17" t="s">
        <v>98</v>
      </c>
      <c r="AQ1677" s="32">
        <v>0.52</v>
      </c>
      <c r="AR1677" s="39">
        <v>0.48</v>
      </c>
      <c r="AS1677" s="38" t="s">
        <v>98</v>
      </c>
      <c r="AT1677" s="39" t="s">
        <v>98</v>
      </c>
      <c r="AV1677" s="17"/>
      <c r="AW1677" t="s">
        <v>98</v>
      </c>
      <c r="AX1677" s="17" t="s">
        <v>98</v>
      </c>
      <c r="AY1677" s="17" t="s">
        <v>233</v>
      </c>
      <c r="BF1677" s="17"/>
      <c r="BI1677" s="17"/>
      <c r="BL1677" s="24">
        <f t="shared" si="412"/>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Z1677" s="33" t="s">
        <v>85</v>
      </c>
    </row>
    <row r="1678" spans="1:104" x14ac:dyDescent="0.25">
      <c r="A1678">
        <v>1677</v>
      </c>
      <c r="B1678">
        <v>107</v>
      </c>
      <c r="C1678" s="24" t="s">
        <v>4314</v>
      </c>
      <c r="D1678" s="12">
        <v>-1</v>
      </c>
      <c r="E1678" s="13">
        <v>3</v>
      </c>
      <c r="F1678" s="7">
        <f t="shared" si="416"/>
        <v>-0.33333333333333331</v>
      </c>
      <c r="G1678" s="7">
        <f t="shared" si="417"/>
        <v>-4</v>
      </c>
      <c r="H1678" s="15">
        <f t="shared" si="418"/>
        <v>2</v>
      </c>
      <c r="I1678" s="11"/>
      <c r="J1678" s="32"/>
      <c r="K1678" s="32"/>
      <c r="L1678" s="8">
        <v>0</v>
      </c>
      <c r="M1678" s="9">
        <v>1</v>
      </c>
      <c r="N1678" s="8">
        <v>1</v>
      </c>
      <c r="O1678" s="9">
        <v>0</v>
      </c>
      <c r="P1678" s="9">
        <v>0</v>
      </c>
      <c r="Q1678" s="9">
        <v>0</v>
      </c>
      <c r="R1678" s="9">
        <v>0</v>
      </c>
      <c r="S1678" s="8">
        <v>44891</v>
      </c>
      <c r="T1678" s="9">
        <v>17</v>
      </c>
      <c r="U1678" s="9">
        <f t="shared" si="419"/>
        <v>44873</v>
      </c>
      <c r="V1678" s="9">
        <f t="shared" si="413"/>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14"/>
        <v>0.19</v>
      </c>
      <c r="AL1678" s="32">
        <f t="shared" si="414"/>
        <v>0.19</v>
      </c>
      <c r="AM1678" s="32">
        <f t="shared" si="415"/>
        <v>0.38</v>
      </c>
      <c r="AN1678" s="42">
        <v>0.24</v>
      </c>
      <c r="AO1678" s="41" t="s">
        <v>98</v>
      </c>
      <c r="AP1678" s="17" t="s">
        <v>98</v>
      </c>
      <c r="AQ1678" s="32">
        <v>0.52</v>
      </c>
      <c r="AR1678" s="39">
        <v>0.48</v>
      </c>
      <c r="AS1678" s="38" t="s">
        <v>98</v>
      </c>
      <c r="AT1678" s="39" t="s">
        <v>98</v>
      </c>
      <c r="AV1678" s="17"/>
      <c r="AW1678" t="s">
        <v>98</v>
      </c>
      <c r="AX1678" s="17" t="s">
        <v>98</v>
      </c>
      <c r="AY1678" s="17" t="s">
        <v>233</v>
      </c>
      <c r="BF1678" s="17"/>
      <c r="BI1678" s="17"/>
      <c r="BL1678" s="24">
        <f t="shared" si="412"/>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Z1678" s="33" t="s">
        <v>85</v>
      </c>
    </row>
    <row r="1679" spans="1:104" x14ac:dyDescent="0.25">
      <c r="A1679">
        <v>1678</v>
      </c>
      <c r="B1679">
        <v>107</v>
      </c>
      <c r="C1679" s="24" t="s">
        <v>4314</v>
      </c>
      <c r="D1679" s="12">
        <v>1</v>
      </c>
      <c r="E1679" s="13">
        <v>2</v>
      </c>
      <c r="F1679" s="7">
        <f t="shared" si="416"/>
        <v>0.5</v>
      </c>
      <c r="G1679" s="7">
        <f t="shared" si="417"/>
        <v>-1</v>
      </c>
      <c r="H1679" s="15">
        <f t="shared" si="418"/>
        <v>3</v>
      </c>
      <c r="I1679" s="11"/>
      <c r="J1679" s="32"/>
      <c r="K1679" s="32"/>
      <c r="L1679" s="8">
        <v>0</v>
      </c>
      <c r="M1679" s="9">
        <v>1</v>
      </c>
      <c r="N1679" s="8">
        <v>1</v>
      </c>
      <c r="O1679" s="9">
        <v>0</v>
      </c>
      <c r="P1679" s="9">
        <v>0</v>
      </c>
      <c r="Q1679" s="9">
        <v>0</v>
      </c>
      <c r="R1679" s="9">
        <v>0</v>
      </c>
      <c r="S1679" s="8">
        <v>44891</v>
      </c>
      <c r="T1679" s="9">
        <v>17</v>
      </c>
      <c r="U1679" s="9">
        <f t="shared" si="419"/>
        <v>44873</v>
      </c>
      <c r="V1679" s="9">
        <f t="shared" si="413"/>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14"/>
        <v>0.19</v>
      </c>
      <c r="AL1679" s="32">
        <f t="shared" si="414"/>
        <v>0.19</v>
      </c>
      <c r="AM1679" s="32">
        <f t="shared" si="415"/>
        <v>0.38</v>
      </c>
      <c r="AN1679" s="42">
        <v>0.24</v>
      </c>
      <c r="AO1679" s="41" t="s">
        <v>98</v>
      </c>
      <c r="AP1679" s="17" t="s">
        <v>98</v>
      </c>
      <c r="AQ1679" s="32">
        <v>0.52</v>
      </c>
      <c r="AR1679" s="39">
        <v>0.48</v>
      </c>
      <c r="AS1679" s="38" t="s">
        <v>98</v>
      </c>
      <c r="AT1679" s="39" t="s">
        <v>98</v>
      </c>
      <c r="AV1679" s="17"/>
      <c r="AW1679" t="s">
        <v>98</v>
      </c>
      <c r="AX1679" s="17" t="s">
        <v>98</v>
      </c>
      <c r="AY1679" s="17" t="s">
        <v>233</v>
      </c>
      <c r="BF1679" s="17"/>
      <c r="BI1679" s="17"/>
      <c r="BL1679" s="24">
        <f t="shared" si="412"/>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Z1679" s="33" t="s">
        <v>85</v>
      </c>
    </row>
    <row r="1680" spans="1:104" x14ac:dyDescent="0.25">
      <c r="A1680">
        <v>1679</v>
      </c>
      <c r="B1680">
        <v>107</v>
      </c>
      <c r="C1680" s="24" t="s">
        <v>4314</v>
      </c>
      <c r="D1680" s="12">
        <v>-1</v>
      </c>
      <c r="E1680" s="13">
        <v>2</v>
      </c>
      <c r="F1680" s="7">
        <f t="shared" si="416"/>
        <v>-0.5</v>
      </c>
      <c r="G1680" s="7">
        <f t="shared" si="417"/>
        <v>-3</v>
      </c>
      <c r="H1680" s="15">
        <f t="shared" si="418"/>
        <v>1</v>
      </c>
      <c r="I1680" s="11"/>
      <c r="J1680" s="32"/>
      <c r="K1680" s="32"/>
      <c r="L1680" s="8">
        <v>0</v>
      </c>
      <c r="M1680" s="9">
        <v>1</v>
      </c>
      <c r="N1680" s="8">
        <v>1</v>
      </c>
      <c r="O1680" s="9">
        <v>0</v>
      </c>
      <c r="P1680" s="9">
        <v>0</v>
      </c>
      <c r="Q1680" s="9">
        <v>0</v>
      </c>
      <c r="R1680" s="9">
        <v>0</v>
      </c>
      <c r="S1680" s="8">
        <v>44891</v>
      </c>
      <c r="T1680" s="9">
        <v>17</v>
      </c>
      <c r="U1680" s="9">
        <f t="shared" si="419"/>
        <v>44873</v>
      </c>
      <c r="V1680" s="9">
        <f t="shared" si="413"/>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14"/>
        <v>0.19</v>
      </c>
      <c r="AL1680" s="32">
        <f t="shared" si="414"/>
        <v>0.19</v>
      </c>
      <c r="AM1680" s="32">
        <f t="shared" si="415"/>
        <v>0.38</v>
      </c>
      <c r="AN1680" s="42">
        <v>0.24</v>
      </c>
      <c r="AO1680" s="41" t="s">
        <v>98</v>
      </c>
      <c r="AP1680" s="17" t="s">
        <v>98</v>
      </c>
      <c r="AQ1680" s="32">
        <v>0.52</v>
      </c>
      <c r="AR1680" s="39">
        <v>0.48</v>
      </c>
      <c r="AS1680" s="38" t="s">
        <v>98</v>
      </c>
      <c r="AT1680" s="39" t="s">
        <v>98</v>
      </c>
      <c r="AV1680" s="17"/>
      <c r="AW1680" t="s">
        <v>98</v>
      </c>
      <c r="AX1680" s="17" t="s">
        <v>98</v>
      </c>
      <c r="AY1680" s="17" t="s">
        <v>233</v>
      </c>
      <c r="BF1680" s="17"/>
      <c r="BI1680" s="17"/>
      <c r="BL1680" s="24">
        <f t="shared" si="412"/>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Z1680" s="33" t="s">
        <v>85</v>
      </c>
    </row>
    <row r="1681" spans="1:104" x14ac:dyDescent="0.25">
      <c r="A1681">
        <v>1680</v>
      </c>
      <c r="B1681">
        <v>107</v>
      </c>
      <c r="C1681" s="24" t="s">
        <v>4314</v>
      </c>
      <c r="D1681" s="12">
        <v>1</v>
      </c>
      <c r="E1681" s="13">
        <v>2</v>
      </c>
      <c r="F1681" s="7">
        <f t="shared" si="416"/>
        <v>0.5</v>
      </c>
      <c r="G1681" s="7">
        <f t="shared" si="417"/>
        <v>-1</v>
      </c>
      <c r="H1681" s="15">
        <f t="shared" si="418"/>
        <v>3</v>
      </c>
      <c r="I1681" s="11"/>
      <c r="J1681" s="32"/>
      <c r="K1681" s="32"/>
      <c r="L1681" s="8">
        <v>0</v>
      </c>
      <c r="M1681" s="9">
        <v>1</v>
      </c>
      <c r="N1681" s="8">
        <v>1</v>
      </c>
      <c r="O1681" s="9">
        <v>0</v>
      </c>
      <c r="P1681" s="9">
        <v>0</v>
      </c>
      <c r="Q1681" s="9">
        <v>0</v>
      </c>
      <c r="R1681" s="9">
        <v>0</v>
      </c>
      <c r="S1681" s="8">
        <v>44891</v>
      </c>
      <c r="T1681" s="9">
        <v>17</v>
      </c>
      <c r="U1681" s="9">
        <f t="shared" si="419"/>
        <v>44873</v>
      </c>
      <c r="V1681" s="9">
        <f t="shared" si="413"/>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14"/>
        <v>0.19</v>
      </c>
      <c r="AL1681" s="32">
        <f t="shared" si="414"/>
        <v>0.19</v>
      </c>
      <c r="AM1681" s="32">
        <f t="shared" si="415"/>
        <v>0.38</v>
      </c>
      <c r="AN1681" s="42">
        <v>0.24</v>
      </c>
      <c r="AO1681" s="41" t="s">
        <v>98</v>
      </c>
      <c r="AP1681" s="17" t="s">
        <v>98</v>
      </c>
      <c r="AQ1681" s="32">
        <v>0.52</v>
      </c>
      <c r="AR1681" s="39">
        <v>0.48</v>
      </c>
      <c r="AS1681" s="38" t="s">
        <v>98</v>
      </c>
      <c r="AT1681" s="39" t="s">
        <v>98</v>
      </c>
      <c r="AV1681" s="17"/>
      <c r="AW1681" t="s">
        <v>98</v>
      </c>
      <c r="AX1681" s="17" t="s">
        <v>98</v>
      </c>
      <c r="AY1681" s="17" t="s">
        <v>233</v>
      </c>
      <c r="BF1681" s="17"/>
      <c r="BI1681" s="17"/>
      <c r="BL1681" s="24">
        <f t="shared" si="412"/>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Z1681" s="33" t="s">
        <v>85</v>
      </c>
    </row>
    <row r="1682" spans="1:104" x14ac:dyDescent="0.25">
      <c r="A1682">
        <v>1681</v>
      </c>
      <c r="B1682">
        <v>107</v>
      </c>
      <c r="C1682" s="24" t="s">
        <v>4314</v>
      </c>
      <c r="D1682" s="12">
        <v>9</v>
      </c>
      <c r="E1682" s="13">
        <v>3</v>
      </c>
      <c r="F1682" s="7">
        <f t="shared" si="416"/>
        <v>3</v>
      </c>
      <c r="G1682" s="7">
        <f t="shared" si="417"/>
        <v>6</v>
      </c>
      <c r="H1682" s="15">
        <f t="shared" si="418"/>
        <v>12</v>
      </c>
      <c r="I1682" s="11"/>
      <c r="J1682" s="32"/>
      <c r="K1682" s="32"/>
      <c r="L1682" s="8">
        <v>0</v>
      </c>
      <c r="M1682" s="9">
        <v>1</v>
      </c>
      <c r="N1682" s="8">
        <v>1</v>
      </c>
      <c r="O1682" s="9">
        <v>0</v>
      </c>
      <c r="P1682" s="9">
        <v>0</v>
      </c>
      <c r="Q1682" s="9">
        <v>0</v>
      </c>
      <c r="R1682" s="9">
        <v>0</v>
      </c>
      <c r="S1682" s="8">
        <v>7629</v>
      </c>
      <c r="T1682" s="9">
        <v>17</v>
      </c>
      <c r="U1682" s="9">
        <f t="shared" si="419"/>
        <v>7611</v>
      </c>
      <c r="V1682" s="9">
        <f t="shared" si="413"/>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14"/>
        <v>0.19</v>
      </c>
      <c r="AL1682" s="32">
        <f t="shared" si="414"/>
        <v>0.19</v>
      </c>
      <c r="AM1682" s="32">
        <f t="shared" si="415"/>
        <v>0.38</v>
      </c>
      <c r="AN1682" s="42">
        <v>0.24</v>
      </c>
      <c r="AO1682" s="41" t="s">
        <v>98</v>
      </c>
      <c r="AP1682" s="17" t="s">
        <v>98</v>
      </c>
      <c r="AQ1682" s="32">
        <v>0.52</v>
      </c>
      <c r="AR1682" s="39">
        <v>0.48</v>
      </c>
      <c r="AS1682" s="38" t="s">
        <v>98</v>
      </c>
      <c r="AT1682" s="39" t="s">
        <v>98</v>
      </c>
      <c r="AV1682" s="17"/>
      <c r="AW1682" t="s">
        <v>98</v>
      </c>
      <c r="AX1682" s="17" t="s">
        <v>98</v>
      </c>
      <c r="AY1682" s="17" t="s">
        <v>233</v>
      </c>
      <c r="BF1682" s="17"/>
      <c r="BI1682" s="17"/>
      <c r="BL1682" s="24">
        <f t="shared" si="412"/>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Z1682" s="33" t="s">
        <v>85</v>
      </c>
    </row>
    <row r="1683" spans="1:104" x14ac:dyDescent="0.25">
      <c r="A1683">
        <v>1682</v>
      </c>
      <c r="B1683">
        <v>107</v>
      </c>
      <c r="C1683" s="24" t="s">
        <v>4314</v>
      </c>
      <c r="D1683" s="12">
        <v>7</v>
      </c>
      <c r="E1683" s="13">
        <v>2</v>
      </c>
      <c r="F1683" s="7">
        <f t="shared" si="416"/>
        <v>3.5</v>
      </c>
      <c r="G1683" s="7">
        <f t="shared" si="417"/>
        <v>5</v>
      </c>
      <c r="H1683" s="15">
        <f t="shared" si="418"/>
        <v>9</v>
      </c>
      <c r="I1683" s="11"/>
      <c r="J1683" s="32"/>
      <c r="K1683" s="32"/>
      <c r="L1683" s="8">
        <v>0</v>
      </c>
      <c r="M1683" s="9">
        <v>1</v>
      </c>
      <c r="N1683" s="8">
        <v>1</v>
      </c>
      <c r="O1683" s="9">
        <v>0</v>
      </c>
      <c r="P1683" s="9">
        <v>0</v>
      </c>
      <c r="Q1683" s="9">
        <v>0</v>
      </c>
      <c r="R1683" s="9">
        <v>0</v>
      </c>
      <c r="S1683" s="8">
        <v>7629</v>
      </c>
      <c r="T1683" s="9">
        <v>17</v>
      </c>
      <c r="U1683" s="9">
        <f t="shared" si="419"/>
        <v>7611</v>
      </c>
      <c r="V1683" s="9">
        <f t="shared" si="413"/>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14"/>
        <v>0.19</v>
      </c>
      <c r="AL1683" s="32">
        <f t="shared" si="414"/>
        <v>0.19</v>
      </c>
      <c r="AM1683" s="32">
        <f t="shared" si="415"/>
        <v>0.38</v>
      </c>
      <c r="AN1683" s="42">
        <v>0.24</v>
      </c>
      <c r="AO1683" s="41" t="s">
        <v>98</v>
      </c>
      <c r="AP1683" s="17" t="s">
        <v>98</v>
      </c>
      <c r="AQ1683" s="32">
        <v>0.52</v>
      </c>
      <c r="AR1683" s="39">
        <v>0.48</v>
      </c>
      <c r="AS1683" s="38" t="s">
        <v>98</v>
      </c>
      <c r="AT1683" s="39" t="s">
        <v>98</v>
      </c>
      <c r="AV1683" s="17"/>
      <c r="AW1683" t="s">
        <v>98</v>
      </c>
      <c r="AX1683" s="17" t="s">
        <v>98</v>
      </c>
      <c r="AY1683" s="17" t="s">
        <v>233</v>
      </c>
      <c r="BF1683" s="17"/>
      <c r="BI1683" s="17"/>
      <c r="BL1683" s="24">
        <f t="shared" si="412"/>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Z1683" s="33" t="s">
        <v>85</v>
      </c>
    </row>
    <row r="1684" spans="1:104" x14ac:dyDescent="0.25">
      <c r="A1684">
        <v>1683</v>
      </c>
      <c r="B1684">
        <v>108</v>
      </c>
      <c r="C1684" s="24" t="s">
        <v>4318</v>
      </c>
      <c r="D1684" s="12">
        <v>2.6</v>
      </c>
      <c r="E1684" s="13">
        <v>0.3</v>
      </c>
      <c r="F1684" s="7">
        <f t="shared" si="416"/>
        <v>8.6666666666666679</v>
      </c>
      <c r="G1684" s="7">
        <f t="shared" si="417"/>
        <v>2.3000000000000003</v>
      </c>
      <c r="H1684" s="15">
        <f t="shared" si="418"/>
        <v>2.9</v>
      </c>
      <c r="I1684" s="11"/>
      <c r="J1684" s="32"/>
      <c r="K1684" s="32"/>
      <c r="L1684" s="8">
        <v>1</v>
      </c>
      <c r="M1684" s="9">
        <v>0</v>
      </c>
      <c r="N1684" s="8">
        <v>0</v>
      </c>
      <c r="O1684" s="9">
        <v>0</v>
      </c>
      <c r="P1684" s="9">
        <v>0</v>
      </c>
      <c r="Q1684" s="9">
        <v>1</v>
      </c>
      <c r="R1684" s="9">
        <v>0</v>
      </c>
      <c r="S1684" s="8">
        <v>1955</v>
      </c>
      <c r="T1684" s="9">
        <v>3</v>
      </c>
      <c r="U1684" s="9">
        <f t="shared" si="419"/>
        <v>1951</v>
      </c>
      <c r="V1684" s="9">
        <f t="shared" si="413"/>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1-AL1684-AM1684-AN1684</f>
        <v>4.5000000000000012E-2</v>
      </c>
      <c r="AL1684" s="32">
        <v>0.51200000000000001</v>
      </c>
      <c r="AM1684" s="32">
        <v>0.3</v>
      </c>
      <c r="AN1684" s="42">
        <v>0.14299999999999999</v>
      </c>
      <c r="AO1684" s="41">
        <f>1-AP1684</f>
        <v>0.93900000000000006</v>
      </c>
      <c r="AP1684" s="17">
        <v>6.0999999999999999E-2</v>
      </c>
      <c r="AQ1684" t="s">
        <v>98</v>
      </c>
      <c r="AR1684" s="39" t="s">
        <v>98</v>
      </c>
      <c r="AS1684">
        <v>0.05</v>
      </c>
      <c r="AT1684" s="39">
        <v>0.95</v>
      </c>
      <c r="AV1684" s="17"/>
      <c r="AW1684" t="s">
        <v>98</v>
      </c>
      <c r="AX1684" s="17" t="s">
        <v>98</v>
      </c>
      <c r="AY1684" s="17" t="s">
        <v>543</v>
      </c>
      <c r="BF1684" s="17"/>
      <c r="BI1684" s="17"/>
      <c r="BL1684" s="24">
        <f t="shared" si="412"/>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Z1684" s="33" t="s">
        <v>85</v>
      </c>
    </row>
    <row r="1685" spans="1:104" x14ac:dyDescent="0.25">
      <c r="A1685">
        <v>1684</v>
      </c>
      <c r="B1685">
        <v>108</v>
      </c>
      <c r="C1685" s="24" t="s">
        <v>4318</v>
      </c>
      <c r="D1685" s="12">
        <v>2.7</v>
      </c>
      <c r="E1685" s="13">
        <v>0.5</v>
      </c>
      <c r="F1685" s="7">
        <f t="shared" si="416"/>
        <v>5.4</v>
      </c>
      <c r="G1685" s="7">
        <f t="shared" si="417"/>
        <v>2.2000000000000002</v>
      </c>
      <c r="H1685" s="15">
        <f t="shared" si="418"/>
        <v>3.2</v>
      </c>
      <c r="I1685" s="11"/>
      <c r="J1685" s="32"/>
      <c r="K1685" s="32"/>
      <c r="L1685" s="8">
        <v>1</v>
      </c>
      <c r="M1685" s="9">
        <v>0</v>
      </c>
      <c r="N1685" s="8">
        <v>0</v>
      </c>
      <c r="O1685" s="9">
        <v>0</v>
      </c>
      <c r="P1685" s="9">
        <v>0</v>
      </c>
      <c r="Q1685" s="9">
        <v>1</v>
      </c>
      <c r="R1685" s="9">
        <v>0</v>
      </c>
      <c r="S1685" s="8">
        <v>1951</v>
      </c>
      <c r="T1685" s="9">
        <v>15</v>
      </c>
      <c r="U1685" s="9">
        <f t="shared" si="419"/>
        <v>1935</v>
      </c>
      <c r="V1685" s="9">
        <f t="shared" si="413"/>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ref="AK1685:AK1690" si="420">1-AL1685-AM1685-AN1685</f>
        <v>4.5000000000000012E-2</v>
      </c>
      <c r="AL1685" s="32">
        <v>0.51200000000000001</v>
      </c>
      <c r="AM1685" s="32">
        <v>0.3</v>
      </c>
      <c r="AN1685" s="42">
        <v>0.14299999999999999</v>
      </c>
      <c r="AO1685" s="41">
        <f>1-AP1685</f>
        <v>0.93900000000000006</v>
      </c>
      <c r="AP1685" s="17">
        <v>6.0999999999999999E-2</v>
      </c>
      <c r="AQ1685" t="s">
        <v>98</v>
      </c>
      <c r="AR1685" s="39" t="s">
        <v>98</v>
      </c>
      <c r="AS1685">
        <v>0.05</v>
      </c>
      <c r="AT1685" s="39">
        <v>0.95</v>
      </c>
      <c r="AV1685" s="17"/>
      <c r="AW1685" t="s">
        <v>98</v>
      </c>
      <c r="AX1685" s="17" t="s">
        <v>98</v>
      </c>
      <c r="AY1685" s="17" t="s">
        <v>543</v>
      </c>
      <c r="BF1685" s="17"/>
      <c r="BI1685" s="17"/>
      <c r="BL1685" s="24">
        <f t="shared" si="412"/>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Z1685" s="33" t="s">
        <v>85</v>
      </c>
    </row>
    <row r="1686" spans="1:104" x14ac:dyDescent="0.25">
      <c r="A1686">
        <v>1685</v>
      </c>
      <c r="B1686">
        <v>108</v>
      </c>
      <c r="C1686" s="24" t="s">
        <v>4318</v>
      </c>
      <c r="D1686" s="12">
        <v>5.8</v>
      </c>
      <c r="E1686" s="13">
        <v>0.4</v>
      </c>
      <c r="F1686" s="7">
        <f t="shared" si="416"/>
        <v>14.499999999999998</v>
      </c>
      <c r="G1686" s="7">
        <f t="shared" si="417"/>
        <v>5.3999999999999995</v>
      </c>
      <c r="H1686" s="15">
        <f t="shared" si="418"/>
        <v>6.2</v>
      </c>
      <c r="I1686" s="11"/>
      <c r="J1686" s="32"/>
      <c r="K1686" s="32"/>
      <c r="L1686" s="8">
        <v>1</v>
      </c>
      <c r="M1686" s="9">
        <v>0</v>
      </c>
      <c r="N1686" s="8">
        <v>0</v>
      </c>
      <c r="O1686" s="9">
        <v>0</v>
      </c>
      <c r="P1686" s="9">
        <v>0</v>
      </c>
      <c r="Q1686" s="9">
        <v>1</v>
      </c>
      <c r="R1686" s="9">
        <v>0</v>
      </c>
      <c r="S1686" s="8">
        <v>1639</v>
      </c>
      <c r="T1686" s="9">
        <v>3</v>
      </c>
      <c r="U1686" s="9">
        <f t="shared" si="419"/>
        <v>1635</v>
      </c>
      <c r="V1686" s="9">
        <f t="shared" si="413"/>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0"/>
        <v>5.1000000000000018E-2</v>
      </c>
      <c r="AL1686" s="32">
        <v>0.56899999999999995</v>
      </c>
      <c r="AM1686" s="32">
        <v>0.27900000000000003</v>
      </c>
      <c r="AN1686" s="42">
        <v>0.10100000000000001</v>
      </c>
      <c r="AO1686" s="41">
        <f>1-AP1686</f>
        <v>0.93900000000000006</v>
      </c>
      <c r="AP1686" s="17">
        <v>6.0999999999999999E-2</v>
      </c>
      <c r="AQ1686" t="s">
        <v>98</v>
      </c>
      <c r="AR1686" s="39" t="s">
        <v>98</v>
      </c>
      <c r="AS1686">
        <v>0.35</v>
      </c>
      <c r="AT1686" s="39">
        <v>0.65</v>
      </c>
      <c r="AV1686" s="17"/>
      <c r="AW1686" t="s">
        <v>98</v>
      </c>
      <c r="AX1686" s="17" t="s">
        <v>98</v>
      </c>
      <c r="AY1686" s="17" t="s">
        <v>543</v>
      </c>
      <c r="BF1686" s="17"/>
      <c r="BI1686" s="17"/>
      <c r="BL1686" s="24">
        <f t="shared" si="412"/>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Z1686" s="33" t="s">
        <v>85</v>
      </c>
    </row>
    <row r="1687" spans="1:104" x14ac:dyDescent="0.25">
      <c r="A1687">
        <v>1686</v>
      </c>
      <c r="B1687">
        <v>108</v>
      </c>
      <c r="C1687" s="24" t="s">
        <v>4318</v>
      </c>
      <c r="D1687" s="12">
        <v>5.8</v>
      </c>
      <c r="E1687" s="13">
        <v>0.5</v>
      </c>
      <c r="F1687" s="7">
        <f t="shared" si="416"/>
        <v>11.6</v>
      </c>
      <c r="G1687" s="7">
        <f t="shared" si="417"/>
        <v>5.3</v>
      </c>
      <c r="H1687" s="15">
        <f t="shared" si="418"/>
        <v>6.3</v>
      </c>
      <c r="I1687" s="11"/>
      <c r="J1687" s="32"/>
      <c r="K1687" s="32"/>
      <c r="L1687" s="8">
        <v>1</v>
      </c>
      <c r="M1687" s="9">
        <v>0</v>
      </c>
      <c r="N1687" s="8">
        <v>0</v>
      </c>
      <c r="O1687" s="9">
        <v>0</v>
      </c>
      <c r="P1687" s="9">
        <v>0</v>
      </c>
      <c r="Q1687" s="9">
        <v>1</v>
      </c>
      <c r="R1687" s="9">
        <v>0</v>
      </c>
      <c r="S1687" s="8">
        <v>1627</v>
      </c>
      <c r="T1687" s="9">
        <v>15</v>
      </c>
      <c r="U1687" s="9">
        <f t="shared" si="419"/>
        <v>1611</v>
      </c>
      <c r="V1687" s="9">
        <f t="shared" si="413"/>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0"/>
        <v>5.1000000000000018E-2</v>
      </c>
      <c r="AL1687" s="32">
        <v>0.56899999999999995</v>
      </c>
      <c r="AM1687" s="32">
        <v>0.27900000000000003</v>
      </c>
      <c r="AN1687" s="42">
        <v>0.10100000000000001</v>
      </c>
      <c r="AO1687" s="41">
        <f t="shared" ref="AO1687:AO1690" si="421">1-AP1687</f>
        <v>0.93900000000000006</v>
      </c>
      <c r="AP1687" s="17">
        <v>6.0999999999999999E-2</v>
      </c>
      <c r="AQ1687" t="s">
        <v>98</v>
      </c>
      <c r="AR1687" s="39" t="s">
        <v>98</v>
      </c>
      <c r="AS1687">
        <v>0.35</v>
      </c>
      <c r="AT1687" s="39">
        <v>0.65</v>
      </c>
      <c r="AV1687" s="17"/>
      <c r="AW1687" t="s">
        <v>98</v>
      </c>
      <c r="AX1687" s="17" t="s">
        <v>98</v>
      </c>
      <c r="AY1687" s="17" t="s">
        <v>543</v>
      </c>
      <c r="BF1687" s="17"/>
      <c r="BI1687" s="17"/>
      <c r="BL1687" s="24">
        <f t="shared" si="412"/>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Z1687" s="33" t="s">
        <v>85</v>
      </c>
    </row>
    <row r="1688" spans="1:104" x14ac:dyDescent="0.25">
      <c r="A1688">
        <v>1687</v>
      </c>
      <c r="B1688">
        <v>108</v>
      </c>
      <c r="C1688" s="24" t="s">
        <v>4318</v>
      </c>
      <c r="D1688" s="12">
        <v>5.6</v>
      </c>
      <c r="E1688" s="13">
        <v>0.9</v>
      </c>
      <c r="F1688" s="7">
        <f t="shared" si="416"/>
        <v>6.2222222222222214</v>
      </c>
      <c r="G1688" s="7">
        <f t="shared" si="417"/>
        <v>4.6999999999999993</v>
      </c>
      <c r="H1688" s="15">
        <f t="shared" si="418"/>
        <v>6.5</v>
      </c>
      <c r="I1688" s="11"/>
      <c r="J1688" s="32"/>
      <c r="K1688" s="32"/>
      <c r="L1688" s="8">
        <v>1</v>
      </c>
      <c r="M1688" s="9">
        <v>0</v>
      </c>
      <c r="N1688" s="8">
        <v>0</v>
      </c>
      <c r="O1688" s="9">
        <v>0</v>
      </c>
      <c r="P1688" s="9">
        <v>0</v>
      </c>
      <c r="Q1688" s="9">
        <v>1</v>
      </c>
      <c r="R1688" s="9">
        <v>0</v>
      </c>
      <c r="S1688" s="8">
        <v>384</v>
      </c>
      <c r="T1688" s="9">
        <v>15</v>
      </c>
      <c r="U1688" s="9">
        <f t="shared" si="419"/>
        <v>368</v>
      </c>
      <c r="V1688" s="9">
        <f t="shared" si="413"/>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0"/>
        <v>5.1000000000000018E-2</v>
      </c>
      <c r="AL1688" s="32">
        <v>0.56899999999999995</v>
      </c>
      <c r="AM1688" s="32">
        <v>0.27900000000000003</v>
      </c>
      <c r="AN1688" s="42">
        <v>0.10100000000000001</v>
      </c>
      <c r="AO1688" s="41">
        <f t="shared" si="421"/>
        <v>0.93900000000000006</v>
      </c>
      <c r="AP1688" s="17">
        <v>6.0999999999999999E-2</v>
      </c>
      <c r="AQ1688" t="s">
        <v>98</v>
      </c>
      <c r="AR1688" s="39" t="s">
        <v>98</v>
      </c>
      <c r="AS1688">
        <v>0.35</v>
      </c>
      <c r="AT1688" s="39">
        <v>0.65</v>
      </c>
      <c r="AV1688" s="17"/>
      <c r="AW1688" t="s">
        <v>98</v>
      </c>
      <c r="AX1688" s="17" t="s">
        <v>98</v>
      </c>
      <c r="AY1688" s="17" t="s">
        <v>543</v>
      </c>
      <c r="BF1688" s="17"/>
      <c r="BI1688" s="17"/>
      <c r="BL1688" s="24">
        <f t="shared" si="412"/>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Z1688" s="33" t="s">
        <v>85</v>
      </c>
    </row>
    <row r="1689" spans="1:104" x14ac:dyDescent="0.25">
      <c r="A1689">
        <v>1688</v>
      </c>
      <c r="B1689">
        <v>108</v>
      </c>
      <c r="C1689" s="24" t="s">
        <v>4318</v>
      </c>
      <c r="D1689" s="12">
        <v>6.5</v>
      </c>
      <c r="E1689" s="13">
        <v>0.7</v>
      </c>
      <c r="F1689" s="7">
        <f t="shared" si="416"/>
        <v>9.2857142857142865</v>
      </c>
      <c r="G1689" s="7">
        <f t="shared" si="417"/>
        <v>5.8</v>
      </c>
      <c r="H1689" s="15">
        <f t="shared" si="418"/>
        <v>7.2</v>
      </c>
      <c r="I1689" s="11"/>
      <c r="J1689" s="32"/>
      <c r="K1689" s="32"/>
      <c r="L1689" s="8">
        <v>1</v>
      </c>
      <c r="M1689" s="9">
        <v>0</v>
      </c>
      <c r="N1689" s="8">
        <v>0</v>
      </c>
      <c r="O1689" s="9">
        <v>0</v>
      </c>
      <c r="P1689" s="9">
        <v>0</v>
      </c>
      <c r="Q1689" s="9">
        <v>1</v>
      </c>
      <c r="R1689" s="9">
        <v>0</v>
      </c>
      <c r="S1689" s="8">
        <v>504</v>
      </c>
      <c r="T1689" s="9">
        <v>15</v>
      </c>
      <c r="U1689" s="9">
        <f t="shared" si="419"/>
        <v>488</v>
      </c>
      <c r="V1689" s="9">
        <f t="shared" si="413"/>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0"/>
        <v>5.1000000000000018E-2</v>
      </c>
      <c r="AL1689" s="32">
        <v>0.56899999999999995</v>
      </c>
      <c r="AM1689" s="32">
        <v>0.27900000000000003</v>
      </c>
      <c r="AN1689" s="42">
        <v>0.10100000000000001</v>
      </c>
      <c r="AO1689" s="41">
        <f t="shared" si="421"/>
        <v>0.93900000000000006</v>
      </c>
      <c r="AP1689" s="17">
        <v>6.0999999999999999E-2</v>
      </c>
      <c r="AQ1689" t="s">
        <v>98</v>
      </c>
      <c r="AR1689" s="39" t="s">
        <v>98</v>
      </c>
      <c r="AS1689">
        <v>0.35</v>
      </c>
      <c r="AT1689" s="39">
        <v>0.65</v>
      </c>
      <c r="AV1689" s="17"/>
      <c r="AW1689" t="s">
        <v>98</v>
      </c>
      <c r="AX1689" s="17" t="s">
        <v>98</v>
      </c>
      <c r="AY1689" s="17" t="s">
        <v>543</v>
      </c>
      <c r="BF1689" s="17"/>
      <c r="BI1689" s="17"/>
      <c r="BL1689" s="24">
        <f t="shared" si="412"/>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Z1689" s="33" t="s">
        <v>85</v>
      </c>
    </row>
    <row r="1690" spans="1:104" x14ac:dyDescent="0.25">
      <c r="A1690">
        <v>1689</v>
      </c>
      <c r="B1690">
        <v>108</v>
      </c>
      <c r="C1690" s="24" t="s">
        <v>4318</v>
      </c>
      <c r="D1690" s="12">
        <v>6.1</v>
      </c>
      <c r="E1690" s="13">
        <v>1</v>
      </c>
      <c r="F1690" s="7">
        <f t="shared" si="416"/>
        <v>6.1</v>
      </c>
      <c r="G1690" s="7">
        <f t="shared" si="417"/>
        <v>5.0999999999999996</v>
      </c>
      <c r="H1690" s="15">
        <f t="shared" si="418"/>
        <v>7.1</v>
      </c>
      <c r="I1690" s="11"/>
      <c r="J1690" s="32"/>
      <c r="K1690" s="32"/>
      <c r="L1690" s="8">
        <v>1</v>
      </c>
      <c r="M1690" s="9">
        <v>0</v>
      </c>
      <c r="N1690" s="8">
        <v>0</v>
      </c>
      <c r="O1690" s="9">
        <v>0</v>
      </c>
      <c r="P1690" s="9">
        <v>0</v>
      </c>
      <c r="Q1690" s="9">
        <v>1</v>
      </c>
      <c r="R1690" s="9">
        <v>0</v>
      </c>
      <c r="S1690" s="8">
        <v>604</v>
      </c>
      <c r="T1690" s="9">
        <v>15</v>
      </c>
      <c r="U1690" s="9">
        <f t="shared" si="419"/>
        <v>588</v>
      </c>
      <c r="V1690" s="9">
        <f t="shared" si="413"/>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0"/>
        <v>5.1000000000000018E-2</v>
      </c>
      <c r="AL1690" s="32">
        <v>0.56899999999999995</v>
      </c>
      <c r="AM1690" s="32">
        <v>0.27900000000000003</v>
      </c>
      <c r="AN1690" s="42">
        <v>0.10100000000000001</v>
      </c>
      <c r="AO1690" s="41">
        <f t="shared" si="421"/>
        <v>0.93900000000000006</v>
      </c>
      <c r="AP1690" s="17">
        <v>6.0999999999999999E-2</v>
      </c>
      <c r="AQ1690" t="s">
        <v>98</v>
      </c>
      <c r="AR1690" s="39" t="s">
        <v>98</v>
      </c>
      <c r="AS1690">
        <v>0.35</v>
      </c>
      <c r="AT1690" s="39">
        <v>0.65</v>
      </c>
      <c r="AV1690" s="17"/>
      <c r="AW1690" t="s">
        <v>98</v>
      </c>
      <c r="AX1690" s="17" t="s">
        <v>98</v>
      </c>
      <c r="AY1690" s="17" t="s">
        <v>543</v>
      </c>
      <c r="BF1690" s="17"/>
      <c r="BI1690" s="17"/>
      <c r="BL1690" s="24">
        <f t="shared" si="412"/>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Z1690" s="33" t="s">
        <v>85</v>
      </c>
    </row>
    <row r="1691" spans="1:104" x14ac:dyDescent="0.25">
      <c r="A1691">
        <v>1690</v>
      </c>
      <c r="B1691">
        <v>109</v>
      </c>
      <c r="C1691" s="24" t="s">
        <v>4322</v>
      </c>
      <c r="D1691" s="12">
        <v>6.1</v>
      </c>
      <c r="E1691" s="13">
        <v>0.1</v>
      </c>
      <c r="F1691" s="7">
        <f t="shared" si="416"/>
        <v>60.999999999999993</v>
      </c>
      <c r="G1691" s="7">
        <f t="shared" si="417"/>
        <v>6</v>
      </c>
      <c r="H1691" s="15">
        <f t="shared" si="418"/>
        <v>6.1999999999999993</v>
      </c>
      <c r="I1691" s="11"/>
      <c r="J1691" s="32"/>
      <c r="K1691" s="32"/>
      <c r="L1691" s="8">
        <v>0</v>
      </c>
      <c r="M1691" s="9">
        <v>1</v>
      </c>
      <c r="N1691" s="8">
        <v>0</v>
      </c>
      <c r="O1691" s="9">
        <v>0</v>
      </c>
      <c r="P1691" s="9">
        <v>1</v>
      </c>
      <c r="Q1691" s="9">
        <v>0</v>
      </c>
      <c r="R1691" s="9">
        <v>0</v>
      </c>
      <c r="S1691" s="8">
        <v>54126</v>
      </c>
      <c r="T1691" s="9">
        <v>50</v>
      </c>
      <c r="U1691" s="9">
        <f t="shared" si="419"/>
        <v>54075</v>
      </c>
      <c r="V1691" s="9">
        <f t="shared" si="413"/>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V1691" s="17"/>
      <c r="AW1691" t="s">
        <v>98</v>
      </c>
      <c r="AX1691" s="17" t="s">
        <v>98</v>
      </c>
      <c r="AY1691" s="17" t="s">
        <v>540</v>
      </c>
      <c r="BF1691" s="17"/>
      <c r="BI1691" s="17"/>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Z1691" s="33" t="s">
        <v>85</v>
      </c>
    </row>
    <row r="1692" spans="1:104" x14ac:dyDescent="0.25">
      <c r="A1692">
        <v>1691</v>
      </c>
      <c r="B1692">
        <v>109</v>
      </c>
      <c r="C1692" s="24" t="s">
        <v>4322</v>
      </c>
      <c r="D1692" s="12">
        <v>7.4</v>
      </c>
      <c r="E1692" s="13">
        <v>0.1</v>
      </c>
      <c r="F1692" s="7">
        <f t="shared" si="416"/>
        <v>74</v>
      </c>
      <c r="G1692" s="7">
        <f t="shared" si="417"/>
        <v>7.3000000000000007</v>
      </c>
      <c r="H1692" s="15">
        <f t="shared" si="418"/>
        <v>7.5</v>
      </c>
      <c r="I1692" s="11"/>
      <c r="J1692" s="32"/>
      <c r="K1692" s="32"/>
      <c r="L1692" s="8">
        <v>0</v>
      </c>
      <c r="M1692" s="9">
        <v>1</v>
      </c>
      <c r="N1692" s="8">
        <v>0</v>
      </c>
      <c r="O1692" s="9">
        <v>0</v>
      </c>
      <c r="P1692" s="9">
        <v>1</v>
      </c>
      <c r="Q1692" s="9">
        <v>0</v>
      </c>
      <c r="R1692" s="9">
        <v>0</v>
      </c>
      <c r="S1692" s="8">
        <v>939736</v>
      </c>
      <c r="T1692" s="9">
        <v>50</v>
      </c>
      <c r="U1692" s="9">
        <f t="shared" si="419"/>
        <v>939685</v>
      </c>
      <c r="V1692" s="9">
        <f t="shared" si="413"/>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V1692" s="17"/>
      <c r="AW1692" t="s">
        <v>98</v>
      </c>
      <c r="AX1692" s="17" t="s">
        <v>98</v>
      </c>
      <c r="AY1692" s="17" t="s">
        <v>540</v>
      </c>
      <c r="BF1692" s="17"/>
      <c r="BI1692" s="17"/>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Z1692" s="33" t="s">
        <v>85</v>
      </c>
    </row>
    <row r="1693" spans="1:104" x14ac:dyDescent="0.25">
      <c r="A1693">
        <v>1692</v>
      </c>
      <c r="B1693">
        <v>110</v>
      </c>
      <c r="C1693" s="24" t="s">
        <v>4326</v>
      </c>
      <c r="D1693" s="12">
        <v>9.1999999999999993</v>
      </c>
      <c r="E1693" s="13">
        <f>D1693/F1693</f>
        <v>0.38493723849372385</v>
      </c>
      <c r="F1693" s="7">
        <v>23.9</v>
      </c>
      <c r="G1693" s="7">
        <f t="shared" ref="G1693:G1695" si="422">D1693-E1693</f>
        <v>8.815062761506276</v>
      </c>
      <c r="H1693" s="15">
        <f t="shared" ref="H1693:H1695" si="423">D1693+E1693</f>
        <v>9.5849372384937226</v>
      </c>
      <c r="I1693" s="11"/>
      <c r="J1693" s="32"/>
      <c r="K1693" s="32"/>
      <c r="L1693" s="8">
        <v>1</v>
      </c>
      <c r="M1693" s="9">
        <v>0</v>
      </c>
      <c r="N1693" s="8">
        <v>0</v>
      </c>
      <c r="O1693" s="9">
        <v>0</v>
      </c>
      <c r="P1693" s="9">
        <v>0</v>
      </c>
      <c r="Q1693" s="9">
        <v>1</v>
      </c>
      <c r="R1693" s="9">
        <v>0</v>
      </c>
      <c r="S1693" s="8">
        <v>740</v>
      </c>
      <c r="T1693" s="9">
        <v>3</v>
      </c>
      <c r="U1693" s="9">
        <f t="shared" si="419"/>
        <v>736</v>
      </c>
      <c r="V1693" s="9">
        <f t="shared" si="413"/>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4">1*(1-$AN1693)/4</f>
        <v>0.245</v>
      </c>
      <c r="AL1693" s="32">
        <f t="shared" si="424"/>
        <v>0.245</v>
      </c>
      <c r="AM1693" s="32">
        <f t="shared" ref="AM1693:AM1695" si="425">2*(1-$AN1693)/4</f>
        <v>0.49</v>
      </c>
      <c r="AN1693" s="42">
        <v>0.02</v>
      </c>
      <c r="AO1693" s="41" t="s">
        <v>98</v>
      </c>
      <c r="AP1693" s="17" t="s">
        <v>98</v>
      </c>
      <c r="AQ1693">
        <v>1</v>
      </c>
      <c r="AR1693" s="39">
        <v>0</v>
      </c>
      <c r="AS1693">
        <v>1</v>
      </c>
      <c r="AT1693" s="39">
        <v>0</v>
      </c>
      <c r="AV1693" s="17"/>
      <c r="AW1693">
        <v>0</v>
      </c>
      <c r="AX1693" s="17">
        <v>1</v>
      </c>
      <c r="AY1693" s="17" t="s">
        <v>11</v>
      </c>
      <c r="BF1693" s="17"/>
      <c r="BI1693" s="17"/>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Z1693" s="33" t="s">
        <v>85</v>
      </c>
    </row>
    <row r="1694" spans="1:104" x14ac:dyDescent="0.25">
      <c r="A1694">
        <v>1693</v>
      </c>
      <c r="B1694">
        <v>110</v>
      </c>
      <c r="C1694" s="24" t="s">
        <v>4326</v>
      </c>
      <c r="D1694" s="12">
        <v>8.6</v>
      </c>
      <c r="E1694" s="13">
        <f t="shared" ref="E1694:E1695" si="426">D1694/F1694</f>
        <v>0.32452830188679244</v>
      </c>
      <c r="F1694" s="7">
        <v>26.5</v>
      </c>
      <c r="G1694" s="7">
        <f t="shared" si="422"/>
        <v>8.2754716981132077</v>
      </c>
      <c r="H1694" s="15">
        <f t="shared" si="423"/>
        <v>8.9245283018867916</v>
      </c>
      <c r="I1694" s="11"/>
      <c r="J1694" s="32"/>
      <c r="K1694" s="32"/>
      <c r="L1694" s="8">
        <v>1</v>
      </c>
      <c r="M1694" s="9">
        <v>0</v>
      </c>
      <c r="N1694" s="8">
        <v>0</v>
      </c>
      <c r="O1694" s="9">
        <v>0</v>
      </c>
      <c r="P1694" s="9">
        <v>0</v>
      </c>
      <c r="Q1694" s="9">
        <v>1</v>
      </c>
      <c r="R1694" s="9">
        <v>0</v>
      </c>
      <c r="S1694" s="8">
        <v>960</v>
      </c>
      <c r="T1694" s="9">
        <v>3</v>
      </c>
      <c r="U1694" s="9">
        <f t="shared" si="419"/>
        <v>956</v>
      </c>
      <c r="V1694" s="9">
        <f t="shared" si="413"/>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4"/>
        <v>0.23749999999999999</v>
      </c>
      <c r="AL1694" s="32">
        <f t="shared" si="424"/>
        <v>0.23749999999999999</v>
      </c>
      <c r="AM1694" s="32">
        <f t="shared" si="425"/>
        <v>0.47499999999999998</v>
      </c>
      <c r="AN1694" s="42">
        <v>0.05</v>
      </c>
      <c r="AO1694" s="41" t="s">
        <v>98</v>
      </c>
      <c r="AP1694" s="17" t="s">
        <v>98</v>
      </c>
      <c r="AQ1694">
        <v>1</v>
      </c>
      <c r="AR1694" s="39">
        <v>0</v>
      </c>
      <c r="AS1694">
        <v>1</v>
      </c>
      <c r="AT1694" s="39">
        <v>0</v>
      </c>
      <c r="AV1694" s="17"/>
      <c r="AW1694">
        <v>0</v>
      </c>
      <c r="AX1694" s="17">
        <v>1</v>
      </c>
      <c r="AY1694" s="17" t="s">
        <v>11</v>
      </c>
      <c r="BF1694" s="17"/>
      <c r="BI1694" s="17"/>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Z1694" s="33" t="s">
        <v>85</v>
      </c>
    </row>
    <row r="1695" spans="1:104" x14ac:dyDescent="0.25">
      <c r="A1695">
        <v>1694</v>
      </c>
      <c r="B1695">
        <v>110</v>
      </c>
      <c r="C1695" s="24" t="s">
        <v>4326</v>
      </c>
      <c r="D1695" s="12">
        <v>5.8</v>
      </c>
      <c r="E1695" s="13">
        <f t="shared" si="426"/>
        <v>0.1277533039647577</v>
      </c>
      <c r="F1695" s="7">
        <v>45.4</v>
      </c>
      <c r="G1695" s="7">
        <f t="shared" si="422"/>
        <v>5.6722466960352422</v>
      </c>
      <c r="H1695" s="15">
        <f t="shared" si="423"/>
        <v>5.9277533039647574</v>
      </c>
      <c r="I1695" s="11"/>
      <c r="J1695" s="32"/>
      <c r="K1695" s="32"/>
      <c r="L1695" s="8">
        <v>1</v>
      </c>
      <c r="M1695" s="9">
        <v>0</v>
      </c>
      <c r="N1695" s="8">
        <v>0</v>
      </c>
      <c r="O1695" s="9">
        <v>0</v>
      </c>
      <c r="P1695" s="9">
        <v>0</v>
      </c>
      <c r="Q1695" s="9">
        <v>1</v>
      </c>
      <c r="R1695" s="9">
        <v>0</v>
      </c>
      <c r="S1695" s="8">
        <v>6112</v>
      </c>
      <c r="T1695" s="9">
        <v>3</v>
      </c>
      <c r="U1695" s="9">
        <f t="shared" si="419"/>
        <v>6108</v>
      </c>
      <c r="V1695" s="9">
        <f t="shared" si="413"/>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4"/>
        <v>0.23249999999999998</v>
      </c>
      <c r="AL1695" s="32">
        <f t="shared" si="424"/>
        <v>0.23249999999999998</v>
      </c>
      <c r="AM1695" s="32">
        <f t="shared" si="425"/>
        <v>0.46499999999999997</v>
      </c>
      <c r="AN1695" s="42">
        <v>7.0000000000000007E-2</v>
      </c>
      <c r="AO1695" s="41" t="s">
        <v>98</v>
      </c>
      <c r="AP1695" s="17" t="s">
        <v>98</v>
      </c>
      <c r="AQ1695">
        <v>1</v>
      </c>
      <c r="AR1695" s="39">
        <v>0</v>
      </c>
      <c r="AS1695">
        <v>1</v>
      </c>
      <c r="AT1695" s="39">
        <v>0</v>
      </c>
      <c r="AV1695" s="17"/>
      <c r="AW1695">
        <v>0</v>
      </c>
      <c r="AX1695" s="17">
        <v>1</v>
      </c>
      <c r="AY1695" s="17" t="s">
        <v>11</v>
      </c>
      <c r="BF1695" s="17"/>
      <c r="BI1695" s="17"/>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Z1695" s="33" t="s">
        <v>85</v>
      </c>
    </row>
    <row r="1696" spans="1:104" x14ac:dyDescent="0.25">
      <c r="A1696">
        <v>1695</v>
      </c>
      <c r="B1696">
        <v>111</v>
      </c>
      <c r="C1696" s="24" t="s">
        <v>4331</v>
      </c>
      <c r="D1696" s="12">
        <v>5.3</v>
      </c>
      <c r="E1696" s="13">
        <v>0.4</v>
      </c>
      <c r="F1696" s="7">
        <f>D1696/E1696</f>
        <v>13.249999999999998</v>
      </c>
      <c r="G1696" s="7">
        <f t="shared" ref="G1696:G1725" si="427">D1696-E1696</f>
        <v>4.8999999999999995</v>
      </c>
      <c r="H1696" s="15">
        <f t="shared" ref="H1696:H1725" si="428">D1696+E1696</f>
        <v>5.7</v>
      </c>
      <c r="I1696" s="11"/>
      <c r="J1696" s="32"/>
      <c r="K1696" s="32"/>
      <c r="L1696" s="8">
        <v>0</v>
      </c>
      <c r="M1696" s="9">
        <v>1</v>
      </c>
      <c r="N1696" s="8">
        <v>0</v>
      </c>
      <c r="O1696" s="9">
        <v>0</v>
      </c>
      <c r="P1696" s="9">
        <v>0</v>
      </c>
      <c r="Q1696" s="9">
        <v>0</v>
      </c>
      <c r="R1696" s="9">
        <v>1</v>
      </c>
      <c r="S1696" s="8">
        <v>6873</v>
      </c>
      <c r="T1696" s="9">
        <v>1</v>
      </c>
      <c r="U1696" s="9">
        <f t="shared" si="419"/>
        <v>6871</v>
      </c>
      <c r="V1696" s="9">
        <f t="shared" si="413"/>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V1696" s="17"/>
      <c r="AW1696" t="s">
        <v>98</v>
      </c>
      <c r="AX1696" s="17" t="s">
        <v>98</v>
      </c>
      <c r="AY1696" s="17" t="s">
        <v>558</v>
      </c>
      <c r="BF1696" s="17"/>
      <c r="BI1696" s="17"/>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Z1696" s="33" t="s">
        <v>85</v>
      </c>
    </row>
    <row r="1697" spans="1:104" x14ac:dyDescent="0.25">
      <c r="A1697">
        <v>1696</v>
      </c>
      <c r="B1697">
        <v>111</v>
      </c>
      <c r="C1697" s="24" t="s">
        <v>4331</v>
      </c>
      <c r="D1697" s="12">
        <v>9.6999999999999993</v>
      </c>
      <c r="E1697" s="13">
        <v>0.3</v>
      </c>
      <c r="F1697" s="7">
        <f t="shared" ref="F1697:F1751" si="429">D1697/E1697</f>
        <v>32.333333333333336</v>
      </c>
      <c r="G1697" s="7">
        <f t="shared" si="427"/>
        <v>9.3999999999999986</v>
      </c>
      <c r="H1697" s="15">
        <f t="shared" si="428"/>
        <v>10</v>
      </c>
      <c r="I1697" s="11"/>
      <c r="J1697" s="32"/>
      <c r="K1697" s="32"/>
      <c r="L1697" s="8">
        <v>0</v>
      </c>
      <c r="M1697" s="9">
        <v>1</v>
      </c>
      <c r="N1697" s="8">
        <v>0</v>
      </c>
      <c r="O1697" s="9">
        <v>0</v>
      </c>
      <c r="P1697" s="9">
        <v>0</v>
      </c>
      <c r="Q1697" s="9">
        <v>0</v>
      </c>
      <c r="R1697" s="9">
        <v>1</v>
      </c>
      <c r="S1697" s="8">
        <v>6873</v>
      </c>
      <c r="T1697" s="9">
        <v>3</v>
      </c>
      <c r="U1697" s="9">
        <f t="shared" si="419"/>
        <v>6869</v>
      </c>
      <c r="V1697" s="9">
        <f t="shared" si="413"/>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V1697" s="17"/>
      <c r="AW1697" t="s">
        <v>98</v>
      </c>
      <c r="AX1697" s="17" t="s">
        <v>98</v>
      </c>
      <c r="AY1697" s="17" t="s">
        <v>558</v>
      </c>
      <c r="BF1697" s="17"/>
      <c r="BI1697" s="17"/>
      <c r="BL1697" s="90">
        <f t="shared" ref="BL1697:BL1699" si="430">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Z1697" s="33" t="s">
        <v>85</v>
      </c>
    </row>
    <row r="1698" spans="1:104" x14ac:dyDescent="0.25">
      <c r="A1698">
        <v>1697</v>
      </c>
      <c r="B1698">
        <v>111</v>
      </c>
      <c r="C1698" s="24" t="s">
        <v>4331</v>
      </c>
      <c r="D1698" s="12">
        <v>5.3</v>
      </c>
      <c r="E1698" s="13">
        <v>0.3</v>
      </c>
      <c r="F1698" s="7">
        <f t="shared" si="429"/>
        <v>17.666666666666668</v>
      </c>
      <c r="G1698" s="7">
        <f t="shared" si="427"/>
        <v>5</v>
      </c>
      <c r="H1698" s="15">
        <f t="shared" si="428"/>
        <v>5.6</v>
      </c>
      <c r="I1698" s="11"/>
      <c r="J1698" s="32"/>
      <c r="K1698" s="32"/>
      <c r="L1698" s="8">
        <v>0</v>
      </c>
      <c r="M1698" s="9">
        <v>1</v>
      </c>
      <c r="N1698" s="8">
        <v>0</v>
      </c>
      <c r="O1698" s="9">
        <v>0</v>
      </c>
      <c r="P1698" s="9">
        <v>0</v>
      </c>
      <c r="Q1698" s="9">
        <v>0</v>
      </c>
      <c r="R1698" s="9">
        <v>1</v>
      </c>
      <c r="S1698" s="8">
        <v>6873</v>
      </c>
      <c r="T1698" s="9">
        <v>1</v>
      </c>
      <c r="U1698" s="9">
        <f t="shared" si="419"/>
        <v>6871</v>
      </c>
      <c r="V1698" s="9">
        <f t="shared" si="413"/>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V1698" s="17"/>
      <c r="AW1698" t="s">
        <v>98</v>
      </c>
      <c r="AX1698" s="17" t="s">
        <v>98</v>
      </c>
      <c r="AY1698" s="17" t="s">
        <v>558</v>
      </c>
      <c r="BF1698" s="17"/>
      <c r="BI1698" s="17"/>
      <c r="BL1698" s="90">
        <f t="shared" si="430"/>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Z1698" s="33" t="s">
        <v>85</v>
      </c>
    </row>
    <row r="1699" spans="1:104" x14ac:dyDescent="0.25">
      <c r="A1699">
        <v>1698</v>
      </c>
      <c r="B1699">
        <v>111</v>
      </c>
      <c r="C1699" s="24" t="s">
        <v>4331</v>
      </c>
      <c r="D1699" s="12">
        <v>8.5</v>
      </c>
      <c r="E1699" s="13">
        <v>0.2</v>
      </c>
      <c r="F1699" s="7">
        <f t="shared" si="429"/>
        <v>42.5</v>
      </c>
      <c r="G1699" s="7">
        <f t="shared" si="427"/>
        <v>8.3000000000000007</v>
      </c>
      <c r="H1699" s="15">
        <f t="shared" si="428"/>
        <v>8.6999999999999993</v>
      </c>
      <c r="I1699" s="11"/>
      <c r="J1699" s="32"/>
      <c r="K1699" s="32"/>
      <c r="L1699" s="8">
        <v>0</v>
      </c>
      <c r="M1699" s="9">
        <v>1</v>
      </c>
      <c r="N1699" s="8">
        <v>0</v>
      </c>
      <c r="O1699" s="9">
        <v>0</v>
      </c>
      <c r="P1699" s="9">
        <v>0</v>
      </c>
      <c r="Q1699" s="9">
        <v>0</v>
      </c>
      <c r="R1699" s="9">
        <v>1</v>
      </c>
      <c r="S1699" s="8">
        <v>6873</v>
      </c>
      <c r="T1699" s="9">
        <v>3</v>
      </c>
      <c r="U1699" s="9">
        <f t="shared" si="419"/>
        <v>6869</v>
      </c>
      <c r="V1699" s="9">
        <f t="shared" si="413"/>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V1699" s="17"/>
      <c r="AW1699" t="s">
        <v>98</v>
      </c>
      <c r="AX1699" s="17" t="s">
        <v>98</v>
      </c>
      <c r="AY1699" s="17" t="s">
        <v>558</v>
      </c>
      <c r="BF1699" s="17"/>
      <c r="BI1699" s="17"/>
      <c r="BL1699" s="90">
        <f t="shared" si="430"/>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Z1699" s="33" t="s">
        <v>85</v>
      </c>
    </row>
    <row r="1700" spans="1:104" x14ac:dyDescent="0.25">
      <c r="A1700">
        <v>1699</v>
      </c>
      <c r="B1700">
        <v>112</v>
      </c>
      <c r="C1700" s="24" t="s">
        <v>4334</v>
      </c>
      <c r="D1700" s="12">
        <v>6.32</v>
      </c>
      <c r="E1700" s="13">
        <v>0.03</v>
      </c>
      <c r="F1700" s="7">
        <f t="shared" si="429"/>
        <v>210.66666666666669</v>
      </c>
      <c r="G1700" s="7">
        <f t="shared" si="427"/>
        <v>6.29</v>
      </c>
      <c r="H1700" s="15">
        <f t="shared" si="428"/>
        <v>6.3500000000000005</v>
      </c>
      <c r="I1700" s="11"/>
      <c r="J1700" s="32"/>
      <c r="K1700" s="32"/>
      <c r="L1700" s="8">
        <v>1</v>
      </c>
      <c r="M1700" s="9">
        <v>0</v>
      </c>
      <c r="N1700" s="8">
        <v>0</v>
      </c>
      <c r="O1700" s="9">
        <v>0</v>
      </c>
      <c r="P1700" s="9">
        <v>0</v>
      </c>
      <c r="Q1700" s="9">
        <v>1</v>
      </c>
      <c r="R1700" s="9">
        <v>0</v>
      </c>
      <c r="S1700" s="8">
        <v>329509</v>
      </c>
      <c r="T1700" s="9">
        <v>15</v>
      </c>
      <c r="U1700" s="9">
        <f t="shared" si="419"/>
        <v>329493</v>
      </c>
      <c r="V1700" s="9">
        <f t="shared" si="413"/>
        <v>24</v>
      </c>
      <c r="W1700" s="7">
        <v>13.56</v>
      </c>
      <c r="X1700" s="7">
        <f t="shared" ref="X1700" si="431">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5" si="432">(1-$AM1700-$AN1700)/2</f>
        <v>0.11499999999999999</v>
      </c>
      <c r="AL1700" s="32">
        <f t="shared" si="432"/>
        <v>0.11499999999999999</v>
      </c>
      <c r="AM1700" s="32">
        <f t="shared" ref="AM1700" si="433">0.77-AN1700</f>
        <v>0.53</v>
      </c>
      <c r="AN1700" s="42">
        <v>0.24</v>
      </c>
      <c r="AO1700" s="41" t="s">
        <v>98</v>
      </c>
      <c r="AP1700" s="17" t="s">
        <v>98</v>
      </c>
      <c r="AQ1700">
        <v>1</v>
      </c>
      <c r="AR1700" s="39">
        <v>0</v>
      </c>
      <c r="AS1700" t="s">
        <v>98</v>
      </c>
      <c r="AT1700" s="39" t="s">
        <v>98</v>
      </c>
      <c r="AV1700" s="17"/>
      <c r="AW1700" t="s">
        <v>98</v>
      </c>
      <c r="AX1700" s="17" t="s">
        <v>98</v>
      </c>
      <c r="AY1700" s="17" t="s">
        <v>233</v>
      </c>
      <c r="BF1700" s="17"/>
      <c r="BI1700" s="17"/>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Z1700" s="33" t="s">
        <v>85</v>
      </c>
    </row>
    <row r="1701" spans="1:104" x14ac:dyDescent="0.25">
      <c r="A1701">
        <v>1700</v>
      </c>
      <c r="B1701">
        <v>112</v>
      </c>
      <c r="C1701" s="24" t="s">
        <v>4334</v>
      </c>
      <c r="D1701" s="12">
        <v>9.9</v>
      </c>
      <c r="E1701" s="13">
        <v>2.0699999999999998</v>
      </c>
      <c r="F1701" s="7">
        <f t="shared" si="429"/>
        <v>4.7826086956521747</v>
      </c>
      <c r="G1701" s="7">
        <f t="shared" si="427"/>
        <v>7.83</v>
      </c>
      <c r="H1701" s="15">
        <f t="shared" si="428"/>
        <v>11.97</v>
      </c>
      <c r="I1701" s="11"/>
      <c r="J1701" s="32"/>
      <c r="K1701" s="32"/>
      <c r="L1701" s="8">
        <v>1</v>
      </c>
      <c r="M1701" s="9">
        <v>0</v>
      </c>
      <c r="N1701" s="8">
        <v>0</v>
      </c>
      <c r="O1701" s="9">
        <v>0</v>
      </c>
      <c r="P1701" s="9">
        <v>0</v>
      </c>
      <c r="Q1701" s="9">
        <v>1</v>
      </c>
      <c r="R1701" s="9">
        <v>0</v>
      </c>
      <c r="S1701" s="8">
        <v>329509</v>
      </c>
      <c r="T1701" s="9">
        <v>15</v>
      </c>
      <c r="U1701" s="9">
        <f t="shared" si="419"/>
        <v>329493</v>
      </c>
      <c r="V1701" s="9">
        <f t="shared" si="413"/>
        <v>24</v>
      </c>
      <c r="W1701" s="7">
        <v>13.56</v>
      </c>
      <c r="X1701" s="7">
        <f t="shared" ref="X1701:X1724" si="434">BL1701-W1701-6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32"/>
        <v>0.11499999999999999</v>
      </c>
      <c r="AL1701" s="32">
        <f t="shared" si="432"/>
        <v>0.11499999999999999</v>
      </c>
      <c r="AM1701" s="32">
        <f t="shared" ref="AM1701:AM1723" si="435">0.77-AN1701</f>
        <v>0.53</v>
      </c>
      <c r="AN1701" s="42">
        <v>0.24</v>
      </c>
      <c r="AO1701" s="41" t="s">
        <v>98</v>
      </c>
      <c r="AP1701" s="17" t="s">
        <v>98</v>
      </c>
      <c r="AQ1701">
        <v>1</v>
      </c>
      <c r="AR1701" s="39">
        <v>0</v>
      </c>
      <c r="AS1701" t="s">
        <v>98</v>
      </c>
      <c r="AT1701" s="39" t="s">
        <v>98</v>
      </c>
      <c r="AV1701" s="17"/>
      <c r="AW1701" t="s">
        <v>98</v>
      </c>
      <c r="AX1701" s="17" t="s">
        <v>98</v>
      </c>
      <c r="AY1701" s="17" t="s">
        <v>233</v>
      </c>
      <c r="BF1701" s="17"/>
      <c r="BI1701" s="17"/>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Z1701" s="33" t="s">
        <v>85</v>
      </c>
    </row>
    <row r="1702" spans="1:104" x14ac:dyDescent="0.25">
      <c r="A1702">
        <v>1701</v>
      </c>
      <c r="B1702">
        <v>112</v>
      </c>
      <c r="C1702" s="24" t="s">
        <v>4334</v>
      </c>
      <c r="D1702" s="12">
        <v>9.99</v>
      </c>
      <c r="E1702" s="13">
        <v>2.1</v>
      </c>
      <c r="F1702" s="7">
        <f t="shared" si="429"/>
        <v>4.7571428571428571</v>
      </c>
      <c r="G1702" s="7">
        <f t="shared" si="427"/>
        <v>7.8900000000000006</v>
      </c>
      <c r="H1702" s="15">
        <f t="shared" si="428"/>
        <v>12.09</v>
      </c>
      <c r="I1702" s="11"/>
      <c r="J1702" s="32"/>
      <c r="K1702" s="32"/>
      <c r="L1702" s="8">
        <v>1</v>
      </c>
      <c r="M1702" s="9">
        <v>0</v>
      </c>
      <c r="N1702" s="8">
        <v>0</v>
      </c>
      <c r="O1702" s="9">
        <v>0</v>
      </c>
      <c r="P1702" s="9">
        <v>0</v>
      </c>
      <c r="Q1702" s="9">
        <v>1</v>
      </c>
      <c r="R1702" s="9">
        <v>0</v>
      </c>
      <c r="S1702" s="8">
        <v>329509</v>
      </c>
      <c r="T1702" s="9">
        <v>15</v>
      </c>
      <c r="U1702" s="9">
        <f t="shared" si="419"/>
        <v>329493</v>
      </c>
      <c r="V1702" s="9">
        <f t="shared" si="413"/>
        <v>24</v>
      </c>
      <c r="W1702" s="7">
        <v>13.56</v>
      </c>
      <c r="X1702" s="7">
        <f t="shared" si="434"/>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32"/>
        <v>0.11499999999999999</v>
      </c>
      <c r="AL1702" s="32">
        <f t="shared" si="432"/>
        <v>0.11499999999999999</v>
      </c>
      <c r="AM1702" s="32">
        <f t="shared" si="435"/>
        <v>0.53</v>
      </c>
      <c r="AN1702" s="42">
        <v>0.24</v>
      </c>
      <c r="AO1702" s="41" t="s">
        <v>98</v>
      </c>
      <c r="AP1702" s="17" t="s">
        <v>98</v>
      </c>
      <c r="AQ1702">
        <v>1</v>
      </c>
      <c r="AR1702" s="39">
        <v>0</v>
      </c>
      <c r="AS1702" t="s">
        <v>98</v>
      </c>
      <c r="AT1702" s="39" t="s">
        <v>98</v>
      </c>
      <c r="AV1702" s="17"/>
      <c r="AW1702" t="s">
        <v>98</v>
      </c>
      <c r="AX1702" s="17" t="s">
        <v>98</v>
      </c>
      <c r="AY1702" s="17" t="s">
        <v>233</v>
      </c>
      <c r="BF1702" s="17"/>
      <c r="BI1702" s="17"/>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Z1702" s="33" t="s">
        <v>85</v>
      </c>
    </row>
    <row r="1703" spans="1:104" x14ac:dyDescent="0.25">
      <c r="A1703">
        <v>1702</v>
      </c>
      <c r="B1703">
        <v>112</v>
      </c>
      <c r="C1703" s="24" t="s">
        <v>4334</v>
      </c>
      <c r="D1703" s="12">
        <v>6.32</v>
      </c>
      <c r="E1703" s="13">
        <v>0.03</v>
      </c>
      <c r="F1703" s="7">
        <f t="shared" si="429"/>
        <v>210.66666666666669</v>
      </c>
      <c r="G1703" s="7">
        <f t="shared" si="427"/>
        <v>6.29</v>
      </c>
      <c r="H1703" s="15">
        <f t="shared" si="428"/>
        <v>6.3500000000000005</v>
      </c>
      <c r="I1703" s="11"/>
      <c r="J1703" s="32"/>
      <c r="K1703" s="32"/>
      <c r="L1703" s="8">
        <v>1</v>
      </c>
      <c r="M1703" s="9">
        <v>0</v>
      </c>
      <c r="N1703" s="8">
        <v>0</v>
      </c>
      <c r="O1703" s="9">
        <v>0</v>
      </c>
      <c r="P1703" s="9">
        <v>0</v>
      </c>
      <c r="Q1703" s="9">
        <v>1</v>
      </c>
      <c r="R1703" s="9">
        <v>0</v>
      </c>
      <c r="S1703" s="8">
        <v>329509</v>
      </c>
      <c r="T1703" s="9">
        <v>15</v>
      </c>
      <c r="U1703" s="9">
        <f t="shared" si="419"/>
        <v>329493</v>
      </c>
      <c r="V1703" s="9">
        <f t="shared" si="413"/>
        <v>24</v>
      </c>
      <c r="W1703" s="7">
        <v>13.56</v>
      </c>
      <c r="X1703" s="7">
        <f t="shared" si="434"/>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32"/>
        <v>0.11499999999999999</v>
      </c>
      <c r="AL1703" s="32">
        <f t="shared" si="432"/>
        <v>0.11499999999999999</v>
      </c>
      <c r="AM1703" s="32">
        <f t="shared" si="435"/>
        <v>0.53</v>
      </c>
      <c r="AN1703" s="42">
        <v>0.24</v>
      </c>
      <c r="AO1703" s="41" t="s">
        <v>98</v>
      </c>
      <c r="AP1703" s="17" t="s">
        <v>98</v>
      </c>
      <c r="AQ1703">
        <v>1</v>
      </c>
      <c r="AR1703" s="39">
        <v>0</v>
      </c>
      <c r="AS1703" t="s">
        <v>98</v>
      </c>
      <c r="AT1703" s="39" t="s">
        <v>98</v>
      </c>
      <c r="AV1703" s="17"/>
      <c r="AW1703" t="s">
        <v>98</v>
      </c>
      <c r="AX1703" s="17" t="s">
        <v>98</v>
      </c>
      <c r="AY1703" s="17" t="s">
        <v>233</v>
      </c>
      <c r="BF1703" s="17"/>
      <c r="BI1703" s="17"/>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Z1703" s="33" t="s">
        <v>85</v>
      </c>
    </row>
    <row r="1704" spans="1:104" x14ac:dyDescent="0.25">
      <c r="A1704">
        <v>1703</v>
      </c>
      <c r="B1704">
        <v>112</v>
      </c>
      <c r="C1704" s="24" t="s">
        <v>4334</v>
      </c>
      <c r="D1704" s="12">
        <v>8.06</v>
      </c>
      <c r="E1704" s="13">
        <v>1.64</v>
      </c>
      <c r="F1704" s="7">
        <f t="shared" si="429"/>
        <v>4.9146341463414638</v>
      </c>
      <c r="G1704" s="7">
        <f t="shared" si="427"/>
        <v>6.4200000000000008</v>
      </c>
      <c r="H1704" s="15">
        <f t="shared" si="428"/>
        <v>9.7000000000000011</v>
      </c>
      <c r="I1704" s="11"/>
      <c r="J1704" s="32"/>
      <c r="K1704" s="32"/>
      <c r="L1704" s="8">
        <v>1</v>
      </c>
      <c r="M1704" s="9">
        <v>0</v>
      </c>
      <c r="N1704" s="8">
        <v>0</v>
      </c>
      <c r="O1704" s="9">
        <v>0</v>
      </c>
      <c r="P1704" s="9">
        <v>0</v>
      </c>
      <c r="Q1704" s="9">
        <v>1</v>
      </c>
      <c r="R1704" s="9">
        <v>0</v>
      </c>
      <c r="S1704" s="8">
        <v>329509</v>
      </c>
      <c r="T1704" s="9">
        <v>15</v>
      </c>
      <c r="U1704" s="9">
        <f t="shared" si="419"/>
        <v>329493</v>
      </c>
      <c r="V1704" s="9">
        <f t="shared" si="413"/>
        <v>24</v>
      </c>
      <c r="W1704" s="7">
        <v>13.56</v>
      </c>
      <c r="X1704" s="7">
        <f t="shared" si="434"/>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32"/>
        <v>0.11499999999999999</v>
      </c>
      <c r="AL1704" s="32">
        <f t="shared" si="432"/>
        <v>0.11499999999999999</v>
      </c>
      <c r="AM1704" s="32">
        <f t="shared" si="435"/>
        <v>0.53</v>
      </c>
      <c r="AN1704" s="42">
        <v>0.24</v>
      </c>
      <c r="AO1704" s="41" t="s">
        <v>98</v>
      </c>
      <c r="AP1704" s="17" t="s">
        <v>98</v>
      </c>
      <c r="AQ1704">
        <v>1</v>
      </c>
      <c r="AR1704" s="39">
        <v>0</v>
      </c>
      <c r="AS1704" t="s">
        <v>98</v>
      </c>
      <c r="AT1704" s="39" t="s">
        <v>98</v>
      </c>
      <c r="AV1704" s="17"/>
      <c r="AW1704" t="s">
        <v>98</v>
      </c>
      <c r="AX1704" s="17" t="s">
        <v>98</v>
      </c>
      <c r="AY1704" s="17" t="s">
        <v>233</v>
      </c>
      <c r="BF1704" s="17"/>
      <c r="BI1704" s="17"/>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Z1704" s="33" t="s">
        <v>85</v>
      </c>
    </row>
    <row r="1705" spans="1:104" x14ac:dyDescent="0.25">
      <c r="A1705">
        <v>1704</v>
      </c>
      <c r="B1705">
        <v>112</v>
      </c>
      <c r="C1705" s="24" t="s">
        <v>4334</v>
      </c>
      <c r="D1705" s="12">
        <v>8.3800000000000008</v>
      </c>
      <c r="E1705" s="13">
        <v>1.79</v>
      </c>
      <c r="F1705" s="7">
        <f t="shared" si="429"/>
        <v>4.6815642458100566</v>
      </c>
      <c r="G1705" s="7">
        <f t="shared" si="427"/>
        <v>6.5900000000000007</v>
      </c>
      <c r="H1705" s="15">
        <f t="shared" si="428"/>
        <v>10.170000000000002</v>
      </c>
      <c r="I1705" s="11"/>
      <c r="J1705" s="32"/>
      <c r="K1705" s="32"/>
      <c r="L1705" s="8">
        <v>1</v>
      </c>
      <c r="M1705" s="9">
        <v>0</v>
      </c>
      <c r="N1705" s="8">
        <v>0</v>
      </c>
      <c r="O1705" s="9">
        <v>0</v>
      </c>
      <c r="P1705" s="9">
        <v>0</v>
      </c>
      <c r="Q1705" s="9">
        <v>1</v>
      </c>
      <c r="R1705" s="9">
        <v>0</v>
      </c>
      <c r="S1705" s="8">
        <v>329509</v>
      </c>
      <c r="T1705" s="9">
        <v>15</v>
      </c>
      <c r="U1705" s="9">
        <f t="shared" si="419"/>
        <v>329493</v>
      </c>
      <c r="V1705" s="9">
        <f t="shared" si="413"/>
        <v>24</v>
      </c>
      <c r="W1705" s="7">
        <v>13.56</v>
      </c>
      <c r="X1705" s="7">
        <f t="shared" si="434"/>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32"/>
        <v>0.11499999999999999</v>
      </c>
      <c r="AL1705" s="32">
        <f t="shared" si="432"/>
        <v>0.11499999999999999</v>
      </c>
      <c r="AM1705" s="32">
        <f t="shared" si="435"/>
        <v>0.53</v>
      </c>
      <c r="AN1705" s="42">
        <v>0.24</v>
      </c>
      <c r="AO1705" s="41" t="s">
        <v>98</v>
      </c>
      <c r="AP1705" s="17" t="s">
        <v>98</v>
      </c>
      <c r="AQ1705">
        <v>1</v>
      </c>
      <c r="AR1705" s="39">
        <v>0</v>
      </c>
      <c r="AS1705" t="s">
        <v>98</v>
      </c>
      <c r="AT1705" s="39" t="s">
        <v>98</v>
      </c>
      <c r="AV1705" s="17"/>
      <c r="AW1705" t="s">
        <v>98</v>
      </c>
      <c r="AX1705" s="17" t="s">
        <v>98</v>
      </c>
      <c r="AY1705" s="17" t="s">
        <v>233</v>
      </c>
      <c r="BF1705" s="17"/>
      <c r="BI1705" s="17"/>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Z1705" s="33" t="s">
        <v>85</v>
      </c>
    </row>
    <row r="1706" spans="1:104" x14ac:dyDescent="0.25">
      <c r="A1706">
        <v>1705</v>
      </c>
      <c r="B1706">
        <v>112</v>
      </c>
      <c r="C1706" s="24" t="s">
        <v>4334</v>
      </c>
      <c r="D1706" s="12">
        <v>6.32</v>
      </c>
      <c r="E1706" s="13">
        <v>0.03</v>
      </c>
      <c r="F1706" s="7">
        <f t="shared" si="429"/>
        <v>210.66666666666669</v>
      </c>
      <c r="G1706" s="7">
        <f t="shared" si="427"/>
        <v>6.29</v>
      </c>
      <c r="H1706" s="15">
        <f t="shared" si="428"/>
        <v>6.3500000000000005</v>
      </c>
      <c r="I1706" s="11"/>
      <c r="J1706" s="32"/>
      <c r="K1706" s="32"/>
      <c r="L1706" s="8">
        <v>1</v>
      </c>
      <c r="M1706" s="9">
        <v>0</v>
      </c>
      <c r="N1706" s="8">
        <v>0</v>
      </c>
      <c r="O1706" s="9">
        <v>0</v>
      </c>
      <c r="P1706" s="9">
        <v>0</v>
      </c>
      <c r="Q1706" s="9">
        <v>1</v>
      </c>
      <c r="R1706" s="9">
        <v>0</v>
      </c>
      <c r="S1706" s="8">
        <v>329509</v>
      </c>
      <c r="T1706" s="9">
        <v>17</v>
      </c>
      <c r="U1706" s="9">
        <f t="shared" si="419"/>
        <v>329491</v>
      </c>
      <c r="V1706" s="9">
        <f t="shared" si="413"/>
        <v>24</v>
      </c>
      <c r="W1706" s="7">
        <v>13.56</v>
      </c>
      <c r="X1706" s="7">
        <f t="shared" si="434"/>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32"/>
        <v>0.11499999999999999</v>
      </c>
      <c r="AL1706" s="32">
        <f t="shared" si="432"/>
        <v>0.11499999999999999</v>
      </c>
      <c r="AM1706" s="32">
        <f t="shared" si="435"/>
        <v>0.53</v>
      </c>
      <c r="AN1706" s="42">
        <v>0.24</v>
      </c>
      <c r="AO1706" s="41" t="s">
        <v>98</v>
      </c>
      <c r="AP1706" s="17" t="s">
        <v>98</v>
      </c>
      <c r="AQ1706">
        <v>1</v>
      </c>
      <c r="AR1706" s="39">
        <v>0</v>
      </c>
      <c r="AS1706" t="s">
        <v>98</v>
      </c>
      <c r="AT1706" s="39" t="s">
        <v>98</v>
      </c>
      <c r="AV1706" s="17"/>
      <c r="AW1706" t="s">
        <v>98</v>
      </c>
      <c r="AX1706" s="17" t="s">
        <v>98</v>
      </c>
      <c r="AY1706" s="17" t="s">
        <v>233</v>
      </c>
      <c r="BF1706" s="17"/>
      <c r="BI1706" s="17"/>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Z1706" s="33" t="s">
        <v>85</v>
      </c>
    </row>
    <row r="1707" spans="1:104" x14ac:dyDescent="0.25">
      <c r="A1707">
        <v>1706</v>
      </c>
      <c r="B1707">
        <v>112</v>
      </c>
      <c r="C1707" s="24" t="s">
        <v>4334</v>
      </c>
      <c r="D1707" s="12">
        <v>6</v>
      </c>
      <c r="E1707" s="13">
        <v>2.9</v>
      </c>
      <c r="F1707" s="7">
        <f t="shared" si="429"/>
        <v>2.0689655172413794</v>
      </c>
      <c r="G1707" s="7">
        <f t="shared" si="427"/>
        <v>3.1</v>
      </c>
      <c r="H1707" s="15">
        <f t="shared" si="428"/>
        <v>8.9</v>
      </c>
      <c r="I1707" s="11"/>
      <c r="J1707" s="32"/>
      <c r="K1707" s="32"/>
      <c r="L1707" s="8">
        <v>1</v>
      </c>
      <c r="M1707" s="9">
        <v>0</v>
      </c>
      <c r="N1707" s="8">
        <v>0</v>
      </c>
      <c r="O1707" s="9">
        <v>0</v>
      </c>
      <c r="P1707" s="9">
        <v>0</v>
      </c>
      <c r="Q1707" s="9">
        <v>1</v>
      </c>
      <c r="R1707" s="9">
        <v>0</v>
      </c>
      <c r="S1707" s="8">
        <v>329509</v>
      </c>
      <c r="T1707" s="9">
        <v>17</v>
      </c>
      <c r="U1707" s="9">
        <f t="shared" si="419"/>
        <v>329491</v>
      </c>
      <c r="V1707" s="9">
        <f t="shared" si="413"/>
        <v>24</v>
      </c>
      <c r="W1707" s="7">
        <v>13.56</v>
      </c>
      <c r="X1707" s="7">
        <f t="shared" si="434"/>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32"/>
        <v>0.11499999999999999</v>
      </c>
      <c r="AL1707" s="32">
        <f t="shared" si="432"/>
        <v>0.11499999999999999</v>
      </c>
      <c r="AM1707" s="32">
        <f t="shared" si="435"/>
        <v>0.53</v>
      </c>
      <c r="AN1707" s="42">
        <v>0.24</v>
      </c>
      <c r="AO1707" s="41" t="s">
        <v>98</v>
      </c>
      <c r="AP1707" s="17" t="s">
        <v>98</v>
      </c>
      <c r="AQ1707">
        <v>1</v>
      </c>
      <c r="AR1707" s="39">
        <v>0</v>
      </c>
      <c r="AS1707" t="s">
        <v>98</v>
      </c>
      <c r="AT1707" s="39" t="s">
        <v>98</v>
      </c>
      <c r="AV1707" s="17"/>
      <c r="AW1707" t="s">
        <v>98</v>
      </c>
      <c r="AX1707" s="17" t="s">
        <v>98</v>
      </c>
      <c r="AY1707" s="17" t="s">
        <v>233</v>
      </c>
      <c r="BF1707" s="17"/>
      <c r="BI1707" s="17"/>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Z1707" s="33" t="s">
        <v>85</v>
      </c>
    </row>
    <row r="1708" spans="1:104" x14ac:dyDescent="0.25">
      <c r="A1708">
        <v>1707</v>
      </c>
      <c r="B1708">
        <v>112</v>
      </c>
      <c r="C1708" s="24" t="s">
        <v>4334</v>
      </c>
      <c r="D1708" s="12">
        <v>5.74</v>
      </c>
      <c r="E1708" s="13">
        <v>3.85</v>
      </c>
      <c r="F1708" s="7">
        <f t="shared" si="429"/>
        <v>1.490909090909091</v>
      </c>
      <c r="G1708" s="7">
        <f t="shared" si="427"/>
        <v>1.8900000000000001</v>
      </c>
      <c r="H1708" s="15">
        <f t="shared" si="428"/>
        <v>9.59</v>
      </c>
      <c r="I1708" s="11"/>
      <c r="J1708" s="32"/>
      <c r="K1708" s="32"/>
      <c r="L1708" s="8">
        <v>1</v>
      </c>
      <c r="M1708" s="9">
        <v>0</v>
      </c>
      <c r="N1708" s="8">
        <v>0</v>
      </c>
      <c r="O1708" s="9">
        <v>0</v>
      </c>
      <c r="P1708" s="9">
        <v>0</v>
      </c>
      <c r="Q1708" s="9">
        <v>1</v>
      </c>
      <c r="R1708" s="9">
        <v>0</v>
      </c>
      <c r="S1708" s="8">
        <v>329509</v>
      </c>
      <c r="T1708" s="9">
        <v>17</v>
      </c>
      <c r="U1708" s="9">
        <f t="shared" si="419"/>
        <v>329491</v>
      </c>
      <c r="V1708" s="9">
        <f t="shared" si="413"/>
        <v>24</v>
      </c>
      <c r="W1708" s="7">
        <v>13.56</v>
      </c>
      <c r="X1708" s="7">
        <f t="shared" si="434"/>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32"/>
        <v>0.11499999999999999</v>
      </c>
      <c r="AL1708" s="32">
        <f t="shared" si="432"/>
        <v>0.11499999999999999</v>
      </c>
      <c r="AM1708" s="32">
        <f t="shared" si="435"/>
        <v>0.53</v>
      </c>
      <c r="AN1708" s="42">
        <v>0.24</v>
      </c>
      <c r="AO1708" s="41" t="s">
        <v>98</v>
      </c>
      <c r="AP1708" s="17" t="s">
        <v>98</v>
      </c>
      <c r="AQ1708">
        <v>1</v>
      </c>
      <c r="AR1708" s="39">
        <v>0</v>
      </c>
      <c r="AS1708" t="s">
        <v>98</v>
      </c>
      <c r="AT1708" s="39" t="s">
        <v>98</v>
      </c>
      <c r="AV1708" s="17"/>
      <c r="AW1708" t="s">
        <v>98</v>
      </c>
      <c r="AX1708" s="17" t="s">
        <v>98</v>
      </c>
      <c r="AY1708" s="17" t="s">
        <v>233</v>
      </c>
      <c r="BF1708" s="17"/>
      <c r="BI1708" s="17"/>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Z1708" s="33" t="s">
        <v>85</v>
      </c>
    </row>
    <row r="1709" spans="1:104" x14ac:dyDescent="0.25">
      <c r="A1709">
        <v>1708</v>
      </c>
      <c r="B1709">
        <v>112</v>
      </c>
      <c r="C1709" s="24" t="s">
        <v>4334</v>
      </c>
      <c r="D1709" s="12">
        <v>6.28</v>
      </c>
      <c r="E1709" s="13">
        <v>0.03</v>
      </c>
      <c r="F1709" s="7">
        <f t="shared" si="429"/>
        <v>209.33333333333334</v>
      </c>
      <c r="G1709" s="7">
        <f t="shared" si="427"/>
        <v>6.25</v>
      </c>
      <c r="H1709" s="15">
        <f t="shared" si="428"/>
        <v>6.3100000000000005</v>
      </c>
      <c r="I1709" s="11"/>
      <c r="J1709" s="32"/>
      <c r="K1709" s="32"/>
      <c r="L1709" s="8">
        <v>1</v>
      </c>
      <c r="M1709" s="9">
        <v>0</v>
      </c>
      <c r="N1709" s="8">
        <v>0</v>
      </c>
      <c r="O1709" s="9">
        <v>0</v>
      </c>
      <c r="P1709" s="9">
        <v>0</v>
      </c>
      <c r="Q1709" s="9">
        <v>1</v>
      </c>
      <c r="R1709" s="9">
        <v>0</v>
      </c>
      <c r="S1709" s="8">
        <v>329509</v>
      </c>
      <c r="T1709" s="9">
        <v>22</v>
      </c>
      <c r="U1709" s="9">
        <f t="shared" si="419"/>
        <v>329486</v>
      </c>
      <c r="V1709" s="9">
        <f t="shared" si="413"/>
        <v>24</v>
      </c>
      <c r="W1709" s="7">
        <v>13.56</v>
      </c>
      <c r="X1709" s="7">
        <f t="shared" si="434"/>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32"/>
        <v>0.11499999999999999</v>
      </c>
      <c r="AL1709" s="32">
        <f t="shared" si="432"/>
        <v>0.11499999999999999</v>
      </c>
      <c r="AM1709" s="32">
        <f t="shared" si="435"/>
        <v>0.53</v>
      </c>
      <c r="AN1709" s="42">
        <v>0.24</v>
      </c>
      <c r="AO1709" s="41" t="s">
        <v>98</v>
      </c>
      <c r="AP1709" s="17" t="s">
        <v>98</v>
      </c>
      <c r="AQ1709">
        <v>1</v>
      </c>
      <c r="AR1709" s="39">
        <v>0</v>
      </c>
      <c r="AS1709" t="s">
        <v>98</v>
      </c>
      <c r="AT1709" s="39" t="s">
        <v>98</v>
      </c>
      <c r="AV1709" s="17"/>
      <c r="AW1709" t="s">
        <v>98</v>
      </c>
      <c r="AX1709" s="17" t="s">
        <v>98</v>
      </c>
      <c r="AY1709" s="17" t="s">
        <v>233</v>
      </c>
      <c r="BF1709" s="17"/>
      <c r="BI1709" s="17"/>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Z1709" s="33" t="s">
        <v>85</v>
      </c>
    </row>
    <row r="1710" spans="1:104" x14ac:dyDescent="0.25">
      <c r="A1710">
        <v>1709</v>
      </c>
      <c r="B1710">
        <v>112</v>
      </c>
      <c r="C1710" s="24" t="s">
        <v>4334</v>
      </c>
      <c r="D1710" s="12">
        <v>8.11</v>
      </c>
      <c r="E1710" s="13">
        <v>10.9</v>
      </c>
      <c r="F1710" s="7">
        <f t="shared" si="429"/>
        <v>0.74403669724770638</v>
      </c>
      <c r="G1710" s="7">
        <f t="shared" si="427"/>
        <v>-2.7900000000000009</v>
      </c>
      <c r="H1710" s="15">
        <f t="shared" si="428"/>
        <v>19.009999999999998</v>
      </c>
      <c r="I1710" s="11"/>
      <c r="J1710" s="32"/>
      <c r="K1710" s="32"/>
      <c r="L1710" s="8">
        <v>1</v>
      </c>
      <c r="M1710" s="9">
        <v>0</v>
      </c>
      <c r="N1710" s="8">
        <v>0</v>
      </c>
      <c r="O1710" s="9">
        <v>0</v>
      </c>
      <c r="P1710" s="9">
        <v>0</v>
      </c>
      <c r="Q1710" s="9">
        <v>1</v>
      </c>
      <c r="R1710" s="9">
        <v>0</v>
      </c>
      <c r="S1710" s="8">
        <v>329509</v>
      </c>
      <c r="T1710" s="9">
        <v>22</v>
      </c>
      <c r="U1710" s="9">
        <f t="shared" si="419"/>
        <v>329486</v>
      </c>
      <c r="V1710" s="9">
        <f t="shared" si="413"/>
        <v>24</v>
      </c>
      <c r="W1710" s="7">
        <v>13.56</v>
      </c>
      <c r="X1710" s="7">
        <f t="shared" si="434"/>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32"/>
        <v>0.11499999999999999</v>
      </c>
      <c r="AL1710" s="32">
        <f t="shared" si="432"/>
        <v>0.11499999999999999</v>
      </c>
      <c r="AM1710" s="32">
        <f t="shared" si="435"/>
        <v>0.53</v>
      </c>
      <c r="AN1710" s="42">
        <v>0.24</v>
      </c>
      <c r="AO1710" s="41" t="s">
        <v>98</v>
      </c>
      <c r="AP1710" s="17" t="s">
        <v>98</v>
      </c>
      <c r="AQ1710">
        <v>1</v>
      </c>
      <c r="AR1710" s="39">
        <v>0</v>
      </c>
      <c r="AS1710" t="s">
        <v>98</v>
      </c>
      <c r="AT1710" s="39" t="s">
        <v>98</v>
      </c>
      <c r="AV1710" s="17"/>
      <c r="AW1710" t="s">
        <v>98</v>
      </c>
      <c r="AX1710" s="17" t="s">
        <v>98</v>
      </c>
      <c r="AY1710" s="17" t="s">
        <v>233</v>
      </c>
      <c r="BF1710" s="17"/>
      <c r="BI1710" s="17"/>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Z1710" s="33" t="s">
        <v>85</v>
      </c>
    </row>
    <row r="1711" spans="1:104" x14ac:dyDescent="0.25">
      <c r="A1711">
        <v>1710</v>
      </c>
      <c r="B1711">
        <v>112</v>
      </c>
      <c r="C1711" s="24" t="s">
        <v>4334</v>
      </c>
      <c r="D1711" s="12">
        <v>9.82</v>
      </c>
      <c r="E1711" s="13">
        <v>15.3</v>
      </c>
      <c r="F1711" s="7">
        <f t="shared" si="429"/>
        <v>0.64183006535947706</v>
      </c>
      <c r="G1711" s="7">
        <f t="shared" si="427"/>
        <v>-5.48</v>
      </c>
      <c r="H1711" s="15">
        <f t="shared" si="428"/>
        <v>25.12</v>
      </c>
      <c r="I1711" s="11"/>
      <c r="J1711" s="32"/>
      <c r="K1711" s="32"/>
      <c r="L1711" s="8">
        <v>1</v>
      </c>
      <c r="M1711" s="9">
        <v>0</v>
      </c>
      <c r="N1711" s="8">
        <v>0</v>
      </c>
      <c r="O1711" s="9">
        <v>0</v>
      </c>
      <c r="P1711" s="9">
        <v>0</v>
      </c>
      <c r="Q1711" s="9">
        <v>1</v>
      </c>
      <c r="R1711" s="9">
        <v>0</v>
      </c>
      <c r="S1711" s="8">
        <v>329509</v>
      </c>
      <c r="T1711" s="9">
        <v>22</v>
      </c>
      <c r="U1711" s="9">
        <f t="shared" si="419"/>
        <v>329486</v>
      </c>
      <c r="V1711" s="9">
        <f t="shared" si="413"/>
        <v>24</v>
      </c>
      <c r="W1711" s="7">
        <v>13.56</v>
      </c>
      <c r="X1711" s="7">
        <f t="shared" si="434"/>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32"/>
        <v>0.11499999999999999</v>
      </c>
      <c r="AL1711" s="32">
        <f t="shared" si="432"/>
        <v>0.11499999999999999</v>
      </c>
      <c r="AM1711" s="32">
        <f t="shared" si="435"/>
        <v>0.53</v>
      </c>
      <c r="AN1711" s="42">
        <v>0.24</v>
      </c>
      <c r="AO1711" s="41" t="s">
        <v>98</v>
      </c>
      <c r="AP1711" s="17" t="s">
        <v>98</v>
      </c>
      <c r="AQ1711">
        <v>1</v>
      </c>
      <c r="AR1711" s="39">
        <v>0</v>
      </c>
      <c r="AS1711" t="s">
        <v>98</v>
      </c>
      <c r="AT1711" s="39" t="s">
        <v>98</v>
      </c>
      <c r="AV1711" s="17"/>
      <c r="AW1711" t="s">
        <v>98</v>
      </c>
      <c r="AX1711" s="17" t="s">
        <v>98</v>
      </c>
      <c r="AY1711" s="17" t="s">
        <v>233</v>
      </c>
      <c r="BF1711" s="17"/>
      <c r="BI1711" s="17"/>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Z1711" s="33" t="s">
        <v>85</v>
      </c>
    </row>
    <row r="1712" spans="1:104" x14ac:dyDescent="0.25">
      <c r="A1712">
        <v>1711</v>
      </c>
      <c r="B1712">
        <v>112</v>
      </c>
      <c r="C1712" s="24" t="s">
        <v>4334</v>
      </c>
      <c r="D1712" s="12">
        <v>5.2</v>
      </c>
      <c r="E1712" s="13">
        <v>0.03</v>
      </c>
      <c r="F1712" s="7">
        <f t="shared" si="429"/>
        <v>173.33333333333334</v>
      </c>
      <c r="G1712" s="7">
        <f t="shared" si="427"/>
        <v>5.17</v>
      </c>
      <c r="H1712" s="15">
        <f t="shared" si="428"/>
        <v>5.23</v>
      </c>
      <c r="I1712" s="11"/>
      <c r="J1712" s="32"/>
      <c r="K1712" s="32"/>
      <c r="L1712" s="8">
        <v>1</v>
      </c>
      <c r="M1712" s="9">
        <v>0</v>
      </c>
      <c r="N1712" s="8">
        <v>0</v>
      </c>
      <c r="O1712" s="9">
        <v>0</v>
      </c>
      <c r="P1712" s="9">
        <v>0</v>
      </c>
      <c r="Q1712" s="9">
        <v>1</v>
      </c>
      <c r="R1712" s="9">
        <v>0</v>
      </c>
      <c r="S1712" s="8">
        <v>486926</v>
      </c>
      <c r="T1712" s="9">
        <v>15</v>
      </c>
      <c r="U1712" s="9">
        <f t="shared" ref="U1712:U1752" si="436">S1712-T1712-1</f>
        <v>486910</v>
      </c>
      <c r="V1712" s="9">
        <f t="shared" si="413"/>
        <v>24</v>
      </c>
      <c r="W1712" s="7">
        <v>13.56</v>
      </c>
      <c r="X1712" s="7">
        <f t="shared" si="434"/>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32"/>
        <v>0.11499999999999999</v>
      </c>
      <c r="AL1712" s="32">
        <f t="shared" si="432"/>
        <v>0.11499999999999999</v>
      </c>
      <c r="AM1712" s="32">
        <f t="shared" si="435"/>
        <v>0.53</v>
      </c>
      <c r="AN1712" s="42">
        <v>0.24</v>
      </c>
      <c r="AO1712" s="41" t="s">
        <v>98</v>
      </c>
      <c r="AP1712" s="17" t="s">
        <v>98</v>
      </c>
      <c r="AQ1712">
        <v>1</v>
      </c>
      <c r="AR1712" s="39">
        <v>0</v>
      </c>
      <c r="AS1712" t="s">
        <v>98</v>
      </c>
      <c r="AT1712" s="39" t="s">
        <v>98</v>
      </c>
      <c r="AV1712" s="17"/>
      <c r="AW1712" t="s">
        <v>98</v>
      </c>
      <c r="AX1712" s="17" t="s">
        <v>98</v>
      </c>
      <c r="AY1712" s="17" t="s">
        <v>233</v>
      </c>
      <c r="BF1712" s="17"/>
      <c r="BI1712" s="17"/>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Z1712" s="33" t="s">
        <v>85</v>
      </c>
    </row>
    <row r="1713" spans="1:104" x14ac:dyDescent="0.25">
      <c r="A1713">
        <v>1712</v>
      </c>
      <c r="B1713">
        <v>112</v>
      </c>
      <c r="C1713" s="24" t="s">
        <v>4334</v>
      </c>
      <c r="D1713" s="12">
        <v>-7.34</v>
      </c>
      <c r="E1713" s="13">
        <v>2.73</v>
      </c>
      <c r="F1713" s="7">
        <f t="shared" si="429"/>
        <v>-2.6886446886446884</v>
      </c>
      <c r="G1713" s="7">
        <f t="shared" si="427"/>
        <v>-10.07</v>
      </c>
      <c r="H1713" s="15">
        <f t="shared" si="428"/>
        <v>-4.6099999999999994</v>
      </c>
      <c r="I1713" s="11"/>
      <c r="J1713" s="32"/>
      <c r="K1713" s="32"/>
      <c r="L1713" s="8">
        <v>1</v>
      </c>
      <c r="M1713" s="9">
        <v>0</v>
      </c>
      <c r="N1713" s="8">
        <v>0</v>
      </c>
      <c r="O1713" s="9">
        <v>0</v>
      </c>
      <c r="P1713" s="9">
        <v>0</v>
      </c>
      <c r="Q1713" s="9">
        <v>1</v>
      </c>
      <c r="R1713" s="9">
        <v>0</v>
      </c>
      <c r="S1713" s="8">
        <v>486926</v>
      </c>
      <c r="T1713" s="9">
        <v>15</v>
      </c>
      <c r="U1713" s="9">
        <f t="shared" si="436"/>
        <v>486910</v>
      </c>
      <c r="V1713" s="9">
        <f t="shared" si="413"/>
        <v>24</v>
      </c>
      <c r="W1713" s="7">
        <v>13.56</v>
      </c>
      <c r="X1713" s="7">
        <f t="shared" si="434"/>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32"/>
        <v>0.11499999999999999</v>
      </c>
      <c r="AL1713" s="32">
        <f t="shared" si="432"/>
        <v>0.11499999999999999</v>
      </c>
      <c r="AM1713" s="32">
        <f t="shared" si="435"/>
        <v>0.53</v>
      </c>
      <c r="AN1713" s="42">
        <v>0.24</v>
      </c>
      <c r="AO1713" s="41" t="s">
        <v>98</v>
      </c>
      <c r="AP1713" s="17" t="s">
        <v>98</v>
      </c>
      <c r="AQ1713">
        <v>1</v>
      </c>
      <c r="AR1713" s="39">
        <v>0</v>
      </c>
      <c r="AS1713" t="s">
        <v>98</v>
      </c>
      <c r="AT1713" s="39" t="s">
        <v>98</v>
      </c>
      <c r="AV1713" s="17"/>
      <c r="AW1713" t="s">
        <v>98</v>
      </c>
      <c r="AX1713" s="17" t="s">
        <v>98</v>
      </c>
      <c r="AY1713" s="17" t="s">
        <v>233</v>
      </c>
      <c r="BF1713" s="17"/>
      <c r="BI1713" s="17"/>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Z1713" s="33" t="s">
        <v>85</v>
      </c>
    </row>
    <row r="1714" spans="1:104" x14ac:dyDescent="0.25">
      <c r="A1714">
        <v>1713</v>
      </c>
      <c r="B1714">
        <v>112</v>
      </c>
      <c r="C1714" s="24" t="s">
        <v>4334</v>
      </c>
      <c r="D1714" s="12">
        <v>-9.02</v>
      </c>
      <c r="E1714" s="13">
        <v>3.01</v>
      </c>
      <c r="F1714" s="7">
        <f t="shared" si="429"/>
        <v>-2.9966777408637872</v>
      </c>
      <c r="G1714" s="7">
        <f t="shared" si="427"/>
        <v>-12.03</v>
      </c>
      <c r="H1714" s="15">
        <f t="shared" si="428"/>
        <v>-6.01</v>
      </c>
      <c r="I1714" s="11"/>
      <c r="J1714" s="32"/>
      <c r="K1714" s="32"/>
      <c r="L1714" s="8">
        <v>1</v>
      </c>
      <c r="M1714" s="9">
        <v>0</v>
      </c>
      <c r="N1714" s="8">
        <v>0</v>
      </c>
      <c r="O1714" s="9">
        <v>0</v>
      </c>
      <c r="P1714" s="9">
        <v>0</v>
      </c>
      <c r="Q1714" s="9">
        <v>1</v>
      </c>
      <c r="R1714" s="9">
        <v>0</v>
      </c>
      <c r="S1714" s="8">
        <v>486926</v>
      </c>
      <c r="T1714" s="9">
        <v>15</v>
      </c>
      <c r="U1714" s="9">
        <f t="shared" si="436"/>
        <v>486910</v>
      </c>
      <c r="V1714" s="9">
        <f t="shared" si="413"/>
        <v>24</v>
      </c>
      <c r="W1714" s="7">
        <v>13.56</v>
      </c>
      <c r="X1714" s="7">
        <f t="shared" si="434"/>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32"/>
        <v>0.11499999999999999</v>
      </c>
      <c r="AL1714" s="32">
        <f t="shared" si="432"/>
        <v>0.11499999999999999</v>
      </c>
      <c r="AM1714" s="32">
        <f t="shared" si="435"/>
        <v>0.53</v>
      </c>
      <c r="AN1714" s="42">
        <v>0.24</v>
      </c>
      <c r="AO1714" s="41" t="s">
        <v>98</v>
      </c>
      <c r="AP1714" s="17" t="s">
        <v>98</v>
      </c>
      <c r="AQ1714">
        <v>1</v>
      </c>
      <c r="AR1714" s="39">
        <v>0</v>
      </c>
      <c r="AS1714" t="s">
        <v>98</v>
      </c>
      <c r="AT1714" s="39" t="s">
        <v>98</v>
      </c>
      <c r="AV1714" s="17"/>
      <c r="AW1714" t="s">
        <v>98</v>
      </c>
      <c r="AX1714" s="17" t="s">
        <v>98</v>
      </c>
      <c r="AY1714" s="17" t="s">
        <v>233</v>
      </c>
      <c r="BF1714" s="17"/>
      <c r="BI1714" s="17"/>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Z1714" s="33" t="s">
        <v>85</v>
      </c>
    </row>
    <row r="1715" spans="1:104" x14ac:dyDescent="0.25">
      <c r="A1715">
        <v>1714</v>
      </c>
      <c r="B1715">
        <v>112</v>
      </c>
      <c r="C1715" s="24" t="s">
        <v>4334</v>
      </c>
      <c r="D1715" s="12">
        <v>5.2</v>
      </c>
      <c r="E1715" s="13">
        <v>0.03</v>
      </c>
      <c r="F1715" s="7">
        <f t="shared" si="429"/>
        <v>173.33333333333334</v>
      </c>
      <c r="G1715" s="7">
        <f t="shared" si="427"/>
        <v>5.17</v>
      </c>
      <c r="H1715" s="15">
        <f t="shared" si="428"/>
        <v>5.23</v>
      </c>
      <c r="I1715" s="11"/>
      <c r="J1715" s="32"/>
      <c r="K1715" s="32"/>
      <c r="L1715" s="8">
        <v>1</v>
      </c>
      <c r="M1715" s="9">
        <v>0</v>
      </c>
      <c r="N1715" s="8">
        <v>0</v>
      </c>
      <c r="O1715" s="9">
        <v>0</v>
      </c>
      <c r="P1715" s="9">
        <v>0</v>
      </c>
      <c r="Q1715" s="9">
        <v>1</v>
      </c>
      <c r="R1715" s="9">
        <v>0</v>
      </c>
      <c r="S1715" s="8">
        <v>486926</v>
      </c>
      <c r="T1715" s="9">
        <v>15</v>
      </c>
      <c r="U1715" s="9">
        <f t="shared" si="436"/>
        <v>486910</v>
      </c>
      <c r="V1715" s="9">
        <f t="shared" si="413"/>
        <v>24</v>
      </c>
      <c r="W1715" s="7">
        <v>13.56</v>
      </c>
      <c r="X1715" s="7">
        <f t="shared" si="434"/>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32"/>
        <v>0.11499999999999999</v>
      </c>
      <c r="AL1715" s="32">
        <f t="shared" si="432"/>
        <v>0.11499999999999999</v>
      </c>
      <c r="AM1715" s="32">
        <f t="shared" si="435"/>
        <v>0.53</v>
      </c>
      <c r="AN1715" s="42">
        <v>0.24</v>
      </c>
      <c r="AO1715" s="41" t="s">
        <v>98</v>
      </c>
      <c r="AP1715" s="17" t="s">
        <v>98</v>
      </c>
      <c r="AQ1715">
        <v>1</v>
      </c>
      <c r="AR1715" s="39">
        <v>0</v>
      </c>
      <c r="AS1715" t="s">
        <v>98</v>
      </c>
      <c r="AT1715" s="39" t="s">
        <v>98</v>
      </c>
      <c r="AV1715" s="17"/>
      <c r="AW1715" t="s">
        <v>98</v>
      </c>
      <c r="AX1715" s="17" t="s">
        <v>98</v>
      </c>
      <c r="AY1715" s="17" t="s">
        <v>233</v>
      </c>
      <c r="BF1715" s="17"/>
      <c r="BI1715" s="17"/>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Z1715" s="33" t="s">
        <v>85</v>
      </c>
    </row>
    <row r="1716" spans="1:104" x14ac:dyDescent="0.25">
      <c r="A1716">
        <v>1715</v>
      </c>
      <c r="B1716">
        <v>112</v>
      </c>
      <c r="C1716" s="24" t="s">
        <v>4334</v>
      </c>
      <c r="D1716" s="12">
        <v>3.93</v>
      </c>
      <c r="E1716" s="13">
        <v>1.45</v>
      </c>
      <c r="F1716" s="7">
        <f t="shared" si="429"/>
        <v>2.7103448275862072</v>
      </c>
      <c r="G1716" s="7">
        <f t="shared" si="427"/>
        <v>2.4800000000000004</v>
      </c>
      <c r="H1716" s="15">
        <f t="shared" si="428"/>
        <v>5.38</v>
      </c>
      <c r="I1716" s="11"/>
      <c r="J1716" s="32"/>
      <c r="K1716" s="32"/>
      <c r="L1716" s="8">
        <v>1</v>
      </c>
      <c r="M1716" s="9">
        <v>0</v>
      </c>
      <c r="N1716" s="8">
        <v>0</v>
      </c>
      <c r="O1716" s="9">
        <v>0</v>
      </c>
      <c r="P1716" s="9">
        <v>0</v>
      </c>
      <c r="Q1716" s="9">
        <v>1</v>
      </c>
      <c r="R1716" s="9">
        <v>0</v>
      </c>
      <c r="S1716" s="8">
        <v>486926</v>
      </c>
      <c r="T1716" s="9">
        <v>15</v>
      </c>
      <c r="U1716" s="9">
        <f t="shared" si="436"/>
        <v>486910</v>
      </c>
      <c r="V1716" s="9">
        <f t="shared" si="413"/>
        <v>24</v>
      </c>
      <c r="W1716" s="7">
        <v>13.56</v>
      </c>
      <c r="X1716" s="7">
        <f t="shared" si="434"/>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ref="AK1716:AL1731" si="437">(1-$AM1716-$AN1716)/2</f>
        <v>0.11499999999999999</v>
      </c>
      <c r="AL1716" s="32">
        <f t="shared" si="437"/>
        <v>0.11499999999999999</v>
      </c>
      <c r="AM1716" s="32">
        <f t="shared" si="435"/>
        <v>0.53</v>
      </c>
      <c r="AN1716" s="42">
        <v>0.24</v>
      </c>
      <c r="AO1716" s="41" t="s">
        <v>98</v>
      </c>
      <c r="AP1716" s="17" t="s">
        <v>98</v>
      </c>
      <c r="AQ1716">
        <v>1</v>
      </c>
      <c r="AR1716" s="39">
        <v>0</v>
      </c>
      <c r="AS1716" t="s">
        <v>98</v>
      </c>
      <c r="AT1716" s="39" t="s">
        <v>98</v>
      </c>
      <c r="AV1716" s="17"/>
      <c r="AW1716" t="s">
        <v>98</v>
      </c>
      <c r="AX1716" s="17" t="s">
        <v>98</v>
      </c>
      <c r="AY1716" s="17" t="s">
        <v>233</v>
      </c>
      <c r="BF1716" s="17"/>
      <c r="BI1716" s="17"/>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Z1716" s="33" t="s">
        <v>85</v>
      </c>
    </row>
    <row r="1717" spans="1:104" x14ac:dyDescent="0.25">
      <c r="A1717">
        <v>1716</v>
      </c>
      <c r="B1717">
        <v>112</v>
      </c>
      <c r="C1717" s="24" t="s">
        <v>4334</v>
      </c>
      <c r="D1717" s="12">
        <v>2.86</v>
      </c>
      <c r="E1717" s="13">
        <v>1.97</v>
      </c>
      <c r="F1717" s="7">
        <f t="shared" si="429"/>
        <v>1.4517766497461928</v>
      </c>
      <c r="G1717" s="7">
        <f t="shared" si="427"/>
        <v>0.8899999999999999</v>
      </c>
      <c r="H1717" s="15">
        <f t="shared" si="428"/>
        <v>4.83</v>
      </c>
      <c r="I1717" s="11"/>
      <c r="J1717" s="32"/>
      <c r="K1717" s="32"/>
      <c r="L1717" s="8">
        <v>1</v>
      </c>
      <c r="M1717" s="9">
        <v>0</v>
      </c>
      <c r="N1717" s="8">
        <v>0</v>
      </c>
      <c r="O1717" s="9">
        <v>0</v>
      </c>
      <c r="P1717" s="9">
        <v>0</v>
      </c>
      <c r="Q1717" s="9">
        <v>1</v>
      </c>
      <c r="R1717" s="9">
        <v>0</v>
      </c>
      <c r="S1717" s="8">
        <v>486926</v>
      </c>
      <c r="T1717" s="9">
        <v>15</v>
      </c>
      <c r="U1717" s="9">
        <f t="shared" si="436"/>
        <v>486910</v>
      </c>
      <c r="V1717" s="9">
        <f t="shared" si="413"/>
        <v>24</v>
      </c>
      <c r="W1717" s="7">
        <v>13.56</v>
      </c>
      <c r="X1717" s="7">
        <f t="shared" si="434"/>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37"/>
        <v>0.11499999999999999</v>
      </c>
      <c r="AL1717" s="32">
        <f t="shared" si="437"/>
        <v>0.11499999999999999</v>
      </c>
      <c r="AM1717" s="32">
        <f t="shared" si="435"/>
        <v>0.53</v>
      </c>
      <c r="AN1717" s="42">
        <v>0.24</v>
      </c>
      <c r="AO1717" s="41" t="s">
        <v>98</v>
      </c>
      <c r="AP1717" s="17" t="s">
        <v>98</v>
      </c>
      <c r="AQ1717">
        <v>1</v>
      </c>
      <c r="AR1717" s="39">
        <v>0</v>
      </c>
      <c r="AS1717" t="s">
        <v>98</v>
      </c>
      <c r="AT1717" s="39" t="s">
        <v>98</v>
      </c>
      <c r="AV1717" s="17"/>
      <c r="AW1717" t="s">
        <v>98</v>
      </c>
      <c r="AX1717" s="17" t="s">
        <v>98</v>
      </c>
      <c r="AY1717" s="17" t="s">
        <v>233</v>
      </c>
      <c r="BF1717" s="17"/>
      <c r="BI1717" s="17"/>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Z1717" s="33" t="s">
        <v>85</v>
      </c>
    </row>
    <row r="1718" spans="1:104" x14ac:dyDescent="0.25">
      <c r="A1718">
        <v>1717</v>
      </c>
      <c r="B1718">
        <v>112</v>
      </c>
      <c r="C1718" s="24" t="s">
        <v>4334</v>
      </c>
      <c r="D1718" s="12">
        <v>5.2</v>
      </c>
      <c r="E1718" s="13">
        <v>0.03</v>
      </c>
      <c r="F1718" s="7">
        <f t="shared" si="429"/>
        <v>173.33333333333334</v>
      </c>
      <c r="G1718" s="7">
        <f t="shared" si="427"/>
        <v>5.17</v>
      </c>
      <c r="H1718" s="15">
        <f t="shared" si="428"/>
        <v>5.23</v>
      </c>
      <c r="I1718" s="11"/>
      <c r="J1718" s="32"/>
      <c r="K1718" s="32"/>
      <c r="L1718" s="8">
        <v>1</v>
      </c>
      <c r="M1718" s="9">
        <v>0</v>
      </c>
      <c r="N1718" s="8">
        <v>0</v>
      </c>
      <c r="O1718" s="9">
        <v>0</v>
      </c>
      <c r="P1718" s="9">
        <v>0</v>
      </c>
      <c r="Q1718" s="9">
        <v>1</v>
      </c>
      <c r="R1718" s="9">
        <v>0</v>
      </c>
      <c r="S1718" s="8">
        <v>486926</v>
      </c>
      <c r="T1718" s="9">
        <v>17</v>
      </c>
      <c r="U1718" s="9">
        <f t="shared" si="436"/>
        <v>486908</v>
      </c>
      <c r="V1718" s="9">
        <f t="shared" si="413"/>
        <v>24</v>
      </c>
      <c r="W1718" s="7">
        <v>13.56</v>
      </c>
      <c r="X1718" s="7">
        <f t="shared" si="434"/>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37"/>
        <v>0.11499999999999999</v>
      </c>
      <c r="AL1718" s="32">
        <f t="shared" si="437"/>
        <v>0.11499999999999999</v>
      </c>
      <c r="AM1718" s="32">
        <f t="shared" si="435"/>
        <v>0.53</v>
      </c>
      <c r="AN1718" s="42">
        <v>0.24</v>
      </c>
      <c r="AO1718" s="41" t="s">
        <v>98</v>
      </c>
      <c r="AP1718" s="17" t="s">
        <v>98</v>
      </c>
      <c r="AQ1718">
        <v>1</v>
      </c>
      <c r="AR1718" s="39">
        <v>0</v>
      </c>
      <c r="AS1718" t="s">
        <v>98</v>
      </c>
      <c r="AT1718" s="39" t="s">
        <v>98</v>
      </c>
      <c r="AV1718" s="17"/>
      <c r="AW1718" t="s">
        <v>98</v>
      </c>
      <c r="AX1718" s="17" t="s">
        <v>98</v>
      </c>
      <c r="AY1718" s="17" t="s">
        <v>233</v>
      </c>
      <c r="BF1718" s="17"/>
      <c r="BI1718" s="17"/>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Z1718" s="33" t="s">
        <v>85</v>
      </c>
    </row>
    <row r="1719" spans="1:104" x14ac:dyDescent="0.25">
      <c r="A1719">
        <v>1718</v>
      </c>
      <c r="B1719">
        <v>112</v>
      </c>
      <c r="C1719" s="24" t="s">
        <v>4334</v>
      </c>
      <c r="D1719" s="12">
        <v>7.79</v>
      </c>
      <c r="E1719" s="13">
        <v>2.39</v>
      </c>
      <c r="F1719" s="7">
        <f t="shared" si="429"/>
        <v>3.2594142259414225</v>
      </c>
      <c r="G1719" s="7">
        <f t="shared" si="427"/>
        <v>5.4</v>
      </c>
      <c r="H1719" s="15">
        <f t="shared" si="428"/>
        <v>10.18</v>
      </c>
      <c r="I1719" s="11"/>
      <c r="J1719" s="32"/>
      <c r="K1719" s="32"/>
      <c r="L1719" s="8">
        <v>1</v>
      </c>
      <c r="M1719" s="9">
        <v>0</v>
      </c>
      <c r="N1719" s="8">
        <v>0</v>
      </c>
      <c r="O1719" s="9">
        <v>0</v>
      </c>
      <c r="P1719" s="9">
        <v>0</v>
      </c>
      <c r="Q1719" s="9">
        <v>1</v>
      </c>
      <c r="R1719" s="9">
        <v>0</v>
      </c>
      <c r="S1719" s="8">
        <v>486926</v>
      </c>
      <c r="T1719" s="9">
        <v>17</v>
      </c>
      <c r="U1719" s="9">
        <f t="shared" si="436"/>
        <v>486908</v>
      </c>
      <c r="V1719" s="9">
        <f t="shared" si="413"/>
        <v>24</v>
      </c>
      <c r="W1719" s="7">
        <v>13.56</v>
      </c>
      <c r="X1719" s="7">
        <f t="shared" si="434"/>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37"/>
        <v>0.11499999999999999</v>
      </c>
      <c r="AL1719" s="32">
        <f t="shared" si="437"/>
        <v>0.11499999999999999</v>
      </c>
      <c r="AM1719" s="32">
        <f t="shared" si="435"/>
        <v>0.53</v>
      </c>
      <c r="AN1719" s="42">
        <v>0.24</v>
      </c>
      <c r="AO1719" s="41" t="s">
        <v>98</v>
      </c>
      <c r="AP1719" s="17" t="s">
        <v>98</v>
      </c>
      <c r="AQ1719">
        <v>1</v>
      </c>
      <c r="AR1719" s="39">
        <v>0</v>
      </c>
      <c r="AS1719" t="s">
        <v>98</v>
      </c>
      <c r="AT1719" s="39" t="s">
        <v>98</v>
      </c>
      <c r="AV1719" s="17"/>
      <c r="AW1719" t="s">
        <v>98</v>
      </c>
      <c r="AX1719" s="17" t="s">
        <v>98</v>
      </c>
      <c r="AY1719" s="17" t="s">
        <v>233</v>
      </c>
      <c r="BF1719" s="17"/>
      <c r="BI1719" s="17"/>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Z1719" s="33" t="s">
        <v>85</v>
      </c>
    </row>
    <row r="1720" spans="1:104" x14ac:dyDescent="0.25">
      <c r="A1720">
        <v>1719</v>
      </c>
      <c r="B1720">
        <v>112</v>
      </c>
      <c r="C1720" s="24" t="s">
        <v>4334</v>
      </c>
      <c r="D1720" s="12">
        <v>12.43</v>
      </c>
      <c r="E1720" s="13">
        <v>4.2</v>
      </c>
      <c r="F1720" s="7">
        <f t="shared" si="429"/>
        <v>2.9595238095238092</v>
      </c>
      <c r="G1720" s="7">
        <f t="shared" si="427"/>
        <v>8.23</v>
      </c>
      <c r="H1720" s="15">
        <f t="shared" si="428"/>
        <v>16.63</v>
      </c>
      <c r="I1720" s="11"/>
      <c r="J1720" s="32"/>
      <c r="K1720" s="32"/>
      <c r="L1720" s="8">
        <v>1</v>
      </c>
      <c r="M1720" s="9">
        <v>0</v>
      </c>
      <c r="N1720" s="8">
        <v>0</v>
      </c>
      <c r="O1720" s="9">
        <v>0</v>
      </c>
      <c r="P1720" s="9">
        <v>0</v>
      </c>
      <c r="Q1720" s="9">
        <v>1</v>
      </c>
      <c r="R1720" s="9">
        <v>0</v>
      </c>
      <c r="S1720" s="8">
        <v>486926</v>
      </c>
      <c r="T1720" s="9">
        <v>17</v>
      </c>
      <c r="U1720" s="9">
        <f t="shared" si="436"/>
        <v>486908</v>
      </c>
      <c r="V1720" s="9">
        <f t="shared" si="413"/>
        <v>24</v>
      </c>
      <c r="W1720" s="7">
        <v>13.56</v>
      </c>
      <c r="X1720" s="7">
        <f t="shared" si="434"/>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si="437"/>
        <v>0.11499999999999999</v>
      </c>
      <c r="AL1720" s="32">
        <f t="shared" si="437"/>
        <v>0.11499999999999999</v>
      </c>
      <c r="AM1720" s="32">
        <f t="shared" si="435"/>
        <v>0.53</v>
      </c>
      <c r="AN1720" s="42">
        <v>0.24</v>
      </c>
      <c r="AO1720" s="41" t="s">
        <v>98</v>
      </c>
      <c r="AP1720" s="17" t="s">
        <v>98</v>
      </c>
      <c r="AQ1720">
        <v>1</v>
      </c>
      <c r="AR1720" s="39">
        <v>0</v>
      </c>
      <c r="AS1720" t="s">
        <v>98</v>
      </c>
      <c r="AT1720" s="39" t="s">
        <v>98</v>
      </c>
      <c r="AV1720" s="17"/>
      <c r="AW1720" t="s">
        <v>98</v>
      </c>
      <c r="AX1720" s="17" t="s">
        <v>98</v>
      </c>
      <c r="AY1720" s="17" t="s">
        <v>233</v>
      </c>
      <c r="BF1720" s="17"/>
      <c r="BI1720" s="17"/>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Z1720" s="33" t="s">
        <v>85</v>
      </c>
    </row>
    <row r="1721" spans="1:104" x14ac:dyDescent="0.25">
      <c r="A1721">
        <v>1720</v>
      </c>
      <c r="B1721">
        <v>112</v>
      </c>
      <c r="C1721" s="24" t="s">
        <v>4334</v>
      </c>
      <c r="D1721" s="12">
        <v>5.16</v>
      </c>
      <c r="E1721" s="13">
        <v>0.03</v>
      </c>
      <c r="F1721" s="7">
        <f t="shared" si="429"/>
        <v>172</v>
      </c>
      <c r="G1721" s="7">
        <f t="shared" si="427"/>
        <v>5.13</v>
      </c>
      <c r="H1721" s="15">
        <f t="shared" si="428"/>
        <v>5.19</v>
      </c>
      <c r="I1721" s="11"/>
      <c r="J1721" s="32"/>
      <c r="K1721" s="32"/>
      <c r="L1721" s="8">
        <v>1</v>
      </c>
      <c r="M1721" s="9">
        <v>0</v>
      </c>
      <c r="N1721" s="8">
        <v>0</v>
      </c>
      <c r="O1721" s="9">
        <v>0</v>
      </c>
      <c r="P1721" s="9">
        <v>0</v>
      </c>
      <c r="Q1721" s="9">
        <v>1</v>
      </c>
      <c r="R1721" s="9">
        <v>0</v>
      </c>
      <c r="S1721" s="8">
        <v>486926</v>
      </c>
      <c r="T1721" s="9">
        <v>22</v>
      </c>
      <c r="U1721" s="9">
        <f t="shared" si="436"/>
        <v>486903</v>
      </c>
      <c r="V1721" s="9">
        <f t="shared" si="413"/>
        <v>24</v>
      </c>
      <c r="W1721" s="7">
        <v>13.56</v>
      </c>
      <c r="X1721" s="7">
        <f t="shared" si="434"/>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7"/>
        <v>0.11499999999999999</v>
      </c>
      <c r="AL1721" s="32">
        <f t="shared" si="437"/>
        <v>0.11499999999999999</v>
      </c>
      <c r="AM1721" s="32">
        <f t="shared" si="435"/>
        <v>0.53</v>
      </c>
      <c r="AN1721" s="42">
        <v>0.24</v>
      </c>
      <c r="AO1721" s="41" t="s">
        <v>98</v>
      </c>
      <c r="AP1721" s="17" t="s">
        <v>98</v>
      </c>
      <c r="AQ1721">
        <v>1</v>
      </c>
      <c r="AR1721" s="39">
        <v>0</v>
      </c>
      <c r="AS1721" t="s">
        <v>98</v>
      </c>
      <c r="AT1721" s="39" t="s">
        <v>98</v>
      </c>
      <c r="AV1721" s="17"/>
      <c r="AW1721" t="s">
        <v>98</v>
      </c>
      <c r="AX1721" s="17" t="s">
        <v>98</v>
      </c>
      <c r="AY1721" s="17" t="s">
        <v>233</v>
      </c>
      <c r="BF1721" s="17"/>
      <c r="BI1721" s="17"/>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Z1721" s="33" t="s">
        <v>85</v>
      </c>
    </row>
    <row r="1722" spans="1:104" x14ac:dyDescent="0.25">
      <c r="A1722">
        <v>1721</v>
      </c>
      <c r="B1722">
        <v>112</v>
      </c>
      <c r="C1722" s="24" t="s">
        <v>4334</v>
      </c>
      <c r="D1722" s="12">
        <v>6.66</v>
      </c>
      <c r="E1722" s="13">
        <v>1.1299999999999999</v>
      </c>
      <c r="F1722" s="7">
        <f t="shared" si="429"/>
        <v>5.893805309734514</v>
      </c>
      <c r="G1722" s="7">
        <f t="shared" si="427"/>
        <v>5.53</v>
      </c>
      <c r="H1722" s="15">
        <f t="shared" si="428"/>
        <v>7.79</v>
      </c>
      <c r="I1722" s="11"/>
      <c r="J1722" s="32"/>
      <c r="K1722" s="32"/>
      <c r="L1722" s="8">
        <v>1</v>
      </c>
      <c r="M1722" s="9">
        <v>0</v>
      </c>
      <c r="N1722" s="8">
        <v>0</v>
      </c>
      <c r="O1722" s="9">
        <v>0</v>
      </c>
      <c r="P1722" s="9">
        <v>0</v>
      </c>
      <c r="Q1722" s="9">
        <v>1</v>
      </c>
      <c r="R1722" s="9">
        <v>0</v>
      </c>
      <c r="S1722" s="8">
        <v>486926</v>
      </c>
      <c r="T1722" s="9">
        <v>22</v>
      </c>
      <c r="U1722" s="9">
        <f t="shared" si="436"/>
        <v>486903</v>
      </c>
      <c r="V1722" s="9">
        <f t="shared" si="413"/>
        <v>24</v>
      </c>
      <c r="W1722" s="7">
        <v>13.56</v>
      </c>
      <c r="X1722" s="7">
        <f t="shared" si="434"/>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7"/>
        <v>0.11499999999999999</v>
      </c>
      <c r="AL1722" s="32">
        <f t="shared" si="437"/>
        <v>0.11499999999999999</v>
      </c>
      <c r="AM1722" s="32">
        <f t="shared" si="435"/>
        <v>0.53</v>
      </c>
      <c r="AN1722" s="42">
        <v>0.24</v>
      </c>
      <c r="AO1722" s="41" t="s">
        <v>98</v>
      </c>
      <c r="AP1722" s="17" t="s">
        <v>98</v>
      </c>
      <c r="AQ1722">
        <v>1</v>
      </c>
      <c r="AR1722" s="39">
        <v>0</v>
      </c>
      <c r="AS1722" t="s">
        <v>98</v>
      </c>
      <c r="AT1722" s="39" t="s">
        <v>98</v>
      </c>
      <c r="AV1722" s="17"/>
      <c r="AW1722" t="s">
        <v>98</v>
      </c>
      <c r="AX1722" s="17" t="s">
        <v>98</v>
      </c>
      <c r="AY1722" s="17" t="s">
        <v>233</v>
      </c>
      <c r="BF1722" s="17"/>
      <c r="BI1722" s="17"/>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Z1722" s="33" t="s">
        <v>85</v>
      </c>
    </row>
    <row r="1723" spans="1:104" x14ac:dyDescent="0.25">
      <c r="A1723">
        <v>1722</v>
      </c>
      <c r="B1723">
        <v>112</v>
      </c>
      <c r="C1723" s="24" t="s">
        <v>4334</v>
      </c>
      <c r="D1723" s="12">
        <v>8.7799999999999994</v>
      </c>
      <c r="E1723" s="13">
        <v>1.78</v>
      </c>
      <c r="F1723" s="7">
        <f t="shared" si="429"/>
        <v>4.9325842696629207</v>
      </c>
      <c r="G1723" s="7">
        <f t="shared" si="427"/>
        <v>6.9999999999999991</v>
      </c>
      <c r="H1723" s="15">
        <f t="shared" si="428"/>
        <v>10.559999999999999</v>
      </c>
      <c r="I1723" s="11"/>
      <c r="J1723" s="32"/>
      <c r="K1723" s="32"/>
      <c r="L1723" s="8">
        <v>1</v>
      </c>
      <c r="M1723" s="9">
        <v>0</v>
      </c>
      <c r="N1723" s="8">
        <v>0</v>
      </c>
      <c r="O1723" s="9">
        <v>0</v>
      </c>
      <c r="P1723" s="9">
        <v>0</v>
      </c>
      <c r="Q1723" s="9">
        <v>1</v>
      </c>
      <c r="R1723" s="9">
        <v>0</v>
      </c>
      <c r="S1723" s="8">
        <v>486926</v>
      </c>
      <c r="T1723" s="9">
        <v>22</v>
      </c>
      <c r="U1723" s="9">
        <f t="shared" si="436"/>
        <v>486903</v>
      </c>
      <c r="V1723" s="9">
        <f t="shared" si="413"/>
        <v>24</v>
      </c>
      <c r="W1723" s="7">
        <v>13.56</v>
      </c>
      <c r="X1723" s="7">
        <f t="shared" si="434"/>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7"/>
        <v>0.11499999999999999</v>
      </c>
      <c r="AL1723" s="32">
        <f t="shared" si="437"/>
        <v>0.11499999999999999</v>
      </c>
      <c r="AM1723" s="32">
        <f t="shared" si="435"/>
        <v>0.53</v>
      </c>
      <c r="AN1723" s="42">
        <v>0.24</v>
      </c>
      <c r="AO1723" s="41" t="s">
        <v>98</v>
      </c>
      <c r="AP1723" s="17" t="s">
        <v>98</v>
      </c>
      <c r="AQ1723">
        <v>1</v>
      </c>
      <c r="AR1723" s="39">
        <v>0</v>
      </c>
      <c r="AS1723" t="s">
        <v>98</v>
      </c>
      <c r="AT1723" s="39" t="s">
        <v>98</v>
      </c>
      <c r="AV1723" s="17"/>
      <c r="AW1723" t="s">
        <v>98</v>
      </c>
      <c r="AX1723" s="17" t="s">
        <v>98</v>
      </c>
      <c r="AY1723" s="17" t="s">
        <v>233</v>
      </c>
      <c r="BF1723" s="17"/>
      <c r="BI1723" s="17"/>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Z1723" s="33" t="s">
        <v>85</v>
      </c>
    </row>
    <row r="1724" spans="1:104" x14ac:dyDescent="0.25">
      <c r="A1724">
        <v>1723</v>
      </c>
      <c r="B1724">
        <v>113</v>
      </c>
      <c r="C1724" s="24" t="s">
        <v>4339</v>
      </c>
      <c r="D1724" s="12">
        <v>7.3</v>
      </c>
      <c r="E1724" s="13">
        <v>0.05</v>
      </c>
      <c r="F1724" s="7">
        <f t="shared" si="429"/>
        <v>146</v>
      </c>
      <c r="G1724" s="7">
        <f t="shared" si="427"/>
        <v>7.25</v>
      </c>
      <c r="H1724" s="15">
        <f t="shared" si="428"/>
        <v>7.35</v>
      </c>
      <c r="I1724" s="11"/>
      <c r="J1724" s="32"/>
      <c r="K1724" s="32"/>
      <c r="L1724" s="8">
        <v>0</v>
      </c>
      <c r="M1724" s="9">
        <v>1</v>
      </c>
      <c r="N1724" s="8">
        <v>0</v>
      </c>
      <c r="O1724" s="9">
        <v>0</v>
      </c>
      <c r="P1724" s="9">
        <v>0</v>
      </c>
      <c r="Q1724" s="9">
        <v>1</v>
      </c>
      <c r="R1724" s="9">
        <v>0</v>
      </c>
      <c r="S1724" s="8">
        <v>609852</v>
      </c>
      <c r="T1724" s="9">
        <v>20</v>
      </c>
      <c r="U1724" s="9">
        <f t="shared" si="436"/>
        <v>609831</v>
      </c>
      <c r="V1724" s="9">
        <f t="shared" si="413"/>
        <v>16</v>
      </c>
      <c r="W1724" s="7">
        <v>9.5</v>
      </c>
      <c r="X1724" s="7">
        <f t="shared" si="434"/>
        <v>29</v>
      </c>
      <c r="Y1724" s="9">
        <v>1</v>
      </c>
      <c r="Z1724" s="9">
        <v>0</v>
      </c>
      <c r="AA1724" s="9">
        <v>0</v>
      </c>
      <c r="AB1724" s="9">
        <v>1</v>
      </c>
      <c r="AC1724" s="9">
        <v>0</v>
      </c>
      <c r="AD1724" s="29">
        <v>0</v>
      </c>
      <c r="AE1724" s="9">
        <v>0</v>
      </c>
      <c r="AF1724" s="9">
        <v>0</v>
      </c>
      <c r="AG1724" s="29">
        <v>1</v>
      </c>
      <c r="AH1724" s="9">
        <v>0</v>
      </c>
      <c r="AI1724" s="29">
        <v>1</v>
      </c>
      <c r="AJ1724" s="20">
        <v>1970</v>
      </c>
      <c r="AK1724" s="32">
        <f t="shared" si="437"/>
        <v>0.11499999999999999</v>
      </c>
      <c r="AL1724" s="32">
        <f t="shared" si="437"/>
        <v>0.11499999999999999</v>
      </c>
      <c r="AM1724" s="32">
        <f t="shared" ref="AM1724:AM1740" si="438">0.77-AN1724</f>
        <v>0.53</v>
      </c>
      <c r="AN1724" s="42">
        <v>0.24</v>
      </c>
      <c r="AO1724" s="41" t="s">
        <v>98</v>
      </c>
      <c r="AP1724" s="17" t="s">
        <v>98</v>
      </c>
      <c r="AQ1724">
        <v>1</v>
      </c>
      <c r="AR1724" s="39">
        <v>0</v>
      </c>
      <c r="AS1724" t="s">
        <v>98</v>
      </c>
      <c r="AT1724" s="39" t="s">
        <v>98</v>
      </c>
      <c r="AV1724" s="17"/>
      <c r="AW1724" t="s">
        <v>98</v>
      </c>
      <c r="AX1724" s="17" t="s">
        <v>98</v>
      </c>
      <c r="AY1724" s="17" t="s">
        <v>233</v>
      </c>
      <c r="BF1724" s="17"/>
      <c r="BI1724" s="17"/>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Z1724" s="33" t="s">
        <v>85</v>
      </c>
    </row>
    <row r="1725" spans="1:104" x14ac:dyDescent="0.25">
      <c r="A1725">
        <v>1724</v>
      </c>
      <c r="B1725">
        <v>113</v>
      </c>
      <c r="C1725" s="24" t="s">
        <v>4339</v>
      </c>
      <c r="D1725" s="12">
        <v>14.2</v>
      </c>
      <c r="E1725" s="13">
        <v>5</v>
      </c>
      <c r="F1725" s="7">
        <f t="shared" si="429"/>
        <v>2.84</v>
      </c>
      <c r="G1725" s="7">
        <f t="shared" si="427"/>
        <v>9.1999999999999993</v>
      </c>
      <c r="H1725" s="15">
        <f t="shared" si="428"/>
        <v>19.2</v>
      </c>
      <c r="I1725" s="11"/>
      <c r="J1725" s="32"/>
      <c r="K1725" s="32"/>
      <c r="L1725" s="8">
        <v>0</v>
      </c>
      <c r="M1725" s="9">
        <v>1</v>
      </c>
      <c r="N1725" s="8">
        <v>0</v>
      </c>
      <c r="O1725" s="9">
        <v>0</v>
      </c>
      <c r="P1725" s="9">
        <v>0</v>
      </c>
      <c r="Q1725" s="9">
        <v>1</v>
      </c>
      <c r="R1725" s="9">
        <v>0</v>
      </c>
      <c r="S1725" s="8">
        <v>609852</v>
      </c>
      <c r="T1725" s="9">
        <v>50</v>
      </c>
      <c r="U1725" s="9">
        <f t="shared" si="436"/>
        <v>609801</v>
      </c>
      <c r="V1725" s="9">
        <f t="shared" si="413"/>
        <v>16</v>
      </c>
      <c r="W1725" s="7">
        <v>9.5</v>
      </c>
      <c r="X1725" s="7">
        <f t="shared" ref="X1725:X1739" si="439">BL1725-W1725-6</f>
        <v>29</v>
      </c>
      <c r="Y1725" s="9">
        <v>1</v>
      </c>
      <c r="Z1725" s="9">
        <v>0</v>
      </c>
      <c r="AA1725" s="9">
        <v>0</v>
      </c>
      <c r="AB1725" s="9">
        <v>1</v>
      </c>
      <c r="AC1725" s="9">
        <v>0</v>
      </c>
      <c r="AD1725" s="29">
        <v>0</v>
      </c>
      <c r="AE1725" s="9">
        <v>0</v>
      </c>
      <c r="AF1725" s="9">
        <v>0</v>
      </c>
      <c r="AG1725" s="29">
        <v>1</v>
      </c>
      <c r="AH1725" s="9">
        <v>0</v>
      </c>
      <c r="AI1725" s="29">
        <v>1</v>
      </c>
      <c r="AJ1725" s="20">
        <v>1970</v>
      </c>
      <c r="AK1725" s="32">
        <f t="shared" si="437"/>
        <v>0.11499999999999999</v>
      </c>
      <c r="AL1725" s="32">
        <f t="shared" si="437"/>
        <v>0.11499999999999999</v>
      </c>
      <c r="AM1725" s="32">
        <f t="shared" si="438"/>
        <v>0.53</v>
      </c>
      <c r="AN1725" s="42">
        <v>0.24</v>
      </c>
      <c r="AO1725" s="41" t="s">
        <v>98</v>
      </c>
      <c r="AP1725" s="17" t="s">
        <v>98</v>
      </c>
      <c r="AQ1725">
        <v>1</v>
      </c>
      <c r="AR1725" s="39">
        <v>0</v>
      </c>
      <c r="AS1725" t="s">
        <v>98</v>
      </c>
      <c r="AT1725" s="39" t="s">
        <v>98</v>
      </c>
      <c r="AV1725" s="17"/>
      <c r="AW1725" t="s">
        <v>98</v>
      </c>
      <c r="AX1725" s="17" t="s">
        <v>98</v>
      </c>
      <c r="AY1725" s="17" t="s">
        <v>233</v>
      </c>
      <c r="BF1725" s="17"/>
      <c r="BI1725" s="17"/>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Z1725" s="33" t="s">
        <v>85</v>
      </c>
    </row>
    <row r="1726" spans="1:104" x14ac:dyDescent="0.25">
      <c r="A1726">
        <v>1725</v>
      </c>
      <c r="B1726">
        <v>113</v>
      </c>
      <c r="C1726" s="24" t="s">
        <v>4339</v>
      </c>
      <c r="D1726" s="12">
        <v>7.3</v>
      </c>
      <c r="E1726" s="13">
        <v>0.05</v>
      </c>
      <c r="F1726" s="7">
        <f t="shared" si="429"/>
        <v>146</v>
      </c>
      <c r="G1726" s="7">
        <f t="shared" ref="G1726:G1751" si="440">D1726-E1726</f>
        <v>7.25</v>
      </c>
      <c r="H1726" s="15">
        <f t="shared" ref="H1726:H1751" si="441">D1726+E1726</f>
        <v>7.35</v>
      </c>
      <c r="I1726" s="11"/>
      <c r="J1726" s="32"/>
      <c r="K1726" s="32"/>
      <c r="L1726" s="8">
        <v>0</v>
      </c>
      <c r="M1726" s="9">
        <v>1</v>
      </c>
      <c r="N1726" s="8">
        <v>0</v>
      </c>
      <c r="O1726" s="9">
        <v>0</v>
      </c>
      <c r="P1726" s="9">
        <v>0</v>
      </c>
      <c r="Q1726" s="9">
        <v>1</v>
      </c>
      <c r="R1726" s="9">
        <v>0</v>
      </c>
      <c r="S1726" s="8">
        <v>609852</v>
      </c>
      <c r="T1726" s="9">
        <v>20</v>
      </c>
      <c r="U1726" s="9">
        <f t="shared" si="436"/>
        <v>609831</v>
      </c>
      <c r="V1726" s="9">
        <f t="shared" si="413"/>
        <v>16</v>
      </c>
      <c r="W1726" s="7">
        <v>9.5</v>
      </c>
      <c r="X1726" s="7">
        <f t="shared" si="439"/>
        <v>29</v>
      </c>
      <c r="Y1726" s="9">
        <v>1</v>
      </c>
      <c r="Z1726" s="9">
        <v>0</v>
      </c>
      <c r="AA1726" s="9">
        <v>0</v>
      </c>
      <c r="AB1726" s="9">
        <v>1</v>
      </c>
      <c r="AC1726" s="9">
        <v>0</v>
      </c>
      <c r="AD1726" s="29">
        <v>0</v>
      </c>
      <c r="AE1726" s="9">
        <v>0</v>
      </c>
      <c r="AF1726" s="9">
        <v>0</v>
      </c>
      <c r="AG1726" s="29">
        <v>1</v>
      </c>
      <c r="AH1726" s="9">
        <v>0</v>
      </c>
      <c r="AI1726" s="29">
        <v>1</v>
      </c>
      <c r="AJ1726" s="20">
        <v>1970</v>
      </c>
      <c r="AK1726" s="32">
        <f t="shared" si="437"/>
        <v>0.11499999999999999</v>
      </c>
      <c r="AL1726" s="32">
        <f t="shared" si="437"/>
        <v>0.11499999999999999</v>
      </c>
      <c r="AM1726" s="32">
        <f t="shared" si="438"/>
        <v>0.53</v>
      </c>
      <c r="AN1726" s="42">
        <v>0.24</v>
      </c>
      <c r="AO1726" s="41" t="s">
        <v>98</v>
      </c>
      <c r="AP1726" s="17" t="s">
        <v>98</v>
      </c>
      <c r="AQ1726">
        <v>1</v>
      </c>
      <c r="AR1726" s="39">
        <v>0</v>
      </c>
      <c r="AS1726" t="s">
        <v>98</v>
      </c>
      <c r="AT1726" s="39" t="s">
        <v>98</v>
      </c>
      <c r="AV1726" s="17"/>
      <c r="AW1726" t="s">
        <v>98</v>
      </c>
      <c r="AX1726" s="17" t="s">
        <v>98</v>
      </c>
      <c r="AY1726" s="17" t="s">
        <v>233</v>
      </c>
      <c r="BF1726" s="17"/>
      <c r="BI1726" s="17"/>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Z1726" s="33" t="s">
        <v>85</v>
      </c>
    </row>
    <row r="1727" spans="1:104" x14ac:dyDescent="0.25">
      <c r="A1727">
        <v>1726</v>
      </c>
      <c r="B1727">
        <v>113</v>
      </c>
      <c r="C1727" s="24" t="s">
        <v>4339</v>
      </c>
      <c r="D1727" s="12">
        <v>9.1999999999999993</v>
      </c>
      <c r="E1727" s="13">
        <v>7</v>
      </c>
      <c r="F1727" s="7">
        <f t="shared" si="429"/>
        <v>1.3142857142857143</v>
      </c>
      <c r="G1727" s="7">
        <f t="shared" si="440"/>
        <v>2.1999999999999993</v>
      </c>
      <c r="H1727" s="15">
        <f t="shared" si="441"/>
        <v>16.2</v>
      </c>
      <c r="I1727" s="11"/>
      <c r="J1727" s="32"/>
      <c r="K1727" s="32"/>
      <c r="L1727" s="8">
        <v>0</v>
      </c>
      <c r="M1727" s="9">
        <v>1</v>
      </c>
      <c r="N1727" s="8">
        <v>0</v>
      </c>
      <c r="O1727" s="9">
        <v>0</v>
      </c>
      <c r="P1727" s="9">
        <v>0</v>
      </c>
      <c r="Q1727" s="9">
        <v>1</v>
      </c>
      <c r="R1727" s="9">
        <v>0</v>
      </c>
      <c r="S1727" s="8">
        <v>609852</v>
      </c>
      <c r="T1727" s="9">
        <v>50</v>
      </c>
      <c r="U1727" s="9">
        <f t="shared" si="436"/>
        <v>609801</v>
      </c>
      <c r="V1727" s="9">
        <f t="shared" si="413"/>
        <v>16</v>
      </c>
      <c r="W1727" s="7">
        <v>9.5</v>
      </c>
      <c r="X1727" s="7">
        <f t="shared" si="439"/>
        <v>29</v>
      </c>
      <c r="Y1727" s="9">
        <v>1</v>
      </c>
      <c r="Z1727" s="9">
        <v>0</v>
      </c>
      <c r="AA1727" s="9">
        <v>0</v>
      </c>
      <c r="AB1727" s="9">
        <v>1</v>
      </c>
      <c r="AC1727" s="9">
        <v>0</v>
      </c>
      <c r="AD1727" s="29">
        <v>0</v>
      </c>
      <c r="AE1727" s="9">
        <v>0</v>
      </c>
      <c r="AF1727" s="9">
        <v>0</v>
      </c>
      <c r="AG1727" s="29">
        <v>1</v>
      </c>
      <c r="AH1727" s="9">
        <v>0</v>
      </c>
      <c r="AI1727" s="29">
        <v>1</v>
      </c>
      <c r="AJ1727" s="20">
        <v>1970</v>
      </c>
      <c r="AK1727" s="32">
        <f t="shared" si="437"/>
        <v>0.11499999999999999</v>
      </c>
      <c r="AL1727" s="32">
        <f t="shared" si="437"/>
        <v>0.11499999999999999</v>
      </c>
      <c r="AM1727" s="32">
        <f t="shared" si="438"/>
        <v>0.53</v>
      </c>
      <c r="AN1727" s="42">
        <v>0.24</v>
      </c>
      <c r="AO1727" s="41" t="s">
        <v>98</v>
      </c>
      <c r="AP1727" s="17" t="s">
        <v>98</v>
      </c>
      <c r="AQ1727">
        <v>1</v>
      </c>
      <c r="AR1727" s="39">
        <v>0</v>
      </c>
      <c r="AS1727" t="s">
        <v>98</v>
      </c>
      <c r="AT1727" s="39" t="s">
        <v>98</v>
      </c>
      <c r="AV1727" s="17"/>
      <c r="AW1727" t="s">
        <v>98</v>
      </c>
      <c r="AX1727" s="17" t="s">
        <v>98</v>
      </c>
      <c r="AY1727" s="17" t="s">
        <v>233</v>
      </c>
      <c r="BF1727" s="17"/>
      <c r="BI1727" s="17"/>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Z1727" s="33" t="s">
        <v>85</v>
      </c>
    </row>
    <row r="1728" spans="1:104" x14ac:dyDescent="0.25">
      <c r="A1728">
        <v>1727</v>
      </c>
      <c r="B1728">
        <v>113</v>
      </c>
      <c r="C1728" s="24" t="s">
        <v>4339</v>
      </c>
      <c r="D1728" s="12">
        <v>6.3</v>
      </c>
      <c r="E1728" s="13">
        <v>0.04</v>
      </c>
      <c r="F1728" s="7">
        <f t="shared" si="429"/>
        <v>157.5</v>
      </c>
      <c r="G1728" s="7">
        <f t="shared" si="440"/>
        <v>6.26</v>
      </c>
      <c r="H1728" s="15">
        <f t="shared" si="441"/>
        <v>6.34</v>
      </c>
      <c r="I1728" s="11"/>
      <c r="J1728" s="32"/>
      <c r="K1728" s="32"/>
      <c r="L1728" s="8">
        <v>0</v>
      </c>
      <c r="M1728" s="9">
        <v>1</v>
      </c>
      <c r="N1728" s="8">
        <v>0</v>
      </c>
      <c r="O1728" s="9">
        <v>0</v>
      </c>
      <c r="P1728" s="9">
        <v>0</v>
      </c>
      <c r="Q1728" s="9">
        <v>1</v>
      </c>
      <c r="R1728" s="9">
        <v>0</v>
      </c>
      <c r="S1728" s="8">
        <v>2166387</v>
      </c>
      <c r="T1728" s="9">
        <v>23</v>
      </c>
      <c r="U1728" s="9">
        <f t="shared" si="436"/>
        <v>2166363</v>
      </c>
      <c r="V1728" s="9">
        <f t="shared" si="413"/>
        <v>16</v>
      </c>
      <c r="W1728" s="7">
        <v>9.5</v>
      </c>
      <c r="X1728" s="7">
        <f t="shared" si="439"/>
        <v>24</v>
      </c>
      <c r="Y1728" s="9">
        <v>1</v>
      </c>
      <c r="Z1728" s="9">
        <v>0</v>
      </c>
      <c r="AA1728" s="9">
        <v>0</v>
      </c>
      <c r="AB1728" s="9">
        <v>1</v>
      </c>
      <c r="AC1728" s="9">
        <v>0</v>
      </c>
      <c r="AD1728" s="29">
        <v>0</v>
      </c>
      <c r="AE1728" s="9">
        <v>0</v>
      </c>
      <c r="AF1728" s="9">
        <v>0</v>
      </c>
      <c r="AG1728" s="29">
        <v>1</v>
      </c>
      <c r="AH1728" s="9">
        <v>0</v>
      </c>
      <c r="AI1728" s="29">
        <v>1</v>
      </c>
      <c r="AJ1728" s="20">
        <v>1970</v>
      </c>
      <c r="AK1728" s="32">
        <f t="shared" si="437"/>
        <v>0.11499999999999999</v>
      </c>
      <c r="AL1728" s="32">
        <f t="shared" si="437"/>
        <v>0.11499999999999999</v>
      </c>
      <c r="AM1728" s="32">
        <f t="shared" si="438"/>
        <v>0.53</v>
      </c>
      <c r="AN1728" s="42">
        <v>0.24</v>
      </c>
      <c r="AO1728" s="41" t="s">
        <v>98</v>
      </c>
      <c r="AP1728" s="17" t="s">
        <v>98</v>
      </c>
      <c r="AQ1728">
        <v>1</v>
      </c>
      <c r="AR1728" s="39">
        <v>0</v>
      </c>
      <c r="AS1728" t="s">
        <v>98</v>
      </c>
      <c r="AT1728" s="39" t="s">
        <v>98</v>
      </c>
      <c r="AV1728" s="17"/>
      <c r="AW1728" t="s">
        <v>98</v>
      </c>
      <c r="AX1728" s="17" t="s">
        <v>98</v>
      </c>
      <c r="AY1728" s="17" t="s">
        <v>233</v>
      </c>
      <c r="BF1728" s="17"/>
      <c r="BI1728" s="17"/>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Z1728" s="33" t="s">
        <v>85</v>
      </c>
    </row>
    <row r="1729" spans="1:104" x14ac:dyDescent="0.25">
      <c r="A1729">
        <v>1728</v>
      </c>
      <c r="B1729">
        <v>113</v>
      </c>
      <c r="C1729" s="24" t="s">
        <v>4339</v>
      </c>
      <c r="D1729" s="12">
        <v>14</v>
      </c>
      <c r="E1729" s="13">
        <v>2.6</v>
      </c>
      <c r="F1729" s="7">
        <f t="shared" si="429"/>
        <v>5.3846153846153841</v>
      </c>
      <c r="G1729" s="7">
        <f t="shared" si="440"/>
        <v>11.4</v>
      </c>
      <c r="H1729" s="15">
        <f t="shared" si="441"/>
        <v>16.600000000000001</v>
      </c>
      <c r="I1729" s="11"/>
      <c r="J1729" s="32"/>
      <c r="K1729" s="32"/>
      <c r="L1729" s="8">
        <v>0</v>
      </c>
      <c r="M1729" s="9">
        <v>1</v>
      </c>
      <c r="N1729" s="8">
        <v>0</v>
      </c>
      <c r="O1729" s="9">
        <v>0</v>
      </c>
      <c r="P1729" s="9">
        <v>0</v>
      </c>
      <c r="Q1729" s="9">
        <v>1</v>
      </c>
      <c r="R1729" s="9">
        <v>0</v>
      </c>
      <c r="S1729" s="8">
        <v>2166387</v>
      </c>
      <c r="T1729" s="9">
        <v>53</v>
      </c>
      <c r="U1729" s="9">
        <f t="shared" si="436"/>
        <v>2166333</v>
      </c>
      <c r="V1729" s="9">
        <f t="shared" si="413"/>
        <v>16</v>
      </c>
      <c r="W1729" s="7">
        <v>9.5</v>
      </c>
      <c r="X1729" s="7">
        <f t="shared" si="439"/>
        <v>24</v>
      </c>
      <c r="Y1729" s="9">
        <v>1</v>
      </c>
      <c r="Z1729" s="9">
        <v>0</v>
      </c>
      <c r="AA1729" s="9">
        <v>0</v>
      </c>
      <c r="AB1729" s="9">
        <v>1</v>
      </c>
      <c r="AC1729" s="9">
        <v>0</v>
      </c>
      <c r="AD1729" s="29">
        <v>0</v>
      </c>
      <c r="AE1729" s="9">
        <v>0</v>
      </c>
      <c r="AF1729" s="9">
        <v>0</v>
      </c>
      <c r="AG1729" s="29">
        <v>1</v>
      </c>
      <c r="AH1729" s="9">
        <v>0</v>
      </c>
      <c r="AI1729" s="29">
        <v>1</v>
      </c>
      <c r="AJ1729" s="20">
        <v>1970</v>
      </c>
      <c r="AK1729" s="32">
        <f t="shared" si="437"/>
        <v>0.11499999999999999</v>
      </c>
      <c r="AL1729" s="32">
        <f t="shared" si="437"/>
        <v>0.11499999999999999</v>
      </c>
      <c r="AM1729" s="32">
        <f t="shared" si="438"/>
        <v>0.53</v>
      </c>
      <c r="AN1729" s="42">
        <v>0.24</v>
      </c>
      <c r="AO1729" s="41" t="s">
        <v>98</v>
      </c>
      <c r="AP1729" s="17" t="s">
        <v>98</v>
      </c>
      <c r="AQ1729">
        <v>1</v>
      </c>
      <c r="AR1729" s="39">
        <v>0</v>
      </c>
      <c r="AS1729" t="s">
        <v>98</v>
      </c>
      <c r="AT1729" s="39" t="s">
        <v>98</v>
      </c>
      <c r="AV1729" s="17"/>
      <c r="AW1729" t="s">
        <v>98</v>
      </c>
      <c r="AX1729" s="17" t="s">
        <v>98</v>
      </c>
      <c r="AY1729" s="17" t="s">
        <v>233</v>
      </c>
      <c r="BF1729" s="17"/>
      <c r="BI1729" s="17"/>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Z1729" s="33" t="s">
        <v>85</v>
      </c>
    </row>
    <row r="1730" spans="1:104" x14ac:dyDescent="0.25">
      <c r="A1730">
        <v>1729</v>
      </c>
      <c r="B1730">
        <v>113</v>
      </c>
      <c r="C1730" s="24" t="s">
        <v>4339</v>
      </c>
      <c r="D1730" s="12">
        <v>6.3</v>
      </c>
      <c r="E1730" s="13">
        <v>0.04</v>
      </c>
      <c r="F1730" s="7">
        <f t="shared" si="429"/>
        <v>157.5</v>
      </c>
      <c r="G1730" s="7">
        <f t="shared" si="440"/>
        <v>6.26</v>
      </c>
      <c r="H1730" s="15">
        <f t="shared" si="441"/>
        <v>6.34</v>
      </c>
      <c r="I1730" s="11"/>
      <c r="J1730" s="32"/>
      <c r="K1730" s="32"/>
      <c r="L1730" s="8">
        <v>0</v>
      </c>
      <c r="M1730" s="9">
        <v>1</v>
      </c>
      <c r="N1730" s="8">
        <v>0</v>
      </c>
      <c r="O1730" s="9">
        <v>0</v>
      </c>
      <c r="P1730" s="9">
        <v>0</v>
      </c>
      <c r="Q1730" s="9">
        <v>1</v>
      </c>
      <c r="R1730" s="9">
        <v>0</v>
      </c>
      <c r="S1730" s="8">
        <v>2166387</v>
      </c>
      <c r="T1730" s="9">
        <v>23</v>
      </c>
      <c r="U1730" s="9">
        <f t="shared" si="436"/>
        <v>2166363</v>
      </c>
      <c r="V1730" s="9">
        <f t="shared" ref="V1730:V1763" si="442">COUNTIF(B:B,B1730)</f>
        <v>16</v>
      </c>
      <c r="W1730" s="7">
        <v>9.5</v>
      </c>
      <c r="X1730" s="7">
        <f t="shared" si="439"/>
        <v>24</v>
      </c>
      <c r="Y1730" s="9">
        <v>1</v>
      </c>
      <c r="Z1730" s="9">
        <v>0</v>
      </c>
      <c r="AA1730" s="9">
        <v>0</v>
      </c>
      <c r="AB1730" s="9">
        <v>1</v>
      </c>
      <c r="AC1730" s="9">
        <v>0</v>
      </c>
      <c r="AD1730" s="29">
        <v>0</v>
      </c>
      <c r="AE1730" s="9">
        <v>0</v>
      </c>
      <c r="AF1730" s="9">
        <v>0</v>
      </c>
      <c r="AG1730" s="29">
        <v>1</v>
      </c>
      <c r="AH1730" s="9">
        <v>0</v>
      </c>
      <c r="AI1730" s="29">
        <v>1</v>
      </c>
      <c r="AJ1730" s="20">
        <v>1970</v>
      </c>
      <c r="AK1730" s="32">
        <f t="shared" si="437"/>
        <v>0.11499999999999999</v>
      </c>
      <c r="AL1730" s="32">
        <f t="shared" si="437"/>
        <v>0.11499999999999999</v>
      </c>
      <c r="AM1730" s="32">
        <f t="shared" si="438"/>
        <v>0.53</v>
      </c>
      <c r="AN1730" s="42">
        <v>0.24</v>
      </c>
      <c r="AO1730" s="41" t="s">
        <v>98</v>
      </c>
      <c r="AP1730" s="17" t="s">
        <v>98</v>
      </c>
      <c r="AQ1730">
        <v>1</v>
      </c>
      <c r="AR1730" s="39">
        <v>0</v>
      </c>
      <c r="AS1730" t="s">
        <v>98</v>
      </c>
      <c r="AT1730" s="39" t="s">
        <v>98</v>
      </c>
      <c r="AV1730" s="17"/>
      <c r="AW1730" t="s">
        <v>98</v>
      </c>
      <c r="AX1730" s="17" t="s">
        <v>98</v>
      </c>
      <c r="AY1730" s="17" t="s">
        <v>233</v>
      </c>
      <c r="BF1730" s="17"/>
      <c r="BI1730" s="17"/>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Z1730" s="33" t="s">
        <v>85</v>
      </c>
    </row>
    <row r="1731" spans="1:104" x14ac:dyDescent="0.25">
      <c r="A1731">
        <v>1730</v>
      </c>
      <c r="B1731">
        <v>113</v>
      </c>
      <c r="C1731" s="24" t="s">
        <v>4339</v>
      </c>
      <c r="D1731" s="12">
        <v>8.6</v>
      </c>
      <c r="E1731" s="13">
        <v>4.0999999999999996</v>
      </c>
      <c r="F1731" s="7">
        <f t="shared" si="429"/>
        <v>2.0975609756097562</v>
      </c>
      <c r="G1731" s="7">
        <f t="shared" si="440"/>
        <v>4.5</v>
      </c>
      <c r="H1731" s="15">
        <f t="shared" si="441"/>
        <v>12.7</v>
      </c>
      <c r="I1731" s="11"/>
      <c r="J1731" s="32"/>
      <c r="K1731" s="32"/>
      <c r="L1731" s="8">
        <v>0</v>
      </c>
      <c r="M1731" s="9">
        <v>1</v>
      </c>
      <c r="N1731" s="8">
        <v>0</v>
      </c>
      <c r="O1731" s="9">
        <v>0</v>
      </c>
      <c r="P1731" s="9">
        <v>0</v>
      </c>
      <c r="Q1731" s="9">
        <v>1</v>
      </c>
      <c r="R1731" s="9">
        <v>0</v>
      </c>
      <c r="S1731" s="8">
        <v>2166387</v>
      </c>
      <c r="T1731" s="9">
        <v>53</v>
      </c>
      <c r="U1731" s="9">
        <f t="shared" si="436"/>
        <v>2166333</v>
      </c>
      <c r="V1731" s="9">
        <f t="shared" si="442"/>
        <v>16</v>
      </c>
      <c r="W1731" s="7">
        <v>9.5</v>
      </c>
      <c r="X1731" s="7">
        <f t="shared" si="439"/>
        <v>24</v>
      </c>
      <c r="Y1731" s="9">
        <v>1</v>
      </c>
      <c r="Z1731" s="9">
        <v>0</v>
      </c>
      <c r="AA1731" s="9">
        <v>0</v>
      </c>
      <c r="AB1731" s="9">
        <v>1</v>
      </c>
      <c r="AC1731" s="9">
        <v>0</v>
      </c>
      <c r="AD1731" s="29">
        <v>0</v>
      </c>
      <c r="AE1731" s="9">
        <v>0</v>
      </c>
      <c r="AF1731" s="9">
        <v>0</v>
      </c>
      <c r="AG1731" s="29">
        <v>1</v>
      </c>
      <c r="AH1731" s="9">
        <v>0</v>
      </c>
      <c r="AI1731" s="29">
        <v>1</v>
      </c>
      <c r="AJ1731" s="20">
        <v>1970</v>
      </c>
      <c r="AK1731" s="32">
        <f t="shared" si="437"/>
        <v>0.11499999999999999</v>
      </c>
      <c r="AL1731" s="32">
        <f t="shared" si="437"/>
        <v>0.11499999999999999</v>
      </c>
      <c r="AM1731" s="32">
        <f t="shared" si="438"/>
        <v>0.53</v>
      </c>
      <c r="AN1731" s="42">
        <v>0.24</v>
      </c>
      <c r="AO1731" s="41" t="s">
        <v>98</v>
      </c>
      <c r="AP1731" s="17" t="s">
        <v>98</v>
      </c>
      <c r="AQ1731">
        <v>1</v>
      </c>
      <c r="AR1731" s="39">
        <v>0</v>
      </c>
      <c r="AS1731" t="s">
        <v>98</v>
      </c>
      <c r="AT1731" s="39" t="s">
        <v>98</v>
      </c>
      <c r="AV1731" s="17"/>
      <c r="AW1731" t="s">
        <v>98</v>
      </c>
      <c r="AX1731" s="17" t="s">
        <v>98</v>
      </c>
      <c r="AY1731" s="17" t="s">
        <v>233</v>
      </c>
      <c r="BF1731" s="17"/>
      <c r="BI1731" s="17"/>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Z1731" s="33" t="s">
        <v>85</v>
      </c>
    </row>
    <row r="1732" spans="1:104" x14ac:dyDescent="0.25">
      <c r="A1732">
        <v>1731</v>
      </c>
      <c r="B1732">
        <v>113</v>
      </c>
      <c r="C1732" s="24" t="s">
        <v>4339</v>
      </c>
      <c r="D1732" s="12">
        <v>6.8</v>
      </c>
      <c r="E1732" s="13">
        <v>0.03</v>
      </c>
      <c r="F1732" s="7">
        <f t="shared" si="429"/>
        <v>226.66666666666666</v>
      </c>
      <c r="G1732" s="7">
        <f t="shared" si="440"/>
        <v>6.77</v>
      </c>
      <c r="H1732" s="15">
        <f t="shared" si="441"/>
        <v>6.83</v>
      </c>
      <c r="I1732" s="11"/>
      <c r="J1732" s="32"/>
      <c r="K1732" s="32"/>
      <c r="L1732" s="8">
        <v>0</v>
      </c>
      <c r="M1732" s="9">
        <v>1</v>
      </c>
      <c r="N1732" s="8">
        <v>0</v>
      </c>
      <c r="O1732" s="9">
        <v>0</v>
      </c>
      <c r="P1732" s="9">
        <v>0</v>
      </c>
      <c r="Q1732" s="9">
        <v>1</v>
      </c>
      <c r="R1732" s="9">
        <v>0</v>
      </c>
      <c r="S1732" s="8">
        <v>3680223</v>
      </c>
      <c r="T1732" s="9">
        <v>24</v>
      </c>
      <c r="U1732" s="9">
        <f t="shared" si="436"/>
        <v>3680198</v>
      </c>
      <c r="V1732" s="9">
        <f t="shared" si="442"/>
        <v>16</v>
      </c>
      <c r="W1732" s="7">
        <v>9.5</v>
      </c>
      <c r="X1732" s="7">
        <f t="shared" si="439"/>
        <v>24</v>
      </c>
      <c r="Y1732" s="9">
        <v>1</v>
      </c>
      <c r="Z1732" s="9">
        <v>0</v>
      </c>
      <c r="AA1732" s="9">
        <v>0</v>
      </c>
      <c r="AB1732" s="9">
        <v>1</v>
      </c>
      <c r="AC1732" s="9">
        <v>0</v>
      </c>
      <c r="AD1732" s="29">
        <v>0</v>
      </c>
      <c r="AE1732" s="9">
        <v>0</v>
      </c>
      <c r="AF1732" s="9">
        <v>0</v>
      </c>
      <c r="AG1732" s="29">
        <v>1</v>
      </c>
      <c r="AH1732" s="9">
        <v>0</v>
      </c>
      <c r="AI1732" s="29">
        <v>1</v>
      </c>
      <c r="AJ1732" s="20">
        <v>1970</v>
      </c>
      <c r="AK1732" s="32">
        <f t="shared" ref="AK1732:AL1747" si="443">(1-$AM1732-$AN1732)/2</f>
        <v>0.11499999999999999</v>
      </c>
      <c r="AL1732" s="32">
        <f t="shared" si="443"/>
        <v>0.11499999999999999</v>
      </c>
      <c r="AM1732" s="32">
        <f t="shared" si="438"/>
        <v>0.53</v>
      </c>
      <c r="AN1732" s="42">
        <v>0.24</v>
      </c>
      <c r="AO1732" s="41" t="s">
        <v>98</v>
      </c>
      <c r="AP1732" s="17" t="s">
        <v>98</v>
      </c>
      <c r="AQ1732">
        <v>0.58799999999999997</v>
      </c>
      <c r="AR1732" s="39">
        <f>1-AQ1732</f>
        <v>0.41200000000000003</v>
      </c>
      <c r="AS1732" t="s">
        <v>98</v>
      </c>
      <c r="AT1732" s="39" t="s">
        <v>98</v>
      </c>
      <c r="AV1732" s="17"/>
      <c r="AW1732" t="s">
        <v>98</v>
      </c>
      <c r="AX1732" s="17" t="s">
        <v>98</v>
      </c>
      <c r="AY1732" s="17" t="s">
        <v>233</v>
      </c>
      <c r="BF1732" s="17"/>
      <c r="BI1732" s="17"/>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Z1732" s="33" t="s">
        <v>85</v>
      </c>
    </row>
    <row r="1733" spans="1:104" x14ac:dyDescent="0.25">
      <c r="A1733">
        <v>1732</v>
      </c>
      <c r="B1733">
        <v>113</v>
      </c>
      <c r="C1733" s="24" t="s">
        <v>4339</v>
      </c>
      <c r="D1733" s="12">
        <v>17.5</v>
      </c>
      <c r="E1733" s="13">
        <v>3.9</v>
      </c>
      <c r="F1733" s="7">
        <f t="shared" si="429"/>
        <v>4.4871794871794872</v>
      </c>
      <c r="G1733" s="7">
        <f t="shared" si="440"/>
        <v>13.6</v>
      </c>
      <c r="H1733" s="15">
        <f t="shared" si="441"/>
        <v>21.4</v>
      </c>
      <c r="I1733" s="11"/>
      <c r="J1733" s="32"/>
      <c r="K1733" s="32"/>
      <c r="L1733" s="8">
        <v>0</v>
      </c>
      <c r="M1733" s="9">
        <v>1</v>
      </c>
      <c r="N1733" s="8">
        <v>0</v>
      </c>
      <c r="O1733" s="9">
        <v>0</v>
      </c>
      <c r="P1733" s="9">
        <v>0</v>
      </c>
      <c r="Q1733" s="9">
        <v>1</v>
      </c>
      <c r="R1733" s="9">
        <v>0</v>
      </c>
      <c r="S1733" s="8">
        <v>3680223</v>
      </c>
      <c r="T1733" s="9">
        <v>54</v>
      </c>
      <c r="U1733" s="9">
        <f t="shared" si="436"/>
        <v>3680168</v>
      </c>
      <c r="V1733" s="9">
        <f t="shared" si="442"/>
        <v>16</v>
      </c>
      <c r="W1733" s="7">
        <v>9.5</v>
      </c>
      <c r="X1733" s="7">
        <f t="shared" si="439"/>
        <v>24</v>
      </c>
      <c r="Y1733" s="9">
        <v>1</v>
      </c>
      <c r="Z1733" s="9">
        <v>0</v>
      </c>
      <c r="AA1733" s="9">
        <v>0</v>
      </c>
      <c r="AB1733" s="9">
        <v>1</v>
      </c>
      <c r="AC1733" s="9">
        <v>0</v>
      </c>
      <c r="AD1733" s="29">
        <v>0</v>
      </c>
      <c r="AE1733" s="9">
        <v>0</v>
      </c>
      <c r="AF1733" s="9">
        <v>0</v>
      </c>
      <c r="AG1733" s="29">
        <v>1</v>
      </c>
      <c r="AH1733" s="9">
        <v>0</v>
      </c>
      <c r="AI1733" s="29">
        <v>1</v>
      </c>
      <c r="AJ1733" s="20">
        <v>1970</v>
      </c>
      <c r="AK1733" s="32">
        <f t="shared" si="443"/>
        <v>0.11499999999999999</v>
      </c>
      <c r="AL1733" s="32">
        <f t="shared" si="443"/>
        <v>0.11499999999999999</v>
      </c>
      <c r="AM1733" s="32">
        <f t="shared" si="438"/>
        <v>0.53</v>
      </c>
      <c r="AN1733" s="42">
        <v>0.24</v>
      </c>
      <c r="AO1733" s="41" t="s">
        <v>98</v>
      </c>
      <c r="AP1733" s="17" t="s">
        <v>98</v>
      </c>
      <c r="AQ1733">
        <v>0.58799999999999997</v>
      </c>
      <c r="AR1733" s="39">
        <f t="shared" ref="AR1733:AR1739" si="444">1-AQ1733</f>
        <v>0.41200000000000003</v>
      </c>
      <c r="AS1733" t="s">
        <v>98</v>
      </c>
      <c r="AT1733" s="39" t="s">
        <v>98</v>
      </c>
      <c r="AV1733" s="17"/>
      <c r="AW1733" t="s">
        <v>98</v>
      </c>
      <c r="AX1733" s="17" t="s">
        <v>98</v>
      </c>
      <c r="AY1733" s="17" t="s">
        <v>233</v>
      </c>
      <c r="BF1733" s="17"/>
      <c r="BI1733" s="17"/>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Z1733" s="33" t="s">
        <v>85</v>
      </c>
    </row>
    <row r="1734" spans="1:104" x14ac:dyDescent="0.25">
      <c r="A1734">
        <v>1733</v>
      </c>
      <c r="B1734">
        <v>113</v>
      </c>
      <c r="C1734" s="24" t="s">
        <v>4339</v>
      </c>
      <c r="D1734" s="12">
        <v>6.8</v>
      </c>
      <c r="E1734" s="13">
        <v>0.03</v>
      </c>
      <c r="F1734" s="7">
        <f t="shared" si="429"/>
        <v>226.66666666666666</v>
      </c>
      <c r="G1734" s="7">
        <f t="shared" si="440"/>
        <v>6.77</v>
      </c>
      <c r="H1734" s="15">
        <f t="shared" si="441"/>
        <v>6.83</v>
      </c>
      <c r="I1734" s="11"/>
      <c r="J1734" s="32"/>
      <c r="K1734" s="32"/>
      <c r="L1734" s="8">
        <v>0</v>
      </c>
      <c r="M1734" s="9">
        <v>1</v>
      </c>
      <c r="N1734" s="8">
        <v>0</v>
      </c>
      <c r="O1734" s="9">
        <v>0</v>
      </c>
      <c r="P1734" s="9">
        <v>0</v>
      </c>
      <c r="Q1734" s="9">
        <v>1</v>
      </c>
      <c r="R1734" s="9">
        <v>0</v>
      </c>
      <c r="S1734" s="8">
        <v>3680223</v>
      </c>
      <c r="T1734" s="9">
        <v>24</v>
      </c>
      <c r="U1734" s="9">
        <f t="shared" si="436"/>
        <v>3680198</v>
      </c>
      <c r="V1734" s="9">
        <f t="shared" si="442"/>
        <v>16</v>
      </c>
      <c r="W1734" s="7">
        <v>9.5</v>
      </c>
      <c r="X1734" s="7">
        <f t="shared" si="439"/>
        <v>24</v>
      </c>
      <c r="Y1734" s="9">
        <v>1</v>
      </c>
      <c r="Z1734" s="9">
        <v>0</v>
      </c>
      <c r="AA1734" s="9">
        <v>0</v>
      </c>
      <c r="AB1734" s="9">
        <v>1</v>
      </c>
      <c r="AC1734" s="9">
        <v>0</v>
      </c>
      <c r="AD1734" s="29">
        <v>0</v>
      </c>
      <c r="AE1734" s="9">
        <v>0</v>
      </c>
      <c r="AF1734" s="9">
        <v>0</v>
      </c>
      <c r="AG1734" s="29">
        <v>1</v>
      </c>
      <c r="AH1734" s="9">
        <v>0</v>
      </c>
      <c r="AI1734" s="29">
        <v>1</v>
      </c>
      <c r="AJ1734" s="20">
        <v>1970</v>
      </c>
      <c r="AK1734" s="32">
        <f t="shared" si="443"/>
        <v>0.11499999999999999</v>
      </c>
      <c r="AL1734" s="32">
        <f t="shared" si="443"/>
        <v>0.11499999999999999</v>
      </c>
      <c r="AM1734" s="32">
        <f t="shared" si="438"/>
        <v>0.53</v>
      </c>
      <c r="AN1734" s="42">
        <v>0.24</v>
      </c>
      <c r="AO1734" s="41" t="s">
        <v>98</v>
      </c>
      <c r="AP1734" s="17" t="s">
        <v>98</v>
      </c>
      <c r="AQ1734">
        <v>0.58799999999999997</v>
      </c>
      <c r="AR1734" s="39">
        <f t="shared" si="444"/>
        <v>0.41200000000000003</v>
      </c>
      <c r="AS1734" t="s">
        <v>98</v>
      </c>
      <c r="AT1734" s="39" t="s">
        <v>98</v>
      </c>
      <c r="AV1734" s="17"/>
      <c r="AW1734" t="s">
        <v>98</v>
      </c>
      <c r="AX1734" s="17" t="s">
        <v>98</v>
      </c>
      <c r="AY1734" s="17" t="s">
        <v>233</v>
      </c>
      <c r="BF1734" s="17"/>
      <c r="BI1734" s="17"/>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Z1734" s="33" t="s">
        <v>85</v>
      </c>
    </row>
    <row r="1735" spans="1:104" x14ac:dyDescent="0.25">
      <c r="A1735">
        <v>1734</v>
      </c>
      <c r="B1735">
        <v>113</v>
      </c>
      <c r="C1735" s="24" t="s">
        <v>4339</v>
      </c>
      <c r="D1735" s="12">
        <v>9.8000000000000007</v>
      </c>
      <c r="E1735" s="13">
        <v>5.8</v>
      </c>
      <c r="F1735" s="7">
        <f t="shared" si="429"/>
        <v>1.6896551724137934</v>
      </c>
      <c r="G1735" s="7">
        <f t="shared" si="440"/>
        <v>4.0000000000000009</v>
      </c>
      <c r="H1735" s="15">
        <f t="shared" si="441"/>
        <v>15.600000000000001</v>
      </c>
      <c r="I1735" s="11"/>
      <c r="J1735" s="32"/>
      <c r="K1735" s="32"/>
      <c r="L1735" s="8">
        <v>0</v>
      </c>
      <c r="M1735" s="9">
        <v>1</v>
      </c>
      <c r="N1735" s="8">
        <v>0</v>
      </c>
      <c r="O1735" s="9">
        <v>0</v>
      </c>
      <c r="P1735" s="9">
        <v>0</v>
      </c>
      <c r="Q1735" s="9">
        <v>1</v>
      </c>
      <c r="R1735" s="9">
        <v>0</v>
      </c>
      <c r="S1735" s="8">
        <v>3680223</v>
      </c>
      <c r="T1735" s="9">
        <v>54</v>
      </c>
      <c r="U1735" s="9">
        <f t="shared" si="436"/>
        <v>3680168</v>
      </c>
      <c r="V1735" s="9">
        <f t="shared" si="442"/>
        <v>16</v>
      </c>
      <c r="W1735" s="7">
        <v>9.5</v>
      </c>
      <c r="X1735" s="7">
        <f t="shared" si="439"/>
        <v>24</v>
      </c>
      <c r="Y1735" s="9">
        <v>1</v>
      </c>
      <c r="Z1735" s="9">
        <v>0</v>
      </c>
      <c r="AA1735" s="9">
        <v>0</v>
      </c>
      <c r="AB1735" s="9">
        <v>1</v>
      </c>
      <c r="AC1735" s="9">
        <v>0</v>
      </c>
      <c r="AD1735" s="29">
        <v>0</v>
      </c>
      <c r="AE1735" s="9">
        <v>0</v>
      </c>
      <c r="AF1735" s="9">
        <v>0</v>
      </c>
      <c r="AG1735" s="29">
        <v>1</v>
      </c>
      <c r="AH1735" s="9">
        <v>0</v>
      </c>
      <c r="AI1735" s="29">
        <v>1</v>
      </c>
      <c r="AJ1735" s="20">
        <v>1970</v>
      </c>
      <c r="AK1735" s="32">
        <f t="shared" si="443"/>
        <v>0.11499999999999999</v>
      </c>
      <c r="AL1735" s="32">
        <f t="shared" si="443"/>
        <v>0.11499999999999999</v>
      </c>
      <c r="AM1735" s="32">
        <f t="shared" si="438"/>
        <v>0.53</v>
      </c>
      <c r="AN1735" s="42">
        <v>0.24</v>
      </c>
      <c r="AO1735" s="41" t="s">
        <v>98</v>
      </c>
      <c r="AP1735" s="17" t="s">
        <v>98</v>
      </c>
      <c r="AQ1735">
        <v>0.58799999999999997</v>
      </c>
      <c r="AR1735" s="39">
        <f t="shared" si="444"/>
        <v>0.41200000000000003</v>
      </c>
      <c r="AS1735" t="s">
        <v>98</v>
      </c>
      <c r="AT1735" s="39" t="s">
        <v>98</v>
      </c>
      <c r="AV1735" s="17"/>
      <c r="AW1735" t="s">
        <v>98</v>
      </c>
      <c r="AX1735" s="17" t="s">
        <v>98</v>
      </c>
      <c r="AY1735" s="17" t="s">
        <v>233</v>
      </c>
      <c r="BF1735" s="17"/>
      <c r="BI1735" s="17"/>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Z1735" s="33" t="s">
        <v>85</v>
      </c>
    </row>
    <row r="1736" spans="1:104" x14ac:dyDescent="0.25">
      <c r="A1736">
        <v>1735</v>
      </c>
      <c r="B1736">
        <v>113</v>
      </c>
      <c r="C1736" s="24" t="s">
        <v>4339</v>
      </c>
      <c r="D1736" s="12">
        <v>6.7</v>
      </c>
      <c r="E1736" s="13">
        <v>0.04</v>
      </c>
      <c r="F1736" s="7">
        <f t="shared" si="429"/>
        <v>167.5</v>
      </c>
      <c r="G1736" s="7">
        <f t="shared" si="440"/>
        <v>6.66</v>
      </c>
      <c r="H1736" s="15">
        <f t="shared" si="441"/>
        <v>6.74</v>
      </c>
      <c r="I1736" s="11"/>
      <c r="J1736" s="32"/>
      <c r="K1736" s="32"/>
      <c r="L1736" s="8">
        <v>0</v>
      </c>
      <c r="M1736" s="9">
        <v>1</v>
      </c>
      <c r="N1736" s="8">
        <v>0</v>
      </c>
      <c r="O1736" s="9">
        <v>0</v>
      </c>
      <c r="P1736" s="9">
        <v>0</v>
      </c>
      <c r="Q1736" s="9">
        <v>1</v>
      </c>
      <c r="R1736" s="9">
        <v>0</v>
      </c>
      <c r="S1736" s="8">
        <v>2566127</v>
      </c>
      <c r="T1736" s="9">
        <v>14</v>
      </c>
      <c r="U1736" s="9">
        <f t="shared" si="436"/>
        <v>2566112</v>
      </c>
      <c r="V1736" s="9">
        <f t="shared" si="442"/>
        <v>16</v>
      </c>
      <c r="W1736" s="7">
        <v>9.5</v>
      </c>
      <c r="X1736" s="7">
        <f t="shared" si="439"/>
        <v>24</v>
      </c>
      <c r="Y1736" s="9">
        <v>1</v>
      </c>
      <c r="Z1736" s="9">
        <v>0</v>
      </c>
      <c r="AA1736" s="9">
        <v>0</v>
      </c>
      <c r="AB1736" s="9">
        <v>1</v>
      </c>
      <c r="AC1736" s="9">
        <v>0</v>
      </c>
      <c r="AD1736" s="29">
        <v>0</v>
      </c>
      <c r="AE1736" s="9">
        <v>0</v>
      </c>
      <c r="AF1736" s="9">
        <v>0</v>
      </c>
      <c r="AG1736" s="29">
        <v>1</v>
      </c>
      <c r="AH1736" s="9">
        <v>0</v>
      </c>
      <c r="AI1736" s="29">
        <v>1</v>
      </c>
      <c r="AJ1736" s="20">
        <v>1970</v>
      </c>
      <c r="AK1736" s="32">
        <f t="shared" si="443"/>
        <v>0.11499999999999999</v>
      </c>
      <c r="AL1736" s="32">
        <f t="shared" si="443"/>
        <v>0.11499999999999999</v>
      </c>
      <c r="AM1736" s="32">
        <f t="shared" si="438"/>
        <v>0.53</v>
      </c>
      <c r="AN1736" s="42">
        <v>0.24</v>
      </c>
      <c r="AO1736" s="41" t="s">
        <v>98</v>
      </c>
      <c r="AP1736" s="17" t="s">
        <v>98</v>
      </c>
      <c r="AQ1736">
        <v>0.58799999999999997</v>
      </c>
      <c r="AR1736" s="39">
        <f t="shared" si="444"/>
        <v>0.41200000000000003</v>
      </c>
      <c r="AS1736" t="s">
        <v>98</v>
      </c>
      <c r="AT1736" s="39" t="s">
        <v>98</v>
      </c>
      <c r="AV1736" s="17"/>
      <c r="AW1736" t="s">
        <v>98</v>
      </c>
      <c r="AX1736" s="17" t="s">
        <v>98</v>
      </c>
      <c r="AY1736" s="17" t="s">
        <v>233</v>
      </c>
      <c r="BF1736" s="17"/>
      <c r="BI1736" s="17"/>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Z1736" s="33" t="s">
        <v>85</v>
      </c>
    </row>
    <row r="1737" spans="1:104" x14ac:dyDescent="0.25">
      <c r="A1737">
        <v>1736</v>
      </c>
      <c r="B1737">
        <v>113</v>
      </c>
      <c r="C1737" s="24" t="s">
        <v>4339</v>
      </c>
      <c r="D1737" s="12">
        <v>15.8</v>
      </c>
      <c r="E1737" s="13">
        <v>9.1999999999999993</v>
      </c>
      <c r="F1737" s="7">
        <f t="shared" si="429"/>
        <v>1.7173913043478264</v>
      </c>
      <c r="G1737" s="7">
        <f t="shared" si="440"/>
        <v>6.6000000000000014</v>
      </c>
      <c r="H1737" s="15">
        <f t="shared" si="441"/>
        <v>25</v>
      </c>
      <c r="I1737" s="11"/>
      <c r="J1737" s="32"/>
      <c r="K1737" s="32"/>
      <c r="L1737" s="8">
        <v>0</v>
      </c>
      <c r="M1737" s="9">
        <v>1</v>
      </c>
      <c r="N1737" s="8">
        <v>0</v>
      </c>
      <c r="O1737" s="9">
        <v>0</v>
      </c>
      <c r="P1737" s="9">
        <v>0</v>
      </c>
      <c r="Q1737" s="9">
        <v>1</v>
      </c>
      <c r="R1737" s="9">
        <v>0</v>
      </c>
      <c r="S1737" s="8">
        <v>2566127</v>
      </c>
      <c r="T1737" s="9">
        <v>14</v>
      </c>
      <c r="U1737" s="9">
        <f t="shared" si="436"/>
        <v>2566112</v>
      </c>
      <c r="V1737" s="9">
        <f t="shared" si="442"/>
        <v>16</v>
      </c>
      <c r="W1737" s="7">
        <v>9.5</v>
      </c>
      <c r="X1737" s="7">
        <f t="shared" si="439"/>
        <v>24</v>
      </c>
      <c r="Y1737" s="9">
        <v>1</v>
      </c>
      <c r="Z1737" s="9">
        <v>0</v>
      </c>
      <c r="AA1737" s="9">
        <v>0</v>
      </c>
      <c r="AB1737" s="9">
        <v>1</v>
      </c>
      <c r="AC1737" s="9">
        <v>0</v>
      </c>
      <c r="AD1737" s="29">
        <v>0</v>
      </c>
      <c r="AE1737" s="9">
        <v>0</v>
      </c>
      <c r="AF1737" s="9">
        <v>0</v>
      </c>
      <c r="AG1737" s="29">
        <v>1</v>
      </c>
      <c r="AH1737" s="9">
        <v>0</v>
      </c>
      <c r="AI1737" s="29">
        <v>1</v>
      </c>
      <c r="AJ1737" s="20">
        <v>1970</v>
      </c>
      <c r="AK1737" s="32">
        <f t="shared" si="443"/>
        <v>0.11499999999999999</v>
      </c>
      <c r="AL1737" s="32">
        <f t="shared" si="443"/>
        <v>0.11499999999999999</v>
      </c>
      <c r="AM1737" s="32">
        <f t="shared" si="438"/>
        <v>0.53</v>
      </c>
      <c r="AN1737" s="42">
        <v>0.24</v>
      </c>
      <c r="AO1737" s="41" t="s">
        <v>98</v>
      </c>
      <c r="AP1737" s="17" t="s">
        <v>98</v>
      </c>
      <c r="AQ1737">
        <v>0.58799999999999997</v>
      </c>
      <c r="AR1737" s="39">
        <f t="shared" si="444"/>
        <v>0.41200000000000003</v>
      </c>
      <c r="AS1737" t="s">
        <v>98</v>
      </c>
      <c r="AT1737" s="39" t="s">
        <v>98</v>
      </c>
      <c r="AV1737" s="17"/>
      <c r="AW1737" t="s">
        <v>98</v>
      </c>
      <c r="AX1737" s="17" t="s">
        <v>98</v>
      </c>
      <c r="AY1737" s="17" t="s">
        <v>233</v>
      </c>
      <c r="BF1737" s="17"/>
      <c r="BI1737" s="17"/>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Z1737" s="33" t="s">
        <v>85</v>
      </c>
    </row>
    <row r="1738" spans="1:104" x14ac:dyDescent="0.25">
      <c r="A1738">
        <v>1737</v>
      </c>
      <c r="B1738">
        <v>113</v>
      </c>
      <c r="C1738" s="24" t="s">
        <v>4339</v>
      </c>
      <c r="D1738" s="12">
        <v>6.9</v>
      </c>
      <c r="E1738" s="13">
        <v>0.04</v>
      </c>
      <c r="F1738" s="7">
        <f t="shared" si="429"/>
        <v>172.5</v>
      </c>
      <c r="G1738" s="7">
        <f t="shared" si="440"/>
        <v>6.86</v>
      </c>
      <c r="H1738" s="15">
        <f t="shared" si="441"/>
        <v>6.94</v>
      </c>
      <c r="I1738" s="11"/>
      <c r="J1738" s="32"/>
      <c r="K1738" s="32"/>
      <c r="L1738" s="8">
        <v>0</v>
      </c>
      <c r="M1738" s="9">
        <v>1</v>
      </c>
      <c r="N1738" s="8">
        <v>0</v>
      </c>
      <c r="O1738" s="9">
        <v>0</v>
      </c>
      <c r="P1738" s="9">
        <v>0</v>
      </c>
      <c r="Q1738" s="9">
        <v>1</v>
      </c>
      <c r="R1738" s="9">
        <v>0</v>
      </c>
      <c r="S1738" s="8">
        <v>1114096</v>
      </c>
      <c r="T1738" s="9">
        <v>14</v>
      </c>
      <c r="U1738" s="9">
        <f t="shared" si="436"/>
        <v>1114081</v>
      </c>
      <c r="V1738" s="9">
        <f t="shared" si="442"/>
        <v>16</v>
      </c>
      <c r="W1738" s="7">
        <v>9.5</v>
      </c>
      <c r="X1738" s="7">
        <f t="shared" si="439"/>
        <v>24</v>
      </c>
      <c r="Y1738" s="9">
        <v>1</v>
      </c>
      <c r="Z1738" s="9">
        <v>0</v>
      </c>
      <c r="AA1738" s="9">
        <v>0</v>
      </c>
      <c r="AB1738" s="9">
        <v>1</v>
      </c>
      <c r="AC1738" s="9">
        <v>0</v>
      </c>
      <c r="AD1738" s="29">
        <v>0</v>
      </c>
      <c r="AE1738" s="9">
        <v>0</v>
      </c>
      <c r="AF1738" s="9">
        <v>0</v>
      </c>
      <c r="AG1738" s="29">
        <v>1</v>
      </c>
      <c r="AH1738" s="9">
        <v>0</v>
      </c>
      <c r="AI1738" s="29">
        <v>1</v>
      </c>
      <c r="AJ1738" s="20">
        <v>1970</v>
      </c>
      <c r="AK1738" s="32">
        <f t="shared" si="443"/>
        <v>0.11499999999999999</v>
      </c>
      <c r="AL1738" s="32">
        <f t="shared" si="443"/>
        <v>0.11499999999999999</v>
      </c>
      <c r="AM1738" s="32">
        <f t="shared" si="438"/>
        <v>0.53</v>
      </c>
      <c r="AN1738" s="42">
        <v>0.24</v>
      </c>
      <c r="AO1738" s="41" t="s">
        <v>98</v>
      </c>
      <c r="AP1738" s="17" t="s">
        <v>98</v>
      </c>
      <c r="AQ1738">
        <v>0.58799999999999997</v>
      </c>
      <c r="AR1738" s="39">
        <f t="shared" si="444"/>
        <v>0.41200000000000003</v>
      </c>
      <c r="AS1738" t="s">
        <v>98</v>
      </c>
      <c r="AT1738" s="39" t="s">
        <v>98</v>
      </c>
      <c r="AV1738" s="17"/>
      <c r="AW1738" t="s">
        <v>98</v>
      </c>
      <c r="AX1738" s="17" t="s">
        <v>98</v>
      </c>
      <c r="AY1738" s="17" t="s">
        <v>233</v>
      </c>
      <c r="BF1738" s="17"/>
      <c r="BI1738" s="17"/>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Z1738" s="33" t="s">
        <v>85</v>
      </c>
    </row>
    <row r="1739" spans="1:104" x14ac:dyDescent="0.25">
      <c r="A1739">
        <v>1738</v>
      </c>
      <c r="B1739">
        <v>113</v>
      </c>
      <c r="C1739" s="24" t="s">
        <v>4339</v>
      </c>
      <c r="D1739" s="12">
        <v>4.9000000000000004</v>
      </c>
      <c r="E1739" s="13">
        <v>6.4</v>
      </c>
      <c r="F1739" s="7">
        <f t="shared" si="429"/>
        <v>0.765625</v>
      </c>
      <c r="G1739" s="7">
        <f t="shared" si="440"/>
        <v>-1.5</v>
      </c>
      <c r="H1739" s="15">
        <f t="shared" si="441"/>
        <v>11.3</v>
      </c>
      <c r="I1739" s="11"/>
      <c r="J1739" s="32"/>
      <c r="K1739" s="32"/>
      <c r="L1739" s="8">
        <v>0</v>
      </c>
      <c r="M1739" s="9">
        <v>1</v>
      </c>
      <c r="N1739" s="8">
        <v>0</v>
      </c>
      <c r="O1739" s="9">
        <v>0</v>
      </c>
      <c r="P1739" s="9">
        <v>0</v>
      </c>
      <c r="Q1739" s="9">
        <v>1</v>
      </c>
      <c r="R1739" s="9">
        <v>0</v>
      </c>
      <c r="S1739" s="8">
        <v>1114096</v>
      </c>
      <c r="T1739" s="9">
        <v>14</v>
      </c>
      <c r="U1739" s="9">
        <f t="shared" si="436"/>
        <v>1114081</v>
      </c>
      <c r="V1739" s="9">
        <f t="shared" si="442"/>
        <v>16</v>
      </c>
      <c r="W1739" s="7">
        <v>9.5</v>
      </c>
      <c r="X1739" s="7">
        <f t="shared" si="439"/>
        <v>24</v>
      </c>
      <c r="Y1739" s="9">
        <v>1</v>
      </c>
      <c r="Z1739" s="9">
        <v>0</v>
      </c>
      <c r="AA1739" s="9">
        <v>0</v>
      </c>
      <c r="AB1739" s="9">
        <v>1</v>
      </c>
      <c r="AC1739" s="9">
        <v>0</v>
      </c>
      <c r="AD1739" s="29">
        <v>0</v>
      </c>
      <c r="AE1739" s="9">
        <v>0</v>
      </c>
      <c r="AF1739" s="9">
        <v>0</v>
      </c>
      <c r="AG1739" s="29">
        <v>1</v>
      </c>
      <c r="AH1739" s="9">
        <v>0</v>
      </c>
      <c r="AI1739" s="29">
        <v>1</v>
      </c>
      <c r="AJ1739" s="20">
        <v>1970</v>
      </c>
      <c r="AK1739" s="32">
        <f t="shared" si="443"/>
        <v>0.11499999999999999</v>
      </c>
      <c r="AL1739" s="32">
        <f t="shared" si="443"/>
        <v>0.11499999999999999</v>
      </c>
      <c r="AM1739" s="32">
        <f t="shared" si="438"/>
        <v>0.53</v>
      </c>
      <c r="AN1739" s="42">
        <v>0.24</v>
      </c>
      <c r="AO1739" s="41" t="s">
        <v>98</v>
      </c>
      <c r="AP1739" s="17" t="s">
        <v>98</v>
      </c>
      <c r="AQ1739">
        <v>0.58799999999999997</v>
      </c>
      <c r="AR1739" s="39">
        <f t="shared" si="444"/>
        <v>0.41200000000000003</v>
      </c>
      <c r="AS1739" t="s">
        <v>98</v>
      </c>
      <c r="AT1739" s="39" t="s">
        <v>98</v>
      </c>
      <c r="AV1739" s="17"/>
      <c r="AW1739" t="s">
        <v>98</v>
      </c>
      <c r="AX1739" s="17" t="s">
        <v>98</v>
      </c>
      <c r="AY1739" s="17" t="s">
        <v>233</v>
      </c>
      <c r="BF1739" s="17"/>
      <c r="BI1739" s="17"/>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Z1739" s="33" t="s">
        <v>85</v>
      </c>
    </row>
    <row r="1740" spans="1:104" x14ac:dyDescent="0.25">
      <c r="A1740">
        <v>1739</v>
      </c>
      <c r="B1740">
        <v>114</v>
      </c>
      <c r="C1740" s="24" t="s">
        <v>4343</v>
      </c>
      <c r="D1740" s="12">
        <v>7.9</v>
      </c>
      <c r="E1740" s="13">
        <v>1.5</v>
      </c>
      <c r="F1740" s="7">
        <f t="shared" si="429"/>
        <v>5.2666666666666666</v>
      </c>
      <c r="G1740" s="7">
        <f t="shared" si="440"/>
        <v>6.4</v>
      </c>
      <c r="H1740" s="15">
        <f t="shared" si="441"/>
        <v>9.4</v>
      </c>
      <c r="I1740" s="11"/>
      <c r="J1740" s="32"/>
      <c r="K1740" s="32"/>
      <c r="L1740" s="8">
        <v>0</v>
      </c>
      <c r="M1740" s="9">
        <v>1</v>
      </c>
      <c r="N1740" s="8">
        <v>0</v>
      </c>
      <c r="O1740" s="9">
        <v>0</v>
      </c>
      <c r="P1740" s="9">
        <v>0</v>
      </c>
      <c r="Q1740" s="9">
        <v>1</v>
      </c>
      <c r="R1740" s="9">
        <v>0</v>
      </c>
      <c r="S1740" s="8">
        <v>8394</v>
      </c>
      <c r="T1740" s="9">
        <v>13</v>
      </c>
      <c r="U1740" s="9">
        <f t="shared" si="436"/>
        <v>8380</v>
      </c>
      <c r="V1740" s="9">
        <f t="shared" si="442"/>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si="443"/>
        <v>0.11499999999999999</v>
      </c>
      <c r="AL1740" s="32">
        <f t="shared" si="443"/>
        <v>0.11499999999999999</v>
      </c>
      <c r="AM1740" s="32">
        <f t="shared" si="438"/>
        <v>0.22599999999999998</v>
      </c>
      <c r="AN1740" s="42">
        <v>0.54400000000000004</v>
      </c>
      <c r="AO1740" s="41" t="s">
        <v>98</v>
      </c>
      <c r="AP1740" s="17" t="s">
        <v>98</v>
      </c>
      <c r="AQ1740">
        <v>1</v>
      </c>
      <c r="AR1740" s="39">
        <v>0</v>
      </c>
      <c r="AS1740" t="s">
        <v>98</v>
      </c>
      <c r="AT1740" s="39" t="s">
        <v>98</v>
      </c>
      <c r="AV1740" s="17"/>
      <c r="AW1740" t="s">
        <v>98</v>
      </c>
      <c r="AX1740" s="17" t="s">
        <v>98</v>
      </c>
      <c r="AY1740" s="17" t="s">
        <v>233</v>
      </c>
      <c r="BF1740" s="17"/>
      <c r="BI1740" s="17"/>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Z1740" s="33" t="s">
        <v>85</v>
      </c>
    </row>
    <row r="1741" spans="1:104" x14ac:dyDescent="0.25">
      <c r="A1741">
        <v>1740</v>
      </c>
      <c r="B1741">
        <v>114</v>
      </c>
      <c r="C1741" s="24" t="s">
        <v>4343</v>
      </c>
      <c r="D1741" s="12">
        <v>8.3000000000000007</v>
      </c>
      <c r="E1741" s="13">
        <v>1</v>
      </c>
      <c r="F1741" s="7">
        <f t="shared" si="429"/>
        <v>8.3000000000000007</v>
      </c>
      <c r="G1741" s="7">
        <f t="shared" si="440"/>
        <v>7.3000000000000007</v>
      </c>
      <c r="H1741" s="15">
        <f t="shared" si="441"/>
        <v>9.3000000000000007</v>
      </c>
      <c r="I1741" s="11"/>
      <c r="J1741" s="32"/>
      <c r="K1741" s="32"/>
      <c r="L1741" s="8">
        <v>0</v>
      </c>
      <c r="M1741" s="9">
        <v>1</v>
      </c>
      <c r="N1741" s="8">
        <v>0</v>
      </c>
      <c r="O1741" s="9">
        <v>0</v>
      </c>
      <c r="P1741" s="9">
        <v>0</v>
      </c>
      <c r="Q1741" s="9">
        <v>1</v>
      </c>
      <c r="R1741" s="9">
        <v>0</v>
      </c>
      <c r="S1741" s="8">
        <v>8394</v>
      </c>
      <c r="T1741" s="9">
        <v>13</v>
      </c>
      <c r="U1741" s="9">
        <f t="shared" si="436"/>
        <v>8380</v>
      </c>
      <c r="V1741" s="9">
        <f t="shared" si="442"/>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443"/>
        <v>0.11499999999999999</v>
      </c>
      <c r="AL1741" s="32">
        <f t="shared" si="443"/>
        <v>0.11499999999999999</v>
      </c>
      <c r="AM1741" s="32">
        <f t="shared" ref="AM1741:AM1751" si="445">0.77-AN1741</f>
        <v>0.22599999999999998</v>
      </c>
      <c r="AN1741" s="42">
        <v>0.54400000000000004</v>
      </c>
      <c r="AO1741" s="41" t="s">
        <v>98</v>
      </c>
      <c r="AP1741" s="17" t="s">
        <v>98</v>
      </c>
      <c r="AQ1741">
        <v>1</v>
      </c>
      <c r="AR1741" s="39">
        <v>0</v>
      </c>
      <c r="AS1741" t="s">
        <v>98</v>
      </c>
      <c r="AT1741" s="39" t="s">
        <v>98</v>
      </c>
      <c r="AV1741" s="17"/>
      <c r="AW1741" t="s">
        <v>98</v>
      </c>
      <c r="AX1741" s="17" t="s">
        <v>98</v>
      </c>
      <c r="AY1741" s="17" t="s">
        <v>233</v>
      </c>
      <c r="BF1741" s="17"/>
      <c r="BI1741" s="17"/>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Z1741" s="33" t="s">
        <v>85</v>
      </c>
    </row>
    <row r="1742" spans="1:104" x14ac:dyDescent="0.25">
      <c r="A1742">
        <v>1741</v>
      </c>
      <c r="B1742">
        <v>114</v>
      </c>
      <c r="C1742" s="24" t="s">
        <v>4343</v>
      </c>
      <c r="D1742" s="12">
        <v>10.7</v>
      </c>
      <c r="E1742" s="13">
        <v>0.9</v>
      </c>
      <c r="F1742" s="7">
        <f t="shared" si="429"/>
        <v>11.888888888888888</v>
      </c>
      <c r="G1742" s="7">
        <f t="shared" si="440"/>
        <v>9.7999999999999989</v>
      </c>
      <c r="H1742" s="15">
        <f t="shared" si="441"/>
        <v>11.6</v>
      </c>
      <c r="I1742" s="11"/>
      <c r="J1742" s="32"/>
      <c r="K1742" s="32"/>
      <c r="L1742" s="8">
        <v>0</v>
      </c>
      <c r="M1742" s="9">
        <v>1</v>
      </c>
      <c r="N1742" s="8">
        <v>0</v>
      </c>
      <c r="O1742" s="9">
        <v>0</v>
      </c>
      <c r="P1742" s="9">
        <v>0</v>
      </c>
      <c r="Q1742" s="9">
        <v>1</v>
      </c>
      <c r="R1742" s="9">
        <v>0</v>
      </c>
      <c r="S1742" s="8">
        <v>8394</v>
      </c>
      <c r="T1742" s="9">
        <v>13</v>
      </c>
      <c r="U1742" s="9">
        <f t="shared" si="436"/>
        <v>8380</v>
      </c>
      <c r="V1742" s="9">
        <f t="shared" si="442"/>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443"/>
        <v>0.11499999999999999</v>
      </c>
      <c r="AL1742" s="32">
        <f t="shared" si="443"/>
        <v>0.11499999999999999</v>
      </c>
      <c r="AM1742" s="32">
        <f t="shared" si="445"/>
        <v>0.22599999999999998</v>
      </c>
      <c r="AN1742" s="42">
        <v>0.54400000000000004</v>
      </c>
      <c r="AO1742" s="41" t="s">
        <v>98</v>
      </c>
      <c r="AP1742" s="17" t="s">
        <v>98</v>
      </c>
      <c r="AQ1742">
        <v>1</v>
      </c>
      <c r="AR1742" s="39">
        <v>0</v>
      </c>
      <c r="AS1742" t="s">
        <v>98</v>
      </c>
      <c r="AT1742" s="39" t="s">
        <v>98</v>
      </c>
      <c r="AV1742" s="17"/>
      <c r="AW1742" t="s">
        <v>98</v>
      </c>
      <c r="AX1742" s="17" t="s">
        <v>98</v>
      </c>
      <c r="AY1742" s="17" t="s">
        <v>233</v>
      </c>
      <c r="BF1742" s="17"/>
      <c r="BI1742" s="17"/>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Z1742" s="33" t="s">
        <v>85</v>
      </c>
    </row>
    <row r="1743" spans="1:104" x14ac:dyDescent="0.25">
      <c r="A1743">
        <v>1742</v>
      </c>
      <c r="B1743">
        <v>114</v>
      </c>
      <c r="C1743" s="24" t="s">
        <v>4343</v>
      </c>
      <c r="D1743" s="12">
        <v>15.9</v>
      </c>
      <c r="E1743" s="13">
        <v>6.9</v>
      </c>
      <c r="F1743" s="7">
        <f t="shared" si="429"/>
        <v>2.3043478260869565</v>
      </c>
      <c r="G1743" s="7">
        <f t="shared" si="440"/>
        <v>9</v>
      </c>
      <c r="H1743" s="15">
        <f t="shared" si="441"/>
        <v>22.8</v>
      </c>
      <c r="I1743" s="11"/>
      <c r="J1743" s="32"/>
      <c r="K1743" s="32"/>
      <c r="L1743" s="8">
        <v>0</v>
      </c>
      <c r="M1743" s="9">
        <v>1</v>
      </c>
      <c r="N1743" s="8">
        <v>0</v>
      </c>
      <c r="O1743" s="9">
        <v>0</v>
      </c>
      <c r="P1743" s="9">
        <v>0</v>
      </c>
      <c r="Q1743" s="9">
        <v>1</v>
      </c>
      <c r="R1743" s="9">
        <v>0</v>
      </c>
      <c r="S1743" s="8">
        <v>8394</v>
      </c>
      <c r="T1743" s="9">
        <v>13</v>
      </c>
      <c r="U1743" s="9">
        <f t="shared" si="436"/>
        <v>8380</v>
      </c>
      <c r="V1743" s="9">
        <f t="shared" si="442"/>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443"/>
        <v>0.11499999999999999</v>
      </c>
      <c r="AL1743" s="32">
        <f t="shared" si="443"/>
        <v>0.11499999999999999</v>
      </c>
      <c r="AM1743" s="32">
        <f t="shared" si="445"/>
        <v>0.22599999999999998</v>
      </c>
      <c r="AN1743" s="42">
        <v>0.54400000000000004</v>
      </c>
      <c r="AO1743" s="41" t="s">
        <v>98</v>
      </c>
      <c r="AP1743" s="17" t="s">
        <v>98</v>
      </c>
      <c r="AQ1743">
        <v>1</v>
      </c>
      <c r="AR1743" s="39">
        <v>0</v>
      </c>
      <c r="AS1743" t="s">
        <v>98</v>
      </c>
      <c r="AT1743" s="39" t="s">
        <v>98</v>
      </c>
      <c r="AV1743" s="17"/>
      <c r="AW1743" t="s">
        <v>98</v>
      </c>
      <c r="AX1743" s="17" t="s">
        <v>98</v>
      </c>
      <c r="AY1743" s="17" t="s">
        <v>233</v>
      </c>
      <c r="BF1743" s="17"/>
      <c r="BI1743" s="17"/>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Z1743" s="33" t="s">
        <v>85</v>
      </c>
    </row>
    <row r="1744" spans="1:104" x14ac:dyDescent="0.25">
      <c r="A1744">
        <v>1743</v>
      </c>
      <c r="B1744">
        <v>114</v>
      </c>
      <c r="C1744" s="24" t="s">
        <v>4343</v>
      </c>
      <c r="D1744" s="12">
        <v>12.5</v>
      </c>
      <c r="E1744" s="13">
        <v>3.4</v>
      </c>
      <c r="F1744" s="7">
        <f t="shared" si="429"/>
        <v>3.6764705882352944</v>
      </c>
      <c r="G1744" s="7">
        <f t="shared" si="440"/>
        <v>9.1</v>
      </c>
      <c r="H1744" s="15">
        <f t="shared" si="441"/>
        <v>15.9</v>
      </c>
      <c r="I1744" s="11"/>
      <c r="J1744" s="32"/>
      <c r="K1744" s="32"/>
      <c r="L1744" s="8">
        <v>0</v>
      </c>
      <c r="M1744" s="9">
        <v>1</v>
      </c>
      <c r="N1744" s="8">
        <v>0</v>
      </c>
      <c r="O1744" s="9">
        <v>0</v>
      </c>
      <c r="P1744" s="9">
        <v>0</v>
      </c>
      <c r="Q1744" s="9">
        <v>1</v>
      </c>
      <c r="R1744" s="9">
        <v>0</v>
      </c>
      <c r="S1744" s="8">
        <v>8394</v>
      </c>
      <c r="T1744" s="9">
        <v>13</v>
      </c>
      <c r="U1744" s="9">
        <f t="shared" si="436"/>
        <v>8380</v>
      </c>
      <c r="V1744" s="9">
        <f t="shared" si="442"/>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443"/>
        <v>0.11499999999999999</v>
      </c>
      <c r="AL1744" s="32">
        <f t="shared" si="443"/>
        <v>0.11499999999999999</v>
      </c>
      <c r="AM1744" s="32">
        <f t="shared" si="445"/>
        <v>0.22599999999999998</v>
      </c>
      <c r="AN1744" s="42">
        <v>0.54400000000000004</v>
      </c>
      <c r="AO1744" s="41" t="s">
        <v>98</v>
      </c>
      <c r="AP1744" s="17" t="s">
        <v>98</v>
      </c>
      <c r="AQ1744">
        <v>1</v>
      </c>
      <c r="AR1744" s="39">
        <v>0</v>
      </c>
      <c r="AS1744" t="s">
        <v>98</v>
      </c>
      <c r="AT1744" s="39" t="s">
        <v>98</v>
      </c>
      <c r="AV1744" s="17"/>
      <c r="AW1744" t="s">
        <v>98</v>
      </c>
      <c r="AX1744" s="17" t="s">
        <v>98</v>
      </c>
      <c r="AY1744" s="17" t="s">
        <v>233</v>
      </c>
      <c r="BF1744" s="17"/>
      <c r="BI1744" s="17"/>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Z1744" s="33" t="s">
        <v>85</v>
      </c>
    </row>
    <row r="1745" spans="1:104" x14ac:dyDescent="0.25">
      <c r="A1745">
        <v>1744</v>
      </c>
      <c r="B1745">
        <v>114</v>
      </c>
      <c r="C1745" s="24" t="s">
        <v>4343</v>
      </c>
      <c r="D1745" s="12">
        <v>13.3</v>
      </c>
      <c r="E1745" s="13">
        <v>2.5</v>
      </c>
      <c r="F1745" s="7">
        <f t="shared" si="429"/>
        <v>5.32</v>
      </c>
      <c r="G1745" s="7">
        <f t="shared" si="440"/>
        <v>10.8</v>
      </c>
      <c r="H1745" s="15">
        <f t="shared" si="441"/>
        <v>15.8</v>
      </c>
      <c r="I1745" s="11"/>
      <c r="J1745" s="32"/>
      <c r="K1745" s="32"/>
      <c r="L1745" s="8">
        <v>0</v>
      </c>
      <c r="M1745" s="9">
        <v>1</v>
      </c>
      <c r="N1745" s="8">
        <v>0</v>
      </c>
      <c r="O1745" s="9">
        <v>0</v>
      </c>
      <c r="P1745" s="9">
        <v>0</v>
      </c>
      <c r="Q1745" s="9">
        <v>1</v>
      </c>
      <c r="R1745" s="9">
        <v>0</v>
      </c>
      <c r="S1745" s="8">
        <v>8394</v>
      </c>
      <c r="T1745" s="9">
        <v>13</v>
      </c>
      <c r="U1745" s="9">
        <f t="shared" si="436"/>
        <v>8380</v>
      </c>
      <c r="V1745" s="9">
        <f t="shared" si="442"/>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443"/>
        <v>0.11499999999999999</v>
      </c>
      <c r="AL1745" s="32">
        <f t="shared" si="443"/>
        <v>0.11499999999999999</v>
      </c>
      <c r="AM1745" s="32">
        <f t="shared" si="445"/>
        <v>0.22599999999999998</v>
      </c>
      <c r="AN1745" s="42">
        <v>0.54400000000000004</v>
      </c>
      <c r="AO1745" s="41" t="s">
        <v>98</v>
      </c>
      <c r="AP1745" s="17" t="s">
        <v>98</v>
      </c>
      <c r="AQ1745">
        <v>1</v>
      </c>
      <c r="AR1745" s="39">
        <v>0</v>
      </c>
      <c r="AS1745" t="s">
        <v>98</v>
      </c>
      <c r="AT1745" s="39" t="s">
        <v>98</v>
      </c>
      <c r="AV1745" s="17"/>
      <c r="AW1745" t="s">
        <v>98</v>
      </c>
      <c r="AX1745" s="17" t="s">
        <v>98</v>
      </c>
      <c r="AY1745" s="17" t="s">
        <v>233</v>
      </c>
      <c r="BF1745" s="17"/>
      <c r="BI1745" s="17"/>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Z1745" s="33" t="s">
        <v>85</v>
      </c>
    </row>
    <row r="1746" spans="1:104" x14ac:dyDescent="0.25">
      <c r="A1746">
        <v>1745</v>
      </c>
      <c r="B1746">
        <v>114</v>
      </c>
      <c r="C1746" s="24" t="s">
        <v>4343</v>
      </c>
      <c r="D1746" s="12">
        <v>5.4</v>
      </c>
      <c r="E1746" s="13">
        <v>1.9</v>
      </c>
      <c r="F1746" s="7">
        <f t="shared" si="429"/>
        <v>2.8421052631578951</v>
      </c>
      <c r="G1746" s="7">
        <f t="shared" si="440"/>
        <v>3.5000000000000004</v>
      </c>
      <c r="H1746" s="15">
        <f t="shared" si="441"/>
        <v>7.3000000000000007</v>
      </c>
      <c r="I1746" s="11"/>
      <c r="J1746" s="32"/>
      <c r="K1746" s="32"/>
      <c r="L1746" s="8">
        <v>0</v>
      </c>
      <c r="M1746" s="9">
        <v>1</v>
      </c>
      <c r="N1746" s="8">
        <v>0</v>
      </c>
      <c r="O1746" s="9">
        <v>0</v>
      </c>
      <c r="P1746" s="9">
        <v>0</v>
      </c>
      <c r="Q1746" s="9">
        <v>1</v>
      </c>
      <c r="R1746" s="9">
        <v>0</v>
      </c>
      <c r="S1746" s="8">
        <v>7113</v>
      </c>
      <c r="T1746" s="9">
        <v>12</v>
      </c>
      <c r="U1746" s="9">
        <f t="shared" si="436"/>
        <v>7100</v>
      </c>
      <c r="V1746" s="9">
        <f t="shared" si="442"/>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443"/>
        <v>0.11499999999999999</v>
      </c>
      <c r="AL1746" s="32">
        <f t="shared" si="443"/>
        <v>0.11499999999999999</v>
      </c>
      <c r="AM1746" s="32">
        <f t="shared" si="445"/>
        <v>0.22599999999999998</v>
      </c>
      <c r="AN1746" s="42">
        <v>0.54400000000000004</v>
      </c>
      <c r="AO1746" s="41" t="s">
        <v>98</v>
      </c>
      <c r="AP1746" s="17" t="s">
        <v>98</v>
      </c>
      <c r="AQ1746">
        <v>1</v>
      </c>
      <c r="AR1746" s="39">
        <v>0</v>
      </c>
      <c r="AS1746" t="s">
        <v>98</v>
      </c>
      <c r="AT1746" s="39" t="s">
        <v>98</v>
      </c>
      <c r="AV1746" s="17"/>
      <c r="AW1746" t="s">
        <v>98</v>
      </c>
      <c r="AX1746" s="17" t="s">
        <v>98</v>
      </c>
      <c r="AY1746" s="17" t="s">
        <v>233</v>
      </c>
      <c r="BF1746" s="17"/>
      <c r="BI1746" s="17"/>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Z1746" s="33" t="s">
        <v>85</v>
      </c>
    </row>
    <row r="1747" spans="1:104" x14ac:dyDescent="0.25">
      <c r="A1747">
        <v>1746</v>
      </c>
      <c r="B1747">
        <v>114</v>
      </c>
      <c r="C1747" s="24" t="s">
        <v>4343</v>
      </c>
      <c r="D1747" s="12">
        <v>7.8</v>
      </c>
      <c r="E1747" s="13">
        <v>1.2</v>
      </c>
      <c r="F1747" s="7">
        <f t="shared" si="429"/>
        <v>6.5</v>
      </c>
      <c r="G1747" s="7">
        <f t="shared" si="440"/>
        <v>6.6</v>
      </c>
      <c r="H1747" s="15">
        <f t="shared" si="441"/>
        <v>9</v>
      </c>
      <c r="I1747" s="11"/>
      <c r="J1747" s="32"/>
      <c r="K1747" s="32"/>
      <c r="L1747" s="8">
        <v>0</v>
      </c>
      <c r="M1747" s="9">
        <v>1</v>
      </c>
      <c r="N1747" s="8">
        <v>0</v>
      </c>
      <c r="O1747" s="9">
        <v>0</v>
      </c>
      <c r="P1747" s="9">
        <v>0</v>
      </c>
      <c r="Q1747" s="9">
        <v>1</v>
      </c>
      <c r="R1747" s="9">
        <v>0</v>
      </c>
      <c r="S1747" s="8">
        <v>7113</v>
      </c>
      <c r="T1747" s="9">
        <v>12</v>
      </c>
      <c r="U1747" s="9">
        <f t="shared" si="436"/>
        <v>7100</v>
      </c>
      <c r="V1747" s="9">
        <f t="shared" si="442"/>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443"/>
        <v>0.11499999999999999</v>
      </c>
      <c r="AL1747" s="32">
        <f t="shared" si="443"/>
        <v>0.11499999999999999</v>
      </c>
      <c r="AM1747" s="32">
        <f t="shared" si="445"/>
        <v>0.22599999999999998</v>
      </c>
      <c r="AN1747" s="42">
        <v>0.54400000000000004</v>
      </c>
      <c r="AO1747" s="41" t="s">
        <v>98</v>
      </c>
      <c r="AP1747" s="17" t="s">
        <v>98</v>
      </c>
      <c r="AQ1747">
        <v>1</v>
      </c>
      <c r="AR1747" s="39">
        <v>0</v>
      </c>
      <c r="AS1747" t="s">
        <v>98</v>
      </c>
      <c r="AT1747" s="39" t="s">
        <v>98</v>
      </c>
      <c r="AV1747" s="17"/>
      <c r="AW1747" t="s">
        <v>98</v>
      </c>
      <c r="AX1747" s="17" t="s">
        <v>98</v>
      </c>
      <c r="AY1747" s="17" t="s">
        <v>233</v>
      </c>
      <c r="BF1747" s="17"/>
      <c r="BI1747" s="17"/>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Z1747" s="33" t="s">
        <v>85</v>
      </c>
    </row>
    <row r="1748" spans="1:104" x14ac:dyDescent="0.25">
      <c r="A1748">
        <v>1747</v>
      </c>
      <c r="B1748">
        <v>114</v>
      </c>
      <c r="C1748" s="24" t="s">
        <v>4343</v>
      </c>
      <c r="D1748" s="12">
        <v>10.199999999999999</v>
      </c>
      <c r="E1748" s="13">
        <v>1</v>
      </c>
      <c r="F1748" s="7">
        <f t="shared" si="429"/>
        <v>10.199999999999999</v>
      </c>
      <c r="G1748" s="7">
        <f t="shared" si="440"/>
        <v>9.1999999999999993</v>
      </c>
      <c r="H1748" s="15">
        <f t="shared" si="441"/>
        <v>11.2</v>
      </c>
      <c r="I1748" s="11"/>
      <c r="J1748" s="32"/>
      <c r="K1748" s="32"/>
      <c r="L1748" s="8">
        <v>0</v>
      </c>
      <c r="M1748" s="9">
        <v>1</v>
      </c>
      <c r="N1748" s="8">
        <v>0</v>
      </c>
      <c r="O1748" s="9">
        <v>0</v>
      </c>
      <c r="P1748" s="9">
        <v>0</v>
      </c>
      <c r="Q1748" s="9">
        <v>1</v>
      </c>
      <c r="R1748" s="9">
        <v>0</v>
      </c>
      <c r="S1748" s="8">
        <v>7113</v>
      </c>
      <c r="T1748" s="9">
        <v>12</v>
      </c>
      <c r="U1748" s="9">
        <f t="shared" si="436"/>
        <v>7100</v>
      </c>
      <c r="V1748" s="9">
        <f t="shared" si="442"/>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ref="AK1748:AL1751" si="446">(1-$AM1748-$AN1748)/2</f>
        <v>0.11499999999999999</v>
      </c>
      <c r="AL1748" s="32">
        <f t="shared" si="446"/>
        <v>0.11499999999999999</v>
      </c>
      <c r="AM1748" s="32">
        <f t="shared" si="445"/>
        <v>0.22599999999999998</v>
      </c>
      <c r="AN1748" s="42">
        <v>0.54400000000000004</v>
      </c>
      <c r="AO1748" s="41" t="s">
        <v>98</v>
      </c>
      <c r="AP1748" s="17" t="s">
        <v>98</v>
      </c>
      <c r="AQ1748">
        <v>1</v>
      </c>
      <c r="AR1748" s="39">
        <v>0</v>
      </c>
      <c r="AS1748" t="s">
        <v>98</v>
      </c>
      <c r="AT1748" s="39" t="s">
        <v>98</v>
      </c>
      <c r="AV1748" s="17"/>
      <c r="AW1748" t="s">
        <v>98</v>
      </c>
      <c r="AX1748" s="17" t="s">
        <v>98</v>
      </c>
      <c r="AY1748" s="17" t="s">
        <v>233</v>
      </c>
      <c r="BF1748" s="17"/>
      <c r="BI1748" s="17"/>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Z1748" s="33" t="s">
        <v>85</v>
      </c>
    </row>
    <row r="1749" spans="1:104" x14ac:dyDescent="0.25">
      <c r="A1749">
        <v>1748</v>
      </c>
      <c r="B1749">
        <v>114</v>
      </c>
      <c r="C1749" s="24" t="s">
        <v>4343</v>
      </c>
      <c r="D1749" s="12">
        <v>10</v>
      </c>
      <c r="E1749" s="13">
        <v>9</v>
      </c>
      <c r="F1749" s="7">
        <f t="shared" si="429"/>
        <v>1.1111111111111112</v>
      </c>
      <c r="G1749" s="7">
        <f t="shared" si="440"/>
        <v>1</v>
      </c>
      <c r="H1749" s="15">
        <f t="shared" si="441"/>
        <v>19</v>
      </c>
      <c r="I1749" s="11"/>
      <c r="J1749" s="32"/>
      <c r="K1749" s="32"/>
      <c r="L1749" s="8">
        <v>0</v>
      </c>
      <c r="M1749" s="9">
        <v>1</v>
      </c>
      <c r="N1749" s="8">
        <v>0</v>
      </c>
      <c r="O1749" s="9">
        <v>0</v>
      </c>
      <c r="P1749" s="9">
        <v>0</v>
      </c>
      <c r="Q1749" s="9">
        <v>1</v>
      </c>
      <c r="R1749" s="9">
        <v>0</v>
      </c>
      <c r="S1749" s="8">
        <v>7113</v>
      </c>
      <c r="T1749" s="9">
        <v>12</v>
      </c>
      <c r="U1749" s="9">
        <f t="shared" si="436"/>
        <v>7100</v>
      </c>
      <c r="V1749" s="9">
        <f t="shared" si="442"/>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446"/>
        <v>0.11499999999999999</v>
      </c>
      <c r="AL1749" s="32">
        <f t="shared" si="446"/>
        <v>0.11499999999999999</v>
      </c>
      <c r="AM1749" s="32">
        <f t="shared" si="445"/>
        <v>0.22599999999999998</v>
      </c>
      <c r="AN1749" s="42">
        <v>0.54400000000000004</v>
      </c>
      <c r="AO1749" s="41" t="s">
        <v>98</v>
      </c>
      <c r="AP1749" s="17" t="s">
        <v>98</v>
      </c>
      <c r="AQ1749">
        <v>1</v>
      </c>
      <c r="AR1749" s="39">
        <v>0</v>
      </c>
      <c r="AS1749" t="s">
        <v>98</v>
      </c>
      <c r="AT1749" s="39" t="s">
        <v>98</v>
      </c>
      <c r="AV1749" s="17"/>
      <c r="AW1749" t="s">
        <v>98</v>
      </c>
      <c r="AX1749" s="17" t="s">
        <v>98</v>
      </c>
      <c r="AY1749" s="17" t="s">
        <v>233</v>
      </c>
      <c r="BF1749" s="17"/>
      <c r="BI1749" s="17"/>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Z1749" s="33" t="s">
        <v>85</v>
      </c>
    </row>
    <row r="1750" spans="1:104" x14ac:dyDescent="0.25">
      <c r="A1750">
        <v>1749</v>
      </c>
      <c r="B1750">
        <v>114</v>
      </c>
      <c r="C1750" s="24" t="s">
        <v>4343</v>
      </c>
      <c r="D1750" s="12">
        <v>12.1</v>
      </c>
      <c r="E1750" s="13">
        <v>4</v>
      </c>
      <c r="F1750" s="7">
        <f t="shared" si="429"/>
        <v>3.0249999999999999</v>
      </c>
      <c r="G1750" s="7">
        <f t="shared" si="440"/>
        <v>8.1</v>
      </c>
      <c r="H1750" s="15">
        <f t="shared" si="441"/>
        <v>16.100000000000001</v>
      </c>
      <c r="I1750" s="11"/>
      <c r="J1750" s="32"/>
      <c r="K1750" s="32"/>
      <c r="L1750" s="8">
        <v>0</v>
      </c>
      <c r="M1750" s="9">
        <v>1</v>
      </c>
      <c r="N1750" s="8">
        <v>0</v>
      </c>
      <c r="O1750" s="9">
        <v>0</v>
      </c>
      <c r="P1750" s="9">
        <v>0</v>
      </c>
      <c r="Q1750" s="9">
        <v>1</v>
      </c>
      <c r="R1750" s="9">
        <v>0</v>
      </c>
      <c r="S1750" s="8">
        <v>7113</v>
      </c>
      <c r="T1750" s="9">
        <v>12</v>
      </c>
      <c r="U1750" s="9">
        <f t="shared" si="436"/>
        <v>7100</v>
      </c>
      <c r="V1750" s="9">
        <f t="shared" si="442"/>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446"/>
        <v>0.11499999999999999</v>
      </c>
      <c r="AL1750" s="32">
        <f t="shared" si="446"/>
        <v>0.11499999999999999</v>
      </c>
      <c r="AM1750" s="32">
        <f t="shared" si="445"/>
        <v>0.22599999999999998</v>
      </c>
      <c r="AN1750" s="42">
        <v>0.54400000000000004</v>
      </c>
      <c r="AO1750" s="41" t="s">
        <v>98</v>
      </c>
      <c r="AP1750" s="17" t="s">
        <v>98</v>
      </c>
      <c r="AQ1750">
        <v>1</v>
      </c>
      <c r="AR1750" s="39">
        <v>0</v>
      </c>
      <c r="AS1750" t="s">
        <v>98</v>
      </c>
      <c r="AT1750" s="39" t="s">
        <v>98</v>
      </c>
      <c r="AV1750" s="17"/>
      <c r="AW1750" t="s">
        <v>98</v>
      </c>
      <c r="AX1750" s="17" t="s">
        <v>98</v>
      </c>
      <c r="AY1750" s="17" t="s">
        <v>233</v>
      </c>
      <c r="BF1750" s="17"/>
      <c r="BI1750" s="17"/>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Z1750" s="33" t="s">
        <v>85</v>
      </c>
    </row>
    <row r="1751" spans="1:104" x14ac:dyDescent="0.25">
      <c r="A1751">
        <v>1750</v>
      </c>
      <c r="B1751">
        <v>114</v>
      </c>
      <c r="C1751" s="24" t="s">
        <v>4343</v>
      </c>
      <c r="D1751" s="12">
        <v>11.5</v>
      </c>
      <c r="E1751" s="13">
        <v>2.8</v>
      </c>
      <c r="F1751" s="7">
        <f t="shared" si="429"/>
        <v>4.1071428571428577</v>
      </c>
      <c r="G1751" s="7">
        <f t="shared" si="440"/>
        <v>8.6999999999999993</v>
      </c>
      <c r="H1751" s="15">
        <f t="shared" si="441"/>
        <v>14.3</v>
      </c>
      <c r="I1751" s="11"/>
      <c r="J1751" s="32"/>
      <c r="K1751" s="32"/>
      <c r="L1751" s="8">
        <v>0</v>
      </c>
      <c r="M1751" s="9">
        <v>1</v>
      </c>
      <c r="N1751" s="8">
        <v>0</v>
      </c>
      <c r="O1751" s="9">
        <v>0</v>
      </c>
      <c r="P1751" s="9">
        <v>0</v>
      </c>
      <c r="Q1751" s="9">
        <v>1</v>
      </c>
      <c r="R1751" s="9">
        <v>0</v>
      </c>
      <c r="S1751" s="8">
        <v>7113</v>
      </c>
      <c r="T1751" s="9">
        <v>12</v>
      </c>
      <c r="U1751" s="9">
        <f t="shared" si="436"/>
        <v>7100</v>
      </c>
      <c r="V1751" s="9">
        <f t="shared" si="442"/>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446"/>
        <v>0.11499999999999999</v>
      </c>
      <c r="AL1751" s="32">
        <f t="shared" si="446"/>
        <v>0.11499999999999999</v>
      </c>
      <c r="AM1751" s="32">
        <f t="shared" si="445"/>
        <v>0.22599999999999998</v>
      </c>
      <c r="AN1751" s="42">
        <v>0.54400000000000004</v>
      </c>
      <c r="AO1751" s="41" t="s">
        <v>98</v>
      </c>
      <c r="AP1751" s="17" t="s">
        <v>98</v>
      </c>
      <c r="AQ1751">
        <v>1</v>
      </c>
      <c r="AR1751" s="39">
        <v>0</v>
      </c>
      <c r="AS1751" t="s">
        <v>98</v>
      </c>
      <c r="AT1751" s="39" t="s">
        <v>98</v>
      </c>
      <c r="AV1751" s="17"/>
      <c r="AW1751" t="s">
        <v>98</v>
      </c>
      <c r="AX1751" s="17" t="s">
        <v>98</v>
      </c>
      <c r="AY1751" s="17" t="s">
        <v>233</v>
      </c>
      <c r="BF1751" s="17"/>
      <c r="BI1751" s="17"/>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Z1751" s="33" t="s">
        <v>85</v>
      </c>
    </row>
    <row r="1752" spans="1:104" x14ac:dyDescent="0.25">
      <c r="A1752">
        <v>1751</v>
      </c>
      <c r="B1752">
        <v>115</v>
      </c>
      <c r="C1752" s="24" t="s">
        <v>4347</v>
      </c>
      <c r="D1752" s="12">
        <v>7.2380529476360866</v>
      </c>
      <c r="E1752" s="13">
        <v>9.6507372635147817E-2</v>
      </c>
      <c r="F1752" s="7">
        <v>75</v>
      </c>
      <c r="G1752" s="7">
        <f t="shared" ref="G1752:G1763" si="447">D1752-E1752</f>
        <v>7.1415455750009391</v>
      </c>
      <c r="H1752" s="15">
        <f t="shared" ref="H1752:H1763" si="448">D1752+E1752</f>
        <v>7.3345603202712342</v>
      </c>
      <c r="I1752" s="11"/>
      <c r="J1752" s="32"/>
      <c r="K1752" s="32"/>
      <c r="L1752" s="8">
        <v>1</v>
      </c>
      <c r="M1752" s="9">
        <v>0</v>
      </c>
      <c r="N1752" s="8">
        <v>0</v>
      </c>
      <c r="O1752" s="9">
        <v>0</v>
      </c>
      <c r="P1752" s="9">
        <v>1</v>
      </c>
      <c r="Q1752" s="9">
        <v>0</v>
      </c>
      <c r="R1752" s="9">
        <v>0</v>
      </c>
      <c r="S1752" s="8">
        <v>667341</v>
      </c>
      <c r="T1752" s="9">
        <v>13</v>
      </c>
      <c r="U1752" s="9">
        <f t="shared" si="436"/>
        <v>667327</v>
      </c>
      <c r="V1752" s="9">
        <f t="shared" si="442"/>
        <v>12</v>
      </c>
      <c r="W1752" s="7">
        <f>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1-AQ1752</f>
        <v>0.31599999999999995</v>
      </c>
      <c r="AS1752" t="s">
        <v>98</v>
      </c>
      <c r="AT1752" s="39" t="s">
        <v>98</v>
      </c>
      <c r="AV1752" s="17"/>
      <c r="AW1752" t="s">
        <v>98</v>
      </c>
      <c r="AX1752" s="17" t="s">
        <v>98</v>
      </c>
      <c r="AY1752" s="17" t="s">
        <v>233</v>
      </c>
      <c r="BF1752" s="17"/>
      <c r="BI1752" s="17"/>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Z1752" s="33" t="s">
        <v>85</v>
      </c>
    </row>
    <row r="1753" spans="1:104" x14ac:dyDescent="0.25">
      <c r="A1753">
        <v>1752</v>
      </c>
      <c r="B1753">
        <v>115</v>
      </c>
      <c r="C1753" s="24" t="s">
        <v>4347</v>
      </c>
      <c r="D1753" s="12">
        <v>5.5250146915888587</v>
      </c>
      <c r="E1753" s="13">
        <v>4.6041789096573825E-2</v>
      </c>
      <c r="F1753" s="7">
        <v>120</v>
      </c>
      <c r="G1753" s="7">
        <f t="shared" si="447"/>
        <v>5.4789729024922851</v>
      </c>
      <c r="H1753" s="15">
        <f t="shared" si="448"/>
        <v>5.5710564806854324</v>
      </c>
      <c r="I1753" s="11"/>
      <c r="J1753" s="32"/>
      <c r="K1753" s="32"/>
      <c r="L1753" s="8">
        <v>1</v>
      </c>
      <c r="M1753" s="9">
        <v>0</v>
      </c>
      <c r="N1753" s="8">
        <v>0</v>
      </c>
      <c r="O1753" s="9">
        <v>0</v>
      </c>
      <c r="P1753" s="9">
        <v>1</v>
      </c>
      <c r="Q1753" s="9">
        <v>0</v>
      </c>
      <c r="R1753" s="9">
        <v>0</v>
      </c>
      <c r="S1753" s="8">
        <v>667341</v>
      </c>
      <c r="T1753" s="9">
        <v>13</v>
      </c>
      <c r="U1753" s="9">
        <f t="shared" ref="U1753:U1763" si="449">S1753-T1753-1</f>
        <v>667327</v>
      </c>
      <c r="V1753" s="9">
        <f t="shared" si="442"/>
        <v>12</v>
      </c>
      <c r="W1753" s="7">
        <f t="shared" ref="W1753:W1763" si="450">BL1753-X1753-6</f>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ref="AR1753:AR1763" si="451">1-AQ1753</f>
        <v>0.31599999999999995</v>
      </c>
      <c r="AS1753" t="s">
        <v>98</v>
      </c>
      <c r="AT1753" s="39" t="s">
        <v>98</v>
      </c>
      <c r="AV1753" s="17"/>
      <c r="AW1753" t="s">
        <v>98</v>
      </c>
      <c r="AX1753" s="17" t="s">
        <v>98</v>
      </c>
      <c r="AY1753" s="17" t="s">
        <v>233</v>
      </c>
      <c r="BF1753" s="17"/>
      <c r="BI1753" s="17"/>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Z1753" s="33" t="s">
        <v>85</v>
      </c>
    </row>
    <row r="1754" spans="1:104" x14ac:dyDescent="0.25">
      <c r="A1754">
        <v>1753</v>
      </c>
      <c r="B1754">
        <v>115</v>
      </c>
      <c r="C1754" s="24" t="s">
        <v>4347</v>
      </c>
      <c r="D1754" s="12">
        <v>6.7522291599108941</v>
      </c>
      <c r="E1754" s="13">
        <v>2.8134288166295391E-2</v>
      </c>
      <c r="F1754" s="7">
        <v>240</v>
      </c>
      <c r="G1754" s="7">
        <f t="shared" si="447"/>
        <v>6.7240948717445983</v>
      </c>
      <c r="H1754" s="15">
        <f t="shared" si="448"/>
        <v>6.7803634480771899</v>
      </c>
      <c r="I1754" s="11"/>
      <c r="J1754" s="32"/>
      <c r="K1754" s="32"/>
      <c r="L1754" s="8">
        <v>1</v>
      </c>
      <c r="M1754" s="9">
        <v>0</v>
      </c>
      <c r="N1754" s="8">
        <v>0</v>
      </c>
      <c r="O1754" s="9">
        <v>0</v>
      </c>
      <c r="P1754" s="9">
        <v>1</v>
      </c>
      <c r="Q1754" s="9">
        <v>0</v>
      </c>
      <c r="R1754" s="9">
        <v>0</v>
      </c>
      <c r="S1754" s="8">
        <v>667341</v>
      </c>
      <c r="T1754" s="9">
        <v>13</v>
      </c>
      <c r="U1754" s="9">
        <f t="shared" si="449"/>
        <v>667327</v>
      </c>
      <c r="V1754" s="9">
        <f t="shared" si="442"/>
        <v>12</v>
      </c>
      <c r="W1754" s="7">
        <f t="shared" si="450"/>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451"/>
        <v>0.31599999999999995</v>
      </c>
      <c r="AS1754" t="s">
        <v>98</v>
      </c>
      <c r="AT1754" s="39" t="s">
        <v>98</v>
      </c>
      <c r="AV1754" s="17"/>
      <c r="AW1754" t="s">
        <v>98</v>
      </c>
      <c r="AX1754" s="17" t="s">
        <v>98</v>
      </c>
      <c r="AY1754" s="17" t="s">
        <v>233</v>
      </c>
      <c r="BF1754" s="17"/>
      <c r="BI1754" s="17"/>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Z1754" s="33" t="s">
        <v>85</v>
      </c>
    </row>
    <row r="1755" spans="1:104" x14ac:dyDescent="0.25">
      <c r="A1755">
        <v>1754</v>
      </c>
      <c r="B1755">
        <v>115</v>
      </c>
      <c r="C1755" s="24" t="s">
        <v>4347</v>
      </c>
      <c r="D1755" s="12">
        <v>6.3788965157105082</v>
      </c>
      <c r="E1755" s="13">
        <v>2.9901077417393007E-2</v>
      </c>
      <c r="F1755" s="7">
        <v>213.33333333333334</v>
      </c>
      <c r="G1755" s="7">
        <f t="shared" si="447"/>
        <v>6.3489954382931151</v>
      </c>
      <c r="H1755" s="15">
        <f t="shared" si="448"/>
        <v>6.4087975931279013</v>
      </c>
      <c r="I1755" s="11"/>
      <c r="J1755" s="32"/>
      <c r="K1755" s="32"/>
      <c r="L1755" s="8">
        <v>1</v>
      </c>
      <c r="M1755" s="9">
        <v>0</v>
      </c>
      <c r="N1755" s="8">
        <v>0</v>
      </c>
      <c r="O1755" s="9">
        <v>0</v>
      </c>
      <c r="P1755" s="9">
        <v>1</v>
      </c>
      <c r="Q1755" s="9">
        <v>0</v>
      </c>
      <c r="R1755" s="9">
        <v>0</v>
      </c>
      <c r="S1755" s="8">
        <v>667341</v>
      </c>
      <c r="T1755" s="9">
        <v>13</v>
      </c>
      <c r="U1755" s="9">
        <f t="shared" si="449"/>
        <v>667327</v>
      </c>
      <c r="V1755" s="9">
        <f t="shared" si="442"/>
        <v>12</v>
      </c>
      <c r="W1755" s="7">
        <f t="shared" si="450"/>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451"/>
        <v>0.31599999999999995</v>
      </c>
      <c r="AS1755" t="s">
        <v>98</v>
      </c>
      <c r="AT1755" s="39" t="s">
        <v>98</v>
      </c>
      <c r="AV1755" s="17"/>
      <c r="AW1755" t="s">
        <v>98</v>
      </c>
      <c r="AX1755" s="17" t="s">
        <v>98</v>
      </c>
      <c r="AY1755" s="17" t="s">
        <v>233</v>
      </c>
      <c r="BF1755" s="17"/>
      <c r="BI1755" s="17"/>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Z1755" s="33" t="s">
        <v>85</v>
      </c>
    </row>
    <row r="1756" spans="1:104" x14ac:dyDescent="0.25">
      <c r="A1756">
        <v>1755</v>
      </c>
      <c r="B1756">
        <v>115</v>
      </c>
      <c r="C1756" s="24" t="s">
        <v>4347</v>
      </c>
      <c r="D1756" s="12">
        <v>5.3565375285273831</v>
      </c>
      <c r="E1756" s="13">
        <v>0.24347897856942649</v>
      </c>
      <c r="F1756" s="7">
        <v>22</v>
      </c>
      <c r="G1756" s="7">
        <f t="shared" si="447"/>
        <v>5.1130585499579562</v>
      </c>
      <c r="H1756" s="15">
        <f t="shared" si="448"/>
        <v>5.60001650709681</v>
      </c>
      <c r="I1756" s="11"/>
      <c r="J1756" s="32"/>
      <c r="K1756" s="32"/>
      <c r="L1756" s="8">
        <v>1</v>
      </c>
      <c r="M1756" s="9">
        <v>0</v>
      </c>
      <c r="N1756" s="8">
        <v>0</v>
      </c>
      <c r="O1756" s="9">
        <v>0</v>
      </c>
      <c r="P1756" s="9">
        <v>1</v>
      </c>
      <c r="Q1756" s="9">
        <v>0</v>
      </c>
      <c r="R1756" s="9">
        <v>0</v>
      </c>
      <c r="S1756" s="8">
        <v>129901</v>
      </c>
      <c r="T1756" s="9">
        <v>13</v>
      </c>
      <c r="U1756" s="9">
        <f t="shared" si="449"/>
        <v>129887</v>
      </c>
      <c r="V1756" s="9">
        <f t="shared" si="442"/>
        <v>12</v>
      </c>
      <c r="W1756" s="7">
        <f t="shared" si="450"/>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451"/>
        <v>0.26500000000000001</v>
      </c>
      <c r="AS1756" t="s">
        <v>98</v>
      </c>
      <c r="AT1756" s="39" t="s">
        <v>98</v>
      </c>
      <c r="AV1756" s="17"/>
      <c r="AW1756" t="s">
        <v>98</v>
      </c>
      <c r="AX1756" s="17" t="s">
        <v>98</v>
      </c>
      <c r="AY1756" s="17" t="s">
        <v>233</v>
      </c>
      <c r="BF1756" s="17"/>
      <c r="BI1756" s="17"/>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Z1756" s="33" t="s">
        <v>85</v>
      </c>
    </row>
    <row r="1757" spans="1:104" x14ac:dyDescent="0.25">
      <c r="A1757">
        <v>1756</v>
      </c>
      <c r="B1757">
        <v>115</v>
      </c>
      <c r="C1757" s="24" t="s">
        <v>4347</v>
      </c>
      <c r="D1757" s="12">
        <v>4.4447802172789874</v>
      </c>
      <c r="E1757" s="13">
        <v>0.14036148054565223</v>
      </c>
      <c r="F1757" s="7">
        <v>31.666666666666668</v>
      </c>
      <c r="G1757" s="7">
        <f t="shared" si="447"/>
        <v>4.3044187367333349</v>
      </c>
      <c r="H1757" s="15">
        <f t="shared" si="448"/>
        <v>4.58514169782464</v>
      </c>
      <c r="I1757" s="11"/>
      <c r="J1757" s="32"/>
      <c r="K1757" s="32"/>
      <c r="L1757" s="8">
        <v>1</v>
      </c>
      <c r="M1757" s="9">
        <v>0</v>
      </c>
      <c r="N1757" s="8">
        <v>0</v>
      </c>
      <c r="O1757" s="9">
        <v>0</v>
      </c>
      <c r="P1757" s="9">
        <v>1</v>
      </c>
      <c r="Q1757" s="9">
        <v>0</v>
      </c>
      <c r="R1757" s="9">
        <v>0</v>
      </c>
      <c r="S1757" s="8">
        <v>129901</v>
      </c>
      <c r="T1757" s="9">
        <v>13</v>
      </c>
      <c r="U1757" s="9">
        <f t="shared" si="449"/>
        <v>129887</v>
      </c>
      <c r="V1757" s="9">
        <f t="shared" si="442"/>
        <v>12</v>
      </c>
      <c r="W1757" s="7">
        <f t="shared" si="450"/>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451"/>
        <v>0.26500000000000001</v>
      </c>
      <c r="AS1757" t="s">
        <v>98</v>
      </c>
      <c r="AT1757" s="39" t="s">
        <v>98</v>
      </c>
      <c r="AV1757" s="17"/>
      <c r="AW1757" t="s">
        <v>98</v>
      </c>
      <c r="AX1757" s="17" t="s">
        <v>98</v>
      </c>
      <c r="AY1757" s="17" t="s">
        <v>233</v>
      </c>
      <c r="BF1757" s="17"/>
      <c r="BI1757" s="17"/>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Z1757" s="33" t="s">
        <v>85</v>
      </c>
    </row>
    <row r="1758" spans="1:104" x14ac:dyDescent="0.25">
      <c r="A1758">
        <v>1757</v>
      </c>
      <c r="B1758">
        <v>115</v>
      </c>
      <c r="C1758" s="24" t="s">
        <v>4347</v>
      </c>
      <c r="D1758" s="12">
        <v>5.6418018551802618</v>
      </c>
      <c r="E1758" s="13">
        <v>0.1301954274272368</v>
      </c>
      <c r="F1758" s="7">
        <v>43.333333333333336</v>
      </c>
      <c r="G1758" s="7">
        <f t="shared" si="447"/>
        <v>5.5116064277530246</v>
      </c>
      <c r="H1758" s="15">
        <f t="shared" si="448"/>
        <v>5.771997282607499</v>
      </c>
      <c r="I1758" s="11"/>
      <c r="J1758" s="32"/>
      <c r="K1758" s="32"/>
      <c r="L1758" s="8">
        <v>1</v>
      </c>
      <c r="M1758" s="9">
        <v>0</v>
      </c>
      <c r="N1758" s="8">
        <v>0</v>
      </c>
      <c r="O1758" s="9">
        <v>0</v>
      </c>
      <c r="P1758" s="9">
        <v>1</v>
      </c>
      <c r="Q1758" s="9">
        <v>0</v>
      </c>
      <c r="R1758" s="9">
        <v>0</v>
      </c>
      <c r="S1758" s="8">
        <v>129901</v>
      </c>
      <c r="T1758" s="9">
        <v>13</v>
      </c>
      <c r="U1758" s="9">
        <f t="shared" si="449"/>
        <v>129887</v>
      </c>
      <c r="V1758" s="9">
        <f t="shared" si="442"/>
        <v>12</v>
      </c>
      <c r="W1758" s="7">
        <f t="shared" si="450"/>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451"/>
        <v>0.26500000000000001</v>
      </c>
      <c r="AS1758" t="s">
        <v>98</v>
      </c>
      <c r="AT1758" s="39" t="s">
        <v>98</v>
      </c>
      <c r="AV1758" s="17"/>
      <c r="AW1758" t="s">
        <v>98</v>
      </c>
      <c r="AX1758" s="17" t="s">
        <v>98</v>
      </c>
      <c r="AY1758" s="17" t="s">
        <v>233</v>
      </c>
      <c r="BF1758" s="17"/>
      <c r="BI1758" s="17"/>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Z1758" s="33" t="s">
        <v>85</v>
      </c>
    </row>
    <row r="1759" spans="1:104" x14ac:dyDescent="0.25">
      <c r="A1759">
        <v>1758</v>
      </c>
      <c r="B1759">
        <v>115</v>
      </c>
      <c r="C1759" s="24" t="s">
        <v>4347</v>
      </c>
      <c r="D1759" s="12">
        <v>5.6310172766642408</v>
      </c>
      <c r="E1759" s="13">
        <v>0.12285855876358343</v>
      </c>
      <c r="F1759" s="7">
        <v>45.833333333333336</v>
      </c>
      <c r="G1759" s="7">
        <f t="shared" si="447"/>
        <v>5.508158717900657</v>
      </c>
      <c r="H1759" s="15">
        <f t="shared" si="448"/>
        <v>5.7538758354278245</v>
      </c>
      <c r="I1759" s="11"/>
      <c r="J1759" s="32"/>
      <c r="K1759" s="32"/>
      <c r="L1759" s="8">
        <v>1</v>
      </c>
      <c r="M1759" s="9">
        <v>0</v>
      </c>
      <c r="N1759" s="8">
        <v>0</v>
      </c>
      <c r="O1759" s="9">
        <v>0</v>
      </c>
      <c r="P1759" s="9">
        <v>1</v>
      </c>
      <c r="Q1759" s="9">
        <v>0</v>
      </c>
      <c r="R1759" s="9">
        <v>0</v>
      </c>
      <c r="S1759" s="8">
        <v>129901</v>
      </c>
      <c r="T1759" s="9">
        <v>13</v>
      </c>
      <c r="U1759" s="9">
        <f t="shared" si="449"/>
        <v>129887</v>
      </c>
      <c r="V1759" s="9">
        <f t="shared" si="442"/>
        <v>12</v>
      </c>
      <c r="W1759" s="7">
        <f t="shared" si="450"/>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451"/>
        <v>0.26500000000000001</v>
      </c>
      <c r="AS1759" t="s">
        <v>98</v>
      </c>
      <c r="AT1759" s="39" t="s">
        <v>98</v>
      </c>
      <c r="AV1759" s="17"/>
      <c r="AW1759" t="s">
        <v>98</v>
      </c>
      <c r="AX1759" s="17" t="s">
        <v>98</v>
      </c>
      <c r="AY1759" s="17" t="s">
        <v>233</v>
      </c>
      <c r="BF1759" s="17"/>
      <c r="BI1759" s="17"/>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Z1759" s="33" t="s">
        <v>85</v>
      </c>
    </row>
    <row r="1760" spans="1:104" x14ac:dyDescent="0.25">
      <c r="A1760">
        <v>1759</v>
      </c>
      <c r="B1760">
        <v>115</v>
      </c>
      <c r="C1760" s="24" t="s">
        <v>4347</v>
      </c>
      <c r="D1760" s="12">
        <v>4.4030650891055068</v>
      </c>
      <c r="E1760" s="13">
        <v>0.24461472717252816</v>
      </c>
      <c r="F1760" s="7">
        <v>18</v>
      </c>
      <c r="G1760" s="7">
        <f t="shared" si="447"/>
        <v>4.1584503619329789</v>
      </c>
      <c r="H1760" s="15">
        <f t="shared" si="448"/>
        <v>4.6476798162780346</v>
      </c>
      <c r="I1760" s="11"/>
      <c r="J1760" s="32"/>
      <c r="K1760" s="32"/>
      <c r="L1760" s="8">
        <v>1</v>
      </c>
      <c r="M1760" s="9">
        <v>0</v>
      </c>
      <c r="N1760" s="8">
        <v>0</v>
      </c>
      <c r="O1760" s="9">
        <v>0</v>
      </c>
      <c r="P1760" s="9">
        <v>1</v>
      </c>
      <c r="Q1760" s="9">
        <v>0</v>
      </c>
      <c r="R1760" s="9">
        <v>0</v>
      </c>
      <c r="S1760" s="8">
        <v>129901</v>
      </c>
      <c r="T1760" s="9">
        <v>13</v>
      </c>
      <c r="U1760" s="9">
        <f t="shared" si="449"/>
        <v>129887</v>
      </c>
      <c r="V1760" s="9">
        <f t="shared" si="442"/>
        <v>12</v>
      </c>
      <c r="W1760" s="7">
        <f t="shared" si="450"/>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451"/>
        <v>0.26500000000000001</v>
      </c>
      <c r="AS1760" t="s">
        <v>98</v>
      </c>
      <c r="AT1760" s="39" t="s">
        <v>98</v>
      </c>
      <c r="AV1760" s="17"/>
      <c r="AW1760" t="s">
        <v>98</v>
      </c>
      <c r="AX1760" s="17" t="s">
        <v>98</v>
      </c>
      <c r="AY1760" s="17" t="s">
        <v>233</v>
      </c>
      <c r="BF1760" s="17"/>
      <c r="BI1760" s="17"/>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Z1760" s="33" t="s">
        <v>85</v>
      </c>
    </row>
    <row r="1761" spans="1:104" x14ac:dyDescent="0.25">
      <c r="A1761">
        <v>1760</v>
      </c>
      <c r="B1761">
        <v>115</v>
      </c>
      <c r="C1761" s="24" t="s">
        <v>4347</v>
      </c>
      <c r="D1761" s="12">
        <v>3.7801985653766579</v>
      </c>
      <c r="E1761" s="13">
        <v>0.14175744620162467</v>
      </c>
      <c r="F1761" s="7">
        <v>26.666666666666668</v>
      </c>
      <c r="G1761" s="7">
        <f t="shared" si="447"/>
        <v>3.6384411191750332</v>
      </c>
      <c r="H1761" s="15">
        <f t="shared" si="448"/>
        <v>3.9219560115782826</v>
      </c>
      <c r="I1761" s="11"/>
      <c r="J1761" s="32"/>
      <c r="K1761" s="32"/>
      <c r="L1761" s="8">
        <v>1</v>
      </c>
      <c r="M1761" s="9">
        <v>0</v>
      </c>
      <c r="N1761" s="8">
        <v>0</v>
      </c>
      <c r="O1761" s="9">
        <v>0</v>
      </c>
      <c r="P1761" s="9">
        <v>1</v>
      </c>
      <c r="Q1761" s="9">
        <v>0</v>
      </c>
      <c r="R1761" s="9">
        <v>0</v>
      </c>
      <c r="S1761" s="8">
        <v>129901</v>
      </c>
      <c r="T1761" s="9">
        <v>13</v>
      </c>
      <c r="U1761" s="9">
        <f t="shared" si="449"/>
        <v>129887</v>
      </c>
      <c r="V1761" s="9">
        <f t="shared" si="442"/>
        <v>12</v>
      </c>
      <c r="W1761" s="7">
        <f t="shared" si="450"/>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451"/>
        <v>0.26500000000000001</v>
      </c>
      <c r="AS1761" t="s">
        <v>98</v>
      </c>
      <c r="AT1761" s="39" t="s">
        <v>98</v>
      </c>
      <c r="AV1761" s="17"/>
      <c r="AW1761" t="s">
        <v>98</v>
      </c>
      <c r="AX1761" s="17" t="s">
        <v>98</v>
      </c>
      <c r="AY1761" s="17" t="s">
        <v>233</v>
      </c>
      <c r="BF1761" s="17"/>
      <c r="BI1761" s="17"/>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Z1761" s="33" t="s">
        <v>85</v>
      </c>
    </row>
    <row r="1762" spans="1:104" x14ac:dyDescent="0.25">
      <c r="A1762">
        <v>1761</v>
      </c>
      <c r="B1762">
        <v>115</v>
      </c>
      <c r="C1762" s="24" t="s">
        <v>4347</v>
      </c>
      <c r="D1762" s="12">
        <v>5.1289422372410298</v>
      </c>
      <c r="E1762" s="13">
        <v>0.11723296542265213</v>
      </c>
      <c r="F1762" s="7">
        <v>43.749999999999993</v>
      </c>
      <c r="G1762" s="7">
        <f t="shared" si="447"/>
        <v>5.0117092718183773</v>
      </c>
      <c r="H1762" s="15">
        <f t="shared" si="448"/>
        <v>5.2461752026636823</v>
      </c>
      <c r="I1762" s="11"/>
      <c r="J1762" s="32"/>
      <c r="K1762" s="32"/>
      <c r="L1762" s="8">
        <v>1</v>
      </c>
      <c r="M1762" s="9">
        <v>0</v>
      </c>
      <c r="N1762" s="8">
        <v>0</v>
      </c>
      <c r="O1762" s="9">
        <v>0</v>
      </c>
      <c r="P1762" s="9">
        <v>1</v>
      </c>
      <c r="Q1762" s="9">
        <v>0</v>
      </c>
      <c r="R1762" s="9">
        <v>0</v>
      </c>
      <c r="S1762" s="8">
        <v>129901</v>
      </c>
      <c r="T1762" s="9">
        <v>13</v>
      </c>
      <c r="U1762" s="9">
        <f t="shared" si="449"/>
        <v>129887</v>
      </c>
      <c r="V1762" s="9">
        <f t="shared" si="442"/>
        <v>12</v>
      </c>
      <c r="W1762" s="7">
        <f t="shared" si="450"/>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451"/>
        <v>0.26500000000000001</v>
      </c>
      <c r="AS1762" t="s">
        <v>98</v>
      </c>
      <c r="AT1762" s="39" t="s">
        <v>98</v>
      </c>
      <c r="AV1762" s="17"/>
      <c r="AW1762" t="s">
        <v>98</v>
      </c>
      <c r="AX1762" s="17" t="s">
        <v>98</v>
      </c>
      <c r="AY1762" s="17" t="s">
        <v>233</v>
      </c>
      <c r="BF1762" s="17"/>
      <c r="BI1762" s="17"/>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Z1762" s="33" t="s">
        <v>85</v>
      </c>
    </row>
    <row r="1763" spans="1:104" x14ac:dyDescent="0.25">
      <c r="A1763">
        <v>1762</v>
      </c>
      <c r="B1763">
        <v>115</v>
      </c>
      <c r="C1763" s="24" t="s">
        <v>4347</v>
      </c>
      <c r="D1763" s="12">
        <v>5.0225875934424291</v>
      </c>
      <c r="E1763" s="13">
        <v>0.12556468983606073</v>
      </c>
      <c r="F1763" s="7">
        <v>40</v>
      </c>
      <c r="G1763" s="7">
        <f t="shared" si="447"/>
        <v>4.8970229036063682</v>
      </c>
      <c r="H1763" s="15">
        <f t="shared" si="448"/>
        <v>5.1481522832784901</v>
      </c>
      <c r="I1763" s="11"/>
      <c r="J1763" s="32"/>
      <c r="K1763" s="32"/>
      <c r="L1763" s="8">
        <v>1</v>
      </c>
      <c r="M1763" s="9">
        <v>0</v>
      </c>
      <c r="N1763" s="8">
        <v>0</v>
      </c>
      <c r="O1763" s="9">
        <v>0</v>
      </c>
      <c r="P1763" s="9">
        <v>1</v>
      </c>
      <c r="Q1763" s="9">
        <v>0</v>
      </c>
      <c r="R1763" s="9">
        <v>0</v>
      </c>
      <c r="S1763" s="8">
        <v>129901</v>
      </c>
      <c r="T1763" s="9">
        <v>13</v>
      </c>
      <c r="U1763" s="9">
        <f t="shared" si="449"/>
        <v>129887</v>
      </c>
      <c r="V1763" s="9">
        <f t="shared" si="442"/>
        <v>12</v>
      </c>
      <c r="W1763" s="7">
        <f t="shared" si="450"/>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451"/>
        <v>0.26500000000000001</v>
      </c>
      <c r="AS1763" t="s">
        <v>98</v>
      </c>
      <c r="AT1763" s="39" t="s">
        <v>98</v>
      </c>
      <c r="AV1763" s="17"/>
      <c r="AW1763" t="s">
        <v>98</v>
      </c>
      <c r="AX1763" s="17" t="s">
        <v>98</v>
      </c>
      <c r="AY1763" s="17" t="s">
        <v>233</v>
      </c>
      <c r="BF1763" s="17"/>
      <c r="BI1763" s="17"/>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Z1763" s="33" t="s">
        <v>85</v>
      </c>
    </row>
  </sheetData>
  <autoFilter ref="A1:CY1116" xr:uid="{00000000-0009-0000-0000-000000000000}"/>
  <conditionalFormatting sqref="A1:XFD2000">
    <cfRule type="containsBlanks" dxfId="609" priority="36">
      <formula>LEN(TRIM(A1))=0</formula>
    </cfRule>
    <cfRule type="expression" dxfId="608" priority="657">
      <formula>$C1&lt;&gt;$C2</formula>
    </cfRule>
    <cfRule type="expression" dxfId="607" priority="276">
      <formula>AND(NOT(ISBLANK($C1)),ISBLANK($C2))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4" activePane="bottomLeft" state="frozen"/>
      <selection pane="bottomLeft" activeCell="E25" sqref="E25"/>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349</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6" priority="2">
      <formula>LEN(TRIM(A100))=0</formula>
    </cfRule>
  </conditionalFormatting>
  <conditionalFormatting sqref="A2:B99">
    <cfRule type="containsBlanks" dxfId="605"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7"/>
  <sheetViews>
    <sheetView tabSelected="1"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10</v>
      </c>
      <c r="C39" t="s">
        <v>98</v>
      </c>
      <c r="D39">
        <v>17</v>
      </c>
    </row>
    <row r="40" spans="1:4" x14ac:dyDescent="0.25">
      <c r="A40">
        <v>1992</v>
      </c>
      <c r="B40" t="s">
        <v>10</v>
      </c>
      <c r="C40" t="s">
        <v>98</v>
      </c>
      <c r="D40" s="175">
        <v>28</v>
      </c>
    </row>
    <row r="41" spans="1:4" x14ac:dyDescent="0.25">
      <c r="A41">
        <v>1993</v>
      </c>
      <c r="B41" t="s">
        <v>10</v>
      </c>
      <c r="C41" t="s">
        <v>98</v>
      </c>
      <c r="D41">
        <v>19</v>
      </c>
    </row>
    <row r="42" spans="1:4" x14ac:dyDescent="0.25">
      <c r="A42">
        <v>1995</v>
      </c>
      <c r="B42" t="s">
        <v>10</v>
      </c>
      <c r="C42" t="s">
        <v>98</v>
      </c>
      <c r="D42">
        <v>27</v>
      </c>
    </row>
    <row r="43" spans="1:4" x14ac:dyDescent="0.25">
      <c r="A43">
        <v>1999</v>
      </c>
      <c r="B43" t="s">
        <v>10</v>
      </c>
      <c r="C43" t="s">
        <v>98</v>
      </c>
      <c r="D43">
        <v>22</v>
      </c>
    </row>
    <row r="44" spans="1:4" x14ac:dyDescent="0.25">
      <c r="A44">
        <v>1984</v>
      </c>
      <c r="B44" t="s">
        <v>558</v>
      </c>
      <c r="C44" t="s">
        <v>98</v>
      </c>
      <c r="D44">
        <v>1702.48</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518</v>
      </c>
      <c r="C64">
        <v>8556.6869409999999</v>
      </c>
      <c r="D64">
        <v>272.12</v>
      </c>
    </row>
    <row r="65" spans="1:4" x14ac:dyDescent="0.25">
      <c r="A65">
        <v>1983</v>
      </c>
      <c r="B65" t="s">
        <v>518</v>
      </c>
      <c r="C65">
        <v>9134.9964049999999</v>
      </c>
      <c r="D65">
        <v>277.55</v>
      </c>
    </row>
    <row r="66" spans="1:4" x14ac:dyDescent="0.25">
      <c r="A66">
        <v>1984</v>
      </c>
      <c r="B66" t="s">
        <v>518</v>
      </c>
      <c r="C66">
        <v>8398.2101459999994</v>
      </c>
      <c r="D66">
        <v>283.75</v>
      </c>
    </row>
    <row r="67" spans="1:4" x14ac:dyDescent="0.25">
      <c r="A67">
        <v>1985</v>
      </c>
      <c r="B67" t="s">
        <v>518</v>
      </c>
      <c r="C67">
        <v>8357.3759389999996</v>
      </c>
      <c r="D67">
        <v>295.91000000000003</v>
      </c>
    </row>
    <row r="68" spans="1:4" x14ac:dyDescent="0.25">
      <c r="A68">
        <v>1986</v>
      </c>
      <c r="B68" t="s">
        <v>518</v>
      </c>
      <c r="C68">
        <v>9470.7494029999998</v>
      </c>
      <c r="D68">
        <v>320.16000000000003</v>
      </c>
    </row>
    <row r="69" spans="1:4" x14ac:dyDescent="0.25">
      <c r="A69">
        <v>1987</v>
      </c>
      <c r="B69" t="s">
        <v>518</v>
      </c>
      <c r="C69">
        <v>10148.67959</v>
      </c>
      <c r="D69">
        <v>347.73</v>
      </c>
    </row>
    <row r="70" spans="1:4" x14ac:dyDescent="0.25">
      <c r="A70">
        <v>1988</v>
      </c>
      <c r="B70" t="s">
        <v>518</v>
      </c>
      <c r="C70">
        <v>10449.08691</v>
      </c>
      <c r="D70">
        <v>368.38</v>
      </c>
    </row>
    <row r="71" spans="1:4" x14ac:dyDescent="0.25">
      <c r="A71">
        <v>1989</v>
      </c>
      <c r="B71" t="s">
        <v>518</v>
      </c>
      <c r="C71">
        <v>10329.765649999999</v>
      </c>
      <c r="D71" s="175">
        <v>384.22</v>
      </c>
    </row>
    <row r="72" spans="1:4" x14ac:dyDescent="0.25">
      <c r="A72">
        <v>1990</v>
      </c>
      <c r="B72" t="s">
        <v>518</v>
      </c>
      <c r="C72">
        <v>10612.74865</v>
      </c>
      <c r="D72">
        <v>394.88</v>
      </c>
    </row>
    <row r="73" spans="1:4" x14ac:dyDescent="0.25">
      <c r="A73">
        <v>1991</v>
      </c>
      <c r="B73" t="s">
        <v>518</v>
      </c>
      <c r="C73">
        <v>10717.42575</v>
      </c>
      <c r="D73">
        <v>416.6</v>
      </c>
    </row>
    <row r="74" spans="1:4" x14ac:dyDescent="0.25">
      <c r="A74">
        <v>1960</v>
      </c>
      <c r="B74" t="s">
        <v>472</v>
      </c>
      <c r="C74">
        <v>9167.465295</v>
      </c>
      <c r="D74" t="s">
        <v>98</v>
      </c>
    </row>
    <row r="75" spans="1:4" x14ac:dyDescent="0.25">
      <c r="A75">
        <v>2010</v>
      </c>
      <c r="B75" t="s">
        <v>519</v>
      </c>
      <c r="C75">
        <v>3067.9310150000001</v>
      </c>
      <c r="D75">
        <v>155.55000000000001</v>
      </c>
    </row>
    <row r="76" spans="1:4" x14ac:dyDescent="0.25">
      <c r="A76">
        <v>1994</v>
      </c>
      <c r="B76" t="s">
        <v>455</v>
      </c>
      <c r="C76">
        <v>819.17575690000001</v>
      </c>
      <c r="D76">
        <v>42.26</v>
      </c>
    </row>
    <row r="77" spans="1:4" x14ac:dyDescent="0.25">
      <c r="A77">
        <v>2005</v>
      </c>
      <c r="B77" t="s">
        <v>535</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465</v>
      </c>
      <c r="C85">
        <v>18095.971750000001</v>
      </c>
      <c r="D85">
        <v>27.04</v>
      </c>
    </row>
    <row r="86" spans="1:4" x14ac:dyDescent="0.25">
      <c r="A86">
        <v>1995</v>
      </c>
      <c r="B86" t="s">
        <v>465</v>
      </c>
      <c r="C86">
        <v>19841.3593</v>
      </c>
      <c r="D86">
        <v>31.98</v>
      </c>
    </row>
    <row r="87" spans="1:4" x14ac:dyDescent="0.25">
      <c r="A87">
        <v>2002</v>
      </c>
      <c r="B87" t="s">
        <v>20</v>
      </c>
      <c r="C87">
        <v>787.8550444</v>
      </c>
      <c r="D87">
        <v>29.55</v>
      </c>
    </row>
    <row r="88" spans="1:4" x14ac:dyDescent="0.25">
      <c r="A88">
        <v>2017</v>
      </c>
      <c r="B88" t="s">
        <v>508</v>
      </c>
      <c r="C88">
        <v>3012.5448809999998</v>
      </c>
      <c r="D88">
        <v>376.35</v>
      </c>
    </row>
    <row r="89" spans="1:4" x14ac:dyDescent="0.25">
      <c r="A89">
        <v>1986</v>
      </c>
      <c r="B89" t="s">
        <v>21</v>
      </c>
      <c r="C89" t="s">
        <v>98</v>
      </c>
      <c r="D89" t="s">
        <v>98</v>
      </c>
    </row>
    <row r="90" spans="1:4" x14ac:dyDescent="0.25">
      <c r="A90">
        <v>1985</v>
      </c>
      <c r="B90" t="s">
        <v>569</v>
      </c>
      <c r="C90">
        <v>1105.8685190000001</v>
      </c>
      <c r="D90">
        <v>269.24</v>
      </c>
    </row>
    <row r="91" spans="1:4" x14ac:dyDescent="0.25">
      <c r="A91">
        <v>2006</v>
      </c>
      <c r="B91" t="s">
        <v>23</v>
      </c>
      <c r="C91">
        <v>5548.3588209999998</v>
      </c>
      <c r="D91">
        <v>312.74</v>
      </c>
    </row>
    <row r="92" spans="1:4" x14ac:dyDescent="0.25">
      <c r="A92">
        <v>1986</v>
      </c>
      <c r="B92" t="s">
        <v>522</v>
      </c>
      <c r="C92">
        <v>7294.8719659999997</v>
      </c>
      <c r="D92">
        <v>760.1</v>
      </c>
    </row>
    <row r="93" spans="1:4" x14ac:dyDescent="0.25">
      <c r="A93">
        <v>1996</v>
      </c>
      <c r="B93" t="s">
        <v>522</v>
      </c>
      <c r="C93">
        <v>10406.07497</v>
      </c>
      <c r="D93">
        <v>775.02499999999998</v>
      </c>
    </row>
    <row r="94" spans="1:4" x14ac:dyDescent="0.25">
      <c r="A94">
        <v>2005</v>
      </c>
      <c r="B94" t="s">
        <v>522</v>
      </c>
      <c r="C94">
        <v>12511.71221</v>
      </c>
      <c r="D94">
        <v>825.9916667</v>
      </c>
    </row>
    <row r="95" spans="1:4" x14ac:dyDescent="0.25">
      <c r="A95">
        <v>2010</v>
      </c>
      <c r="B95" t="s">
        <v>522</v>
      </c>
      <c r="C95">
        <v>13110.272999999999</v>
      </c>
      <c r="D95">
        <v>960.8666667</v>
      </c>
    </row>
    <row r="96" spans="1:4" x14ac:dyDescent="0.25">
      <c r="A96">
        <v>2013</v>
      </c>
      <c r="B96" t="s">
        <v>522</v>
      </c>
      <c r="C96">
        <v>11965.08555</v>
      </c>
      <c r="D96">
        <v>918.45</v>
      </c>
    </row>
    <row r="97" spans="1:4" x14ac:dyDescent="0.25">
      <c r="A97">
        <v>1985</v>
      </c>
      <c r="B97" t="s">
        <v>547</v>
      </c>
      <c r="C97">
        <v>1680</v>
      </c>
      <c r="D97">
        <v>44.5</v>
      </c>
    </row>
    <row r="98" spans="1:4" x14ac:dyDescent="0.25">
      <c r="A98">
        <v>1990</v>
      </c>
      <c r="B98" t="s">
        <v>547</v>
      </c>
      <c r="C98">
        <v>1710</v>
      </c>
      <c r="D98">
        <v>29.96</v>
      </c>
    </row>
    <row r="99" spans="1:4" x14ac:dyDescent="0.25">
      <c r="A99">
        <v>1991</v>
      </c>
      <c r="B99" t="s">
        <v>547</v>
      </c>
      <c r="C99">
        <v>1740</v>
      </c>
      <c r="D99">
        <v>9.83</v>
      </c>
    </row>
    <row r="100" spans="1:4" x14ac:dyDescent="0.25">
      <c r="A100">
        <v>1993</v>
      </c>
      <c r="B100" t="s">
        <v>547</v>
      </c>
      <c r="C100">
        <v>1770</v>
      </c>
      <c r="D100">
        <v>3.48</v>
      </c>
    </row>
    <row r="101" spans="1:4" x14ac:dyDescent="0.25">
      <c r="A101">
        <v>1994</v>
      </c>
      <c r="B101" t="s">
        <v>547</v>
      </c>
      <c r="C101">
        <v>1800</v>
      </c>
      <c r="D101">
        <v>5.55</v>
      </c>
    </row>
    <row r="102" spans="1:4" x14ac:dyDescent="0.25">
      <c r="A102">
        <v>1996</v>
      </c>
      <c r="B102" t="s">
        <v>547</v>
      </c>
      <c r="C102">
        <v>1836.5551760000001</v>
      </c>
      <c r="D102">
        <v>62.36</v>
      </c>
    </row>
    <row r="103" spans="1:4" x14ac:dyDescent="0.25">
      <c r="A103">
        <v>1998</v>
      </c>
      <c r="B103" t="s">
        <v>547</v>
      </c>
      <c r="C103">
        <v>1867.986572</v>
      </c>
      <c r="D103">
        <v>134.83000000000001</v>
      </c>
    </row>
    <row r="104" spans="1:4" x14ac:dyDescent="0.25">
      <c r="A104">
        <v>2000</v>
      </c>
      <c r="B104" t="s">
        <v>547</v>
      </c>
      <c r="C104">
        <v>1958.1173100000001</v>
      </c>
      <c r="D104">
        <v>377.8</v>
      </c>
    </row>
    <row r="105" spans="1:4" x14ac:dyDescent="0.25">
      <c r="A105">
        <v>2002</v>
      </c>
      <c r="B105" t="s">
        <v>547</v>
      </c>
      <c r="C105">
        <v>2337.5092770000001</v>
      </c>
      <c r="D105">
        <v>814</v>
      </c>
    </row>
    <row r="106" spans="1:4" x14ac:dyDescent="0.25">
      <c r="A106">
        <v>1984</v>
      </c>
      <c r="B106" t="s">
        <v>544</v>
      </c>
      <c r="C106">
        <v>4455.2138210000003</v>
      </c>
      <c r="D106" t="s">
        <v>98</v>
      </c>
    </row>
    <row r="107" spans="1:4" x14ac:dyDescent="0.25">
      <c r="A107">
        <v>1993</v>
      </c>
      <c r="B107" t="s">
        <v>544</v>
      </c>
      <c r="C107">
        <v>4456.2138210000003</v>
      </c>
      <c r="D107" s="175">
        <v>4763</v>
      </c>
    </row>
    <row r="108" spans="1:4" x14ac:dyDescent="0.25">
      <c r="A108">
        <v>2004</v>
      </c>
      <c r="B108" t="s">
        <v>24</v>
      </c>
      <c r="C108">
        <v>10169.178459999999</v>
      </c>
      <c r="D108" s="175">
        <v>996.05</v>
      </c>
    </row>
    <row r="109" spans="1:4" x14ac:dyDescent="0.25">
      <c r="A109">
        <v>2006</v>
      </c>
      <c r="B109" t="s">
        <v>24</v>
      </c>
      <c r="C109">
        <v>10461.59352</v>
      </c>
      <c r="D109" s="175">
        <v>1029.0666670000001</v>
      </c>
    </row>
    <row r="110" spans="1:4" x14ac:dyDescent="0.25">
      <c r="A110">
        <v>2008</v>
      </c>
      <c r="B110" t="s">
        <v>24</v>
      </c>
      <c r="C110">
        <v>11381.34726</v>
      </c>
      <c r="D110" s="175">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515</v>
      </c>
      <c r="C115">
        <v>16471.097519999999</v>
      </c>
      <c r="D115">
        <v>1190.67</v>
      </c>
    </row>
    <row r="116" spans="1:4" x14ac:dyDescent="0.25">
      <c r="A116">
        <v>2005</v>
      </c>
      <c r="B116" t="s">
        <v>515</v>
      </c>
      <c r="C116">
        <v>20349.749179999999</v>
      </c>
      <c r="D116">
        <v>1351.08</v>
      </c>
    </row>
    <row r="117" spans="1:4" x14ac:dyDescent="0.25">
      <c r="A117">
        <v>2006</v>
      </c>
      <c r="B117" t="s">
        <v>515</v>
      </c>
      <c r="C117">
        <v>20841.356749999999</v>
      </c>
      <c r="D117">
        <v>1400.39</v>
      </c>
    </row>
    <row r="118" spans="1:4" x14ac:dyDescent="0.25">
      <c r="A118">
        <v>2015</v>
      </c>
      <c r="B118" t="s">
        <v>515</v>
      </c>
      <c r="C118">
        <v>23733.290249999998</v>
      </c>
      <c r="D118">
        <v>1419.7</v>
      </c>
    </row>
    <row r="119" spans="1:4" x14ac:dyDescent="0.25">
      <c r="A119">
        <v>2001</v>
      </c>
      <c r="B119" t="s">
        <v>474</v>
      </c>
      <c r="C119">
        <v>430.31896970000003</v>
      </c>
      <c r="D119">
        <v>26.66</v>
      </c>
    </row>
    <row r="120" spans="1:4" x14ac:dyDescent="0.25">
      <c r="A120">
        <v>2006</v>
      </c>
      <c r="B120" t="s">
        <v>474</v>
      </c>
      <c r="C120">
        <v>510.41510010000002</v>
      </c>
      <c r="D120">
        <v>49.74</v>
      </c>
    </row>
    <row r="121" spans="1:4" x14ac:dyDescent="0.25">
      <c r="A121">
        <v>2014</v>
      </c>
      <c r="B121" t="s">
        <v>474</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577</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556</v>
      </c>
      <c r="C136" t="s">
        <v>98</v>
      </c>
      <c r="D136" t="s">
        <v>98</v>
      </c>
    </row>
    <row r="137" spans="1:4" x14ac:dyDescent="0.25">
      <c r="A137">
        <v>1991</v>
      </c>
      <c r="B137" t="s">
        <v>556</v>
      </c>
      <c r="C137">
        <v>971.63452150000001</v>
      </c>
      <c r="D137" s="175">
        <v>5.08</v>
      </c>
    </row>
    <row r="138" spans="1:4" x14ac:dyDescent="0.25">
      <c r="A138">
        <v>1997</v>
      </c>
      <c r="B138" t="s">
        <v>556</v>
      </c>
      <c r="C138">
        <v>543.8438721</v>
      </c>
      <c r="D138" s="175">
        <v>34.47</v>
      </c>
    </row>
    <row r="139" spans="1:4" x14ac:dyDescent="0.25">
      <c r="A139">
        <v>1998</v>
      </c>
      <c r="B139" t="s">
        <v>556</v>
      </c>
      <c r="C139">
        <v>557.91784670000004</v>
      </c>
      <c r="D139" s="175">
        <v>49.84</v>
      </c>
    </row>
    <row r="140" spans="1:4" x14ac:dyDescent="0.25">
      <c r="A140">
        <v>2000</v>
      </c>
      <c r="B140" t="s">
        <v>556</v>
      </c>
      <c r="C140">
        <v>570.54272460000004</v>
      </c>
      <c r="D140">
        <v>54.54</v>
      </c>
    </row>
    <row r="141" spans="1:4" x14ac:dyDescent="0.25">
      <c r="A141">
        <v>2002</v>
      </c>
      <c r="B141" t="s">
        <v>556</v>
      </c>
      <c r="C141">
        <v>679.80401610000001</v>
      </c>
      <c r="D141">
        <v>66.77</v>
      </c>
    </row>
    <row r="142" spans="1:4" x14ac:dyDescent="0.25">
      <c r="A142">
        <v>1958</v>
      </c>
      <c r="B142" t="s">
        <v>329</v>
      </c>
      <c r="C142" t="s">
        <v>98</v>
      </c>
      <c r="D142">
        <v>27.31</v>
      </c>
    </row>
    <row r="143" spans="1:4" x14ac:dyDescent="0.25">
      <c r="A143">
        <v>1982</v>
      </c>
      <c r="B143" t="s">
        <v>329</v>
      </c>
      <c r="C143">
        <v>13531.85261</v>
      </c>
      <c r="D143">
        <v>245.72</v>
      </c>
    </row>
    <row r="144" spans="1:4" x14ac:dyDescent="0.25">
      <c r="A144">
        <v>1984</v>
      </c>
      <c r="B144" t="s">
        <v>329</v>
      </c>
      <c r="C144">
        <v>14398.397360000001</v>
      </c>
      <c r="D144">
        <v>243.98</v>
      </c>
    </row>
    <row r="145" spans="1:4" x14ac:dyDescent="0.25">
      <c r="A145">
        <v>1999</v>
      </c>
      <c r="B145" t="s">
        <v>329</v>
      </c>
      <c r="C145">
        <v>23477.907670000001</v>
      </c>
      <c r="D145">
        <v>1423</v>
      </c>
    </row>
    <row r="146" spans="1:4" x14ac:dyDescent="0.25">
      <c r="A146">
        <v>2000</v>
      </c>
      <c r="B146" t="s">
        <v>329</v>
      </c>
      <c r="C146">
        <v>24477.315709999999</v>
      </c>
      <c r="D146">
        <v>1503.07</v>
      </c>
    </row>
    <row r="147" spans="1:4" x14ac:dyDescent="0.25">
      <c r="A147">
        <v>2001</v>
      </c>
      <c r="B147" t="s">
        <v>329</v>
      </c>
      <c r="C147">
        <v>25208.408510000001</v>
      </c>
      <c r="D147">
        <v>1486.61</v>
      </c>
    </row>
    <row r="148" spans="1:4" x14ac:dyDescent="0.25">
      <c r="A148">
        <v>1940</v>
      </c>
      <c r="B148" t="s">
        <v>233</v>
      </c>
      <c r="C148">
        <v>15113.74489</v>
      </c>
      <c r="D148">
        <v>528.53</v>
      </c>
    </row>
    <row r="149" spans="1:4" x14ac:dyDescent="0.25">
      <c r="A149">
        <v>1950</v>
      </c>
      <c r="B149" t="s">
        <v>233</v>
      </c>
      <c r="C149">
        <v>15635.363240000001</v>
      </c>
      <c r="D149">
        <v>810.53</v>
      </c>
    </row>
    <row r="150" spans="1:4" x14ac:dyDescent="0.25">
      <c r="A150">
        <v>1960</v>
      </c>
      <c r="B150" t="s">
        <v>233</v>
      </c>
      <c r="C150">
        <v>16156.981589999999</v>
      </c>
      <c r="D150">
        <v>1588.1</v>
      </c>
    </row>
    <row r="151" spans="1:4" x14ac:dyDescent="0.25">
      <c r="A151">
        <v>1965</v>
      </c>
      <c r="B151" t="s">
        <v>233</v>
      </c>
      <c r="C151">
        <v>16678.59994</v>
      </c>
      <c r="D151">
        <v>1863.3166670000001</v>
      </c>
    </row>
    <row r="152" spans="1:4" x14ac:dyDescent="0.25">
      <c r="A152">
        <v>1970</v>
      </c>
      <c r="B152" t="s">
        <v>233</v>
      </c>
      <c r="C152">
        <v>15553.42758</v>
      </c>
      <c r="D152">
        <v>1935.583333</v>
      </c>
    </row>
    <row r="153" spans="1:4" x14ac:dyDescent="0.25">
      <c r="A153">
        <v>1976</v>
      </c>
      <c r="B153" t="s">
        <v>233</v>
      </c>
      <c r="C153">
        <v>18108.120930000001</v>
      </c>
      <c r="D153">
        <v>1898.258333</v>
      </c>
    </row>
    <row r="154" spans="1:4" x14ac:dyDescent="0.25">
      <c r="A154">
        <v>1978</v>
      </c>
      <c r="B154" t="s">
        <v>233</v>
      </c>
      <c r="C154">
        <v>19296.74165</v>
      </c>
      <c r="D154">
        <v>1908</v>
      </c>
    </row>
    <row r="155" spans="1:4" x14ac:dyDescent="0.25">
      <c r="A155">
        <v>1979</v>
      </c>
      <c r="B155" t="s">
        <v>233</v>
      </c>
      <c r="C155">
        <v>19538.605950000001</v>
      </c>
      <c r="D155">
        <v>1876.7833330000001</v>
      </c>
    </row>
    <row r="156" spans="1:4" x14ac:dyDescent="0.25">
      <c r="A156">
        <v>1980</v>
      </c>
      <c r="B156" t="s">
        <v>233</v>
      </c>
      <c r="C156">
        <v>19291.597280000002</v>
      </c>
      <c r="D156">
        <v>1766.825</v>
      </c>
    </row>
    <row r="157" spans="1:4" x14ac:dyDescent="0.25">
      <c r="A157">
        <v>1981</v>
      </c>
      <c r="B157" t="s">
        <v>233</v>
      </c>
      <c r="C157">
        <v>19368.07476</v>
      </c>
      <c r="D157">
        <v>1730.4749999999999</v>
      </c>
    </row>
    <row r="158" spans="1:4" x14ac:dyDescent="0.25">
      <c r="A158">
        <v>1982</v>
      </c>
      <c r="B158" t="s">
        <v>233</v>
      </c>
      <c r="C158">
        <v>19465.135999999999</v>
      </c>
      <c r="D158">
        <v>1630.5</v>
      </c>
    </row>
    <row r="159" spans="1:4" x14ac:dyDescent="0.25">
      <c r="A159">
        <v>1983</v>
      </c>
      <c r="B159" t="s">
        <v>233</v>
      </c>
      <c r="C159">
        <v>20379.868750000001</v>
      </c>
      <c r="D159">
        <v>1579.75</v>
      </c>
    </row>
    <row r="160" spans="1:4" x14ac:dyDescent="0.25">
      <c r="A160">
        <v>1984</v>
      </c>
      <c r="B160" t="s">
        <v>233</v>
      </c>
      <c r="C160">
        <v>21267.073649999998</v>
      </c>
      <c r="D160">
        <v>1514.616667</v>
      </c>
    </row>
    <row r="161" spans="1:4" x14ac:dyDescent="0.25">
      <c r="A161">
        <v>1985</v>
      </c>
      <c r="B161" t="s">
        <v>233</v>
      </c>
      <c r="C161">
        <v>22170.84131</v>
      </c>
      <c r="D161">
        <v>1462.75</v>
      </c>
    </row>
    <row r="162" spans="1:4" x14ac:dyDescent="0.25">
      <c r="A162">
        <v>1986</v>
      </c>
      <c r="B162" t="s">
        <v>233</v>
      </c>
      <c r="C162">
        <v>22873.709869999999</v>
      </c>
      <c r="D162">
        <v>1435.5</v>
      </c>
    </row>
    <row r="163" spans="1:4" x14ac:dyDescent="0.25">
      <c r="A163">
        <v>1987</v>
      </c>
      <c r="B163" t="s">
        <v>233</v>
      </c>
      <c r="C163">
        <v>23439.863730000001</v>
      </c>
      <c r="D163">
        <v>1384.758333</v>
      </c>
    </row>
    <row r="164" spans="1:4" x14ac:dyDescent="0.25">
      <c r="A164">
        <v>1988</v>
      </c>
      <c r="B164" t="s">
        <v>233</v>
      </c>
      <c r="C164">
        <v>24198.198520000002</v>
      </c>
      <c r="D164">
        <v>1330.5</v>
      </c>
    </row>
    <row r="165" spans="1:4" x14ac:dyDescent="0.25">
      <c r="A165">
        <v>1989</v>
      </c>
      <c r="B165" t="s">
        <v>233</v>
      </c>
      <c r="C165">
        <v>24669.641670000001</v>
      </c>
      <c r="D165">
        <v>1269.241667</v>
      </c>
    </row>
    <row r="166" spans="1:4" x14ac:dyDescent="0.25">
      <c r="A166">
        <v>1990</v>
      </c>
      <c r="B166" t="s">
        <v>233</v>
      </c>
      <c r="C166">
        <v>24883.811160000001</v>
      </c>
      <c r="D166">
        <v>1325.5583329999999</v>
      </c>
    </row>
    <row r="167" spans="1:4" x14ac:dyDescent="0.25">
      <c r="A167">
        <v>1991</v>
      </c>
      <c r="B167" t="s">
        <v>233</v>
      </c>
      <c r="C167">
        <v>24597.83295</v>
      </c>
      <c r="D167">
        <v>1426.8916670000001</v>
      </c>
    </row>
    <row r="168" spans="1:4" x14ac:dyDescent="0.25">
      <c r="A168">
        <v>1992</v>
      </c>
      <c r="B168" t="s">
        <v>233</v>
      </c>
      <c r="C168">
        <v>25151.79477</v>
      </c>
      <c r="D168">
        <v>1422.6</v>
      </c>
    </row>
    <row r="169" spans="1:4" x14ac:dyDescent="0.25">
      <c r="A169">
        <v>1993</v>
      </c>
      <c r="B169" t="s">
        <v>233</v>
      </c>
      <c r="C169">
        <v>25687.022970000002</v>
      </c>
      <c r="D169">
        <v>1381.8166670000001</v>
      </c>
    </row>
    <row r="170" spans="1:4" x14ac:dyDescent="0.25">
      <c r="A170">
        <v>1994</v>
      </c>
      <c r="B170" t="s">
        <v>233</v>
      </c>
      <c r="C170">
        <v>26357.010590000002</v>
      </c>
      <c r="D170">
        <v>1346.7</v>
      </c>
    </row>
    <row r="171" spans="1:4" x14ac:dyDescent="0.25">
      <c r="A171">
        <v>1995</v>
      </c>
      <c r="B171" t="s">
        <v>233</v>
      </c>
      <c r="C171">
        <v>26813.478019999999</v>
      </c>
      <c r="D171">
        <v>1309.95</v>
      </c>
    </row>
    <row r="172" spans="1:4" x14ac:dyDescent="0.25">
      <c r="A172">
        <v>1996</v>
      </c>
      <c r="B172" t="s">
        <v>233</v>
      </c>
      <c r="C172">
        <v>27422.977930000001</v>
      </c>
      <c r="D172">
        <v>1310.075</v>
      </c>
    </row>
    <row r="173" spans="1:4" x14ac:dyDescent="0.25">
      <c r="A173">
        <v>1997</v>
      </c>
      <c r="B173" t="s">
        <v>233</v>
      </c>
      <c r="C173">
        <v>28115.055489999999</v>
      </c>
      <c r="D173">
        <v>1428.8416669999999</v>
      </c>
    </row>
    <row r="174" spans="1:4" x14ac:dyDescent="0.25">
      <c r="A174">
        <v>1998</v>
      </c>
      <c r="B174" t="s">
        <v>233</v>
      </c>
      <c r="C174">
        <v>29265.117839999999</v>
      </c>
      <c r="D174">
        <v>1483.883333</v>
      </c>
    </row>
    <row r="175" spans="1:4" x14ac:dyDescent="0.25">
      <c r="A175">
        <v>1999</v>
      </c>
      <c r="B175" t="s">
        <v>233</v>
      </c>
      <c r="C175">
        <v>30487.783589999999</v>
      </c>
      <c r="D175">
        <v>1452.116667</v>
      </c>
    </row>
    <row r="176" spans="1:4" x14ac:dyDescent="0.25">
      <c r="A176">
        <v>2000</v>
      </c>
      <c r="B176" t="s">
        <v>233</v>
      </c>
      <c r="C176">
        <v>31669.04076</v>
      </c>
      <c r="D176">
        <v>1404.675</v>
      </c>
    </row>
    <row r="177" spans="1:4" x14ac:dyDescent="0.25">
      <c r="A177">
        <v>2001</v>
      </c>
      <c r="B177" t="s">
        <v>233</v>
      </c>
      <c r="C177">
        <v>32133.66805</v>
      </c>
      <c r="D177">
        <v>1366.075</v>
      </c>
    </row>
    <row r="178" spans="1:4" x14ac:dyDescent="0.25">
      <c r="A178">
        <v>2002</v>
      </c>
      <c r="B178" t="s">
        <v>233</v>
      </c>
      <c r="C178">
        <v>32646.505450000001</v>
      </c>
      <c r="D178">
        <v>1344.741667</v>
      </c>
    </row>
    <row r="179" spans="1:4" x14ac:dyDescent="0.25">
      <c r="A179">
        <v>2003</v>
      </c>
      <c r="B179" t="s">
        <v>233</v>
      </c>
      <c r="C179">
        <v>33391.281190000002</v>
      </c>
      <c r="D179">
        <v>1314.8916670000001</v>
      </c>
    </row>
    <row r="180" spans="1:4" x14ac:dyDescent="0.25">
      <c r="A180">
        <v>2004</v>
      </c>
      <c r="B180" t="s">
        <v>233</v>
      </c>
      <c r="C180">
        <v>34330.928659999998</v>
      </c>
      <c r="D180">
        <v>1280.6083329999999</v>
      </c>
    </row>
    <row r="181" spans="1:4" x14ac:dyDescent="0.25">
      <c r="A181">
        <v>2005</v>
      </c>
      <c r="B181" t="s">
        <v>233</v>
      </c>
      <c r="C181">
        <v>35220.589139999996</v>
      </c>
      <c r="D181">
        <v>1238.583333</v>
      </c>
    </row>
    <row r="182" spans="1:4" x14ac:dyDescent="0.25">
      <c r="A182">
        <v>2006</v>
      </c>
      <c r="B182" t="s">
        <v>233</v>
      </c>
      <c r="C182">
        <v>35893.281669999997</v>
      </c>
      <c r="D182">
        <v>1199.883333</v>
      </c>
    </row>
    <row r="183" spans="1:4" x14ac:dyDescent="0.25">
      <c r="A183">
        <v>2007</v>
      </c>
      <c r="B183" t="s">
        <v>233</v>
      </c>
      <c r="C183">
        <v>36417.811650000003</v>
      </c>
      <c r="D183">
        <v>1236.083333</v>
      </c>
    </row>
    <row r="184" spans="1:4" x14ac:dyDescent="0.25">
      <c r="A184">
        <v>2008</v>
      </c>
      <c r="B184" t="s">
        <v>233</v>
      </c>
      <c r="C184">
        <v>36129.091099999998</v>
      </c>
      <c r="D184">
        <v>1343.083333</v>
      </c>
    </row>
    <row r="185" spans="1:4" x14ac:dyDescent="0.25">
      <c r="A185">
        <v>2009</v>
      </c>
      <c r="B185" t="s">
        <v>233</v>
      </c>
      <c r="C185">
        <v>35346.2039</v>
      </c>
      <c r="D185">
        <v>1501.125</v>
      </c>
    </row>
    <row r="186" spans="1:4" x14ac:dyDescent="0.25">
      <c r="A186">
        <v>2010</v>
      </c>
      <c r="B186" t="s">
        <v>233</v>
      </c>
      <c r="C186">
        <v>35722.274279999998</v>
      </c>
      <c r="D186">
        <v>1561.616667</v>
      </c>
    </row>
    <row r="187" spans="1:4" x14ac:dyDescent="0.25">
      <c r="A187">
        <v>2010</v>
      </c>
      <c r="B187" t="s">
        <v>30</v>
      </c>
      <c r="C187" t="s">
        <v>98</v>
      </c>
      <c r="D187">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9" activePane="bottomLeft" state="frozen"/>
      <selection activeCell="D1" sqref="D1"/>
      <selection pane="bottomLeft"/>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4" priority="610">
      <formula>LEN(TRIM(F1))=0</formula>
    </cfRule>
  </conditionalFormatting>
  <conditionalFormatting sqref="P2:R53 P55:R55">
    <cfRule type="containsText" dxfId="603" priority="607" operator="containsText" text="PRIMARY STUDY">
      <formula>NOT(ISERROR(SEARCH("PRIMARY STUDY",P2)))</formula>
    </cfRule>
    <cfRule type="notContainsText" dxfId="602" priority="608" operator="notContains" text="YES">
      <formula>ISERROR(SEARCH("YES",P2))</formula>
    </cfRule>
    <cfRule type="containsText" dxfId="601" priority="609" operator="containsText" text="YES">
      <formula>NOT(ISERROR(SEARCH("YES",P2)))</formula>
    </cfRule>
  </conditionalFormatting>
  <conditionalFormatting sqref="S2:S53 S55">
    <cfRule type="containsBlanks" dxfId="600" priority="611">
      <formula>LEN(TRIM(S2))=0</formula>
    </cfRule>
  </conditionalFormatting>
  <conditionalFormatting sqref="S2:S53 S55">
    <cfRule type="cellIs" dxfId="599" priority="605" operator="between">
      <formula>1</formula>
      <formula>4</formula>
    </cfRule>
    <cfRule type="containsText" dxfId="598" priority="606" operator="containsText" text="X">
      <formula>NOT(ISERROR(SEARCH("X",S2)))</formula>
    </cfRule>
  </conditionalFormatting>
  <conditionalFormatting sqref="F56">
    <cfRule type="containsBlanks" dxfId="597" priority="602">
      <formula>LEN(TRIM(F56))=0</formula>
    </cfRule>
  </conditionalFormatting>
  <conditionalFormatting sqref="P56:R56">
    <cfRule type="containsText" dxfId="596" priority="599" operator="containsText" text="PRIMARY STUDY">
      <formula>NOT(ISERROR(SEARCH("PRIMARY STUDY",P56)))</formula>
    </cfRule>
    <cfRule type="notContainsText" dxfId="595" priority="600" operator="notContains" text="YES">
      <formula>ISERROR(SEARCH("YES",P56))</formula>
    </cfRule>
    <cfRule type="containsText" dxfId="594" priority="601" operator="containsText" text="YES">
      <formula>NOT(ISERROR(SEARCH("YES",P56)))</formula>
    </cfRule>
  </conditionalFormatting>
  <conditionalFormatting sqref="B56">
    <cfRule type="duplicateValues" dxfId="593" priority="596"/>
  </conditionalFormatting>
  <conditionalFormatting sqref="S56">
    <cfRule type="containsBlanks" dxfId="592" priority="603">
      <formula>LEN(TRIM(S56))=0</formula>
    </cfRule>
  </conditionalFormatting>
  <conditionalFormatting sqref="S56">
    <cfRule type="cellIs" dxfId="591" priority="597" operator="between">
      <formula>1</formula>
      <formula>4</formula>
    </cfRule>
    <cfRule type="containsText" dxfId="590" priority="598" operator="containsText" text="X">
      <formula>NOT(ISERROR(SEARCH("X",S56)))</formula>
    </cfRule>
  </conditionalFormatting>
  <conditionalFormatting sqref="F57">
    <cfRule type="containsBlanks" dxfId="589" priority="594">
      <formula>LEN(TRIM(F57))=0</formula>
    </cfRule>
  </conditionalFormatting>
  <conditionalFormatting sqref="P57:R57">
    <cfRule type="containsText" dxfId="588" priority="591" operator="containsText" text="PRIMARY STUDY">
      <formula>NOT(ISERROR(SEARCH("PRIMARY STUDY",P57)))</formula>
    </cfRule>
    <cfRule type="notContainsText" dxfId="587" priority="592" operator="notContains" text="YES">
      <formula>ISERROR(SEARCH("YES",P57))</formula>
    </cfRule>
    <cfRule type="containsText" dxfId="586" priority="593" operator="containsText" text="YES">
      <formula>NOT(ISERROR(SEARCH("YES",P57)))</formula>
    </cfRule>
  </conditionalFormatting>
  <conditionalFormatting sqref="B57">
    <cfRule type="duplicateValues" dxfId="585" priority="588"/>
  </conditionalFormatting>
  <conditionalFormatting sqref="S57">
    <cfRule type="containsBlanks" dxfId="584" priority="595">
      <formula>LEN(TRIM(S57))=0</formula>
    </cfRule>
  </conditionalFormatting>
  <conditionalFormatting sqref="S57">
    <cfRule type="cellIs" dxfId="583" priority="589" operator="between">
      <formula>1</formula>
      <formula>4</formula>
    </cfRule>
    <cfRule type="containsText" dxfId="582" priority="590" operator="containsText" text="X">
      <formula>NOT(ISERROR(SEARCH("X",S57)))</formula>
    </cfRule>
  </conditionalFormatting>
  <conditionalFormatting sqref="F58">
    <cfRule type="containsBlanks" dxfId="581" priority="587">
      <formula>LEN(TRIM(F58))=0</formula>
    </cfRule>
  </conditionalFormatting>
  <conditionalFormatting sqref="B58">
    <cfRule type="duplicateValues" dxfId="580" priority="586"/>
  </conditionalFormatting>
  <conditionalFormatting sqref="P58:R58">
    <cfRule type="containsText" dxfId="579" priority="582" operator="containsText" text="PRIMARY STUDY">
      <formula>NOT(ISERROR(SEARCH("PRIMARY STUDY",P58)))</formula>
    </cfRule>
    <cfRule type="notContainsText" dxfId="578" priority="583" operator="notContains" text="YES">
      <formula>ISERROR(SEARCH("YES",P58))</formula>
    </cfRule>
    <cfRule type="containsText" dxfId="577" priority="584" operator="containsText" text="YES">
      <formula>NOT(ISERROR(SEARCH("YES",P58)))</formula>
    </cfRule>
  </conditionalFormatting>
  <conditionalFormatting sqref="S58">
    <cfRule type="containsBlanks" dxfId="576" priority="585">
      <formula>LEN(TRIM(S58))=0</formula>
    </cfRule>
  </conditionalFormatting>
  <conditionalFormatting sqref="S58">
    <cfRule type="cellIs" dxfId="575" priority="580" operator="between">
      <formula>1</formula>
      <formula>4</formula>
    </cfRule>
    <cfRule type="containsText" dxfId="574" priority="581" operator="containsText" text="X">
      <formula>NOT(ISERROR(SEARCH("X",S58)))</formula>
    </cfRule>
  </conditionalFormatting>
  <conditionalFormatting sqref="F59">
    <cfRule type="containsBlanks" dxfId="573" priority="579">
      <formula>LEN(TRIM(F59))=0</formula>
    </cfRule>
  </conditionalFormatting>
  <conditionalFormatting sqref="B59">
    <cfRule type="duplicateValues" dxfId="572" priority="578"/>
  </conditionalFormatting>
  <conditionalFormatting sqref="P59:R59">
    <cfRule type="containsText" dxfId="571" priority="574" operator="containsText" text="PRIMARY STUDY">
      <formula>NOT(ISERROR(SEARCH("PRIMARY STUDY",P59)))</formula>
    </cfRule>
    <cfRule type="notContainsText" dxfId="570" priority="575" operator="notContains" text="YES">
      <formula>ISERROR(SEARCH("YES",P59))</formula>
    </cfRule>
    <cfRule type="containsText" dxfId="569" priority="576" operator="containsText" text="YES">
      <formula>NOT(ISERROR(SEARCH("YES",P59)))</formula>
    </cfRule>
  </conditionalFormatting>
  <conditionalFormatting sqref="S59">
    <cfRule type="containsBlanks" dxfId="568" priority="577">
      <formula>LEN(TRIM(S59))=0</formula>
    </cfRule>
  </conditionalFormatting>
  <conditionalFormatting sqref="S59">
    <cfRule type="cellIs" dxfId="567" priority="572" operator="between">
      <formula>1</formula>
      <formula>4</formula>
    </cfRule>
    <cfRule type="containsText" dxfId="566" priority="573" operator="containsText" text="X">
      <formula>NOT(ISERROR(SEARCH("X",S59)))</formula>
    </cfRule>
  </conditionalFormatting>
  <conditionalFormatting sqref="F60">
    <cfRule type="containsBlanks" dxfId="565" priority="571">
      <formula>LEN(TRIM(F60))=0</formula>
    </cfRule>
  </conditionalFormatting>
  <conditionalFormatting sqref="B60">
    <cfRule type="duplicateValues" dxfId="564" priority="570"/>
  </conditionalFormatting>
  <conditionalFormatting sqref="P60:R60">
    <cfRule type="containsText" dxfId="563" priority="566" operator="containsText" text="PRIMARY STUDY">
      <formula>NOT(ISERROR(SEARCH("PRIMARY STUDY",P60)))</formula>
    </cfRule>
    <cfRule type="notContainsText" dxfId="562" priority="567" operator="notContains" text="YES">
      <formula>ISERROR(SEARCH("YES",P60))</formula>
    </cfRule>
    <cfRule type="containsText" dxfId="561" priority="568" operator="containsText" text="YES">
      <formula>NOT(ISERROR(SEARCH("YES",P60)))</formula>
    </cfRule>
  </conditionalFormatting>
  <conditionalFormatting sqref="S60">
    <cfRule type="containsBlanks" dxfId="560" priority="569">
      <formula>LEN(TRIM(S60))=0</formula>
    </cfRule>
  </conditionalFormatting>
  <conditionalFormatting sqref="S60">
    <cfRule type="cellIs" dxfId="559" priority="564" operator="between">
      <formula>1</formula>
      <formula>4</formula>
    </cfRule>
    <cfRule type="containsText" dxfId="558" priority="565" operator="containsText" text="X">
      <formula>NOT(ISERROR(SEARCH("X",S60)))</formula>
    </cfRule>
  </conditionalFormatting>
  <conditionalFormatting sqref="F61">
    <cfRule type="containsBlanks" dxfId="557" priority="563">
      <formula>LEN(TRIM(F61))=0</formula>
    </cfRule>
  </conditionalFormatting>
  <conditionalFormatting sqref="B61">
    <cfRule type="duplicateValues" dxfId="556" priority="562"/>
  </conditionalFormatting>
  <conditionalFormatting sqref="P61:R61">
    <cfRule type="containsText" dxfId="555" priority="558" operator="containsText" text="PRIMARY STUDY">
      <formula>NOT(ISERROR(SEARCH("PRIMARY STUDY",P61)))</formula>
    </cfRule>
    <cfRule type="notContainsText" dxfId="554" priority="559" operator="notContains" text="YES">
      <formula>ISERROR(SEARCH("YES",P61))</formula>
    </cfRule>
    <cfRule type="containsText" dxfId="553" priority="560" operator="containsText" text="YES">
      <formula>NOT(ISERROR(SEARCH("YES",P61)))</formula>
    </cfRule>
  </conditionalFormatting>
  <conditionalFormatting sqref="S61">
    <cfRule type="containsBlanks" dxfId="552" priority="561">
      <formula>LEN(TRIM(S61))=0</formula>
    </cfRule>
  </conditionalFormatting>
  <conditionalFormatting sqref="S61">
    <cfRule type="cellIs" dxfId="551" priority="556" operator="between">
      <formula>1</formula>
      <formula>4</formula>
    </cfRule>
    <cfRule type="containsText" dxfId="550" priority="557" operator="containsText" text="X">
      <formula>NOT(ISERROR(SEARCH("X",S61)))</formula>
    </cfRule>
  </conditionalFormatting>
  <conditionalFormatting sqref="B15:B53 B1:B13 B55">
    <cfRule type="duplicateValues" dxfId="549" priority="650"/>
  </conditionalFormatting>
  <conditionalFormatting sqref="F62">
    <cfRule type="containsBlanks" dxfId="548" priority="555">
      <formula>LEN(TRIM(F62))=0</formula>
    </cfRule>
  </conditionalFormatting>
  <conditionalFormatting sqref="B62">
    <cfRule type="duplicateValues" dxfId="547" priority="554"/>
  </conditionalFormatting>
  <conditionalFormatting sqref="P62:R62">
    <cfRule type="containsText" dxfId="546" priority="550" operator="containsText" text="PRIMARY STUDY">
      <formula>NOT(ISERROR(SEARCH("PRIMARY STUDY",P62)))</formula>
    </cfRule>
    <cfRule type="notContainsText" dxfId="545" priority="551" operator="notContains" text="YES">
      <formula>ISERROR(SEARCH("YES",P62))</formula>
    </cfRule>
    <cfRule type="containsText" dxfId="544" priority="552" operator="containsText" text="YES">
      <formula>NOT(ISERROR(SEARCH("YES",P62)))</formula>
    </cfRule>
  </conditionalFormatting>
  <conditionalFormatting sqref="S62">
    <cfRule type="containsBlanks" dxfId="543" priority="553">
      <formula>LEN(TRIM(S62))=0</formula>
    </cfRule>
  </conditionalFormatting>
  <conditionalFormatting sqref="S62">
    <cfRule type="cellIs" dxfId="542" priority="548" operator="between">
      <formula>1</formula>
      <formula>4</formula>
    </cfRule>
    <cfRule type="containsText" dxfId="541" priority="549" operator="containsText" text="X">
      <formula>NOT(ISERROR(SEARCH("X",S62)))</formula>
    </cfRule>
  </conditionalFormatting>
  <conditionalFormatting sqref="F63">
    <cfRule type="containsBlanks" dxfId="540" priority="547">
      <formula>LEN(TRIM(F63))=0</formula>
    </cfRule>
  </conditionalFormatting>
  <conditionalFormatting sqref="B63">
    <cfRule type="duplicateValues" dxfId="539" priority="546"/>
  </conditionalFormatting>
  <conditionalFormatting sqref="P63:R63">
    <cfRule type="containsText" dxfId="538" priority="542" operator="containsText" text="PRIMARY STUDY">
      <formula>NOT(ISERROR(SEARCH("PRIMARY STUDY",P63)))</formula>
    </cfRule>
    <cfRule type="notContainsText" dxfId="537" priority="543" operator="notContains" text="YES">
      <formula>ISERROR(SEARCH("YES",P63))</formula>
    </cfRule>
    <cfRule type="containsText" dxfId="536" priority="544" operator="containsText" text="YES">
      <formula>NOT(ISERROR(SEARCH("YES",P63)))</formula>
    </cfRule>
  </conditionalFormatting>
  <conditionalFormatting sqref="S63">
    <cfRule type="containsBlanks" dxfId="535" priority="545">
      <formula>LEN(TRIM(S63))=0</formula>
    </cfRule>
  </conditionalFormatting>
  <conditionalFormatting sqref="S63">
    <cfRule type="cellIs" dxfId="534" priority="540" operator="between">
      <formula>1</formula>
      <formula>4</formula>
    </cfRule>
    <cfRule type="containsText" dxfId="533" priority="541" operator="containsText" text="X">
      <formula>NOT(ISERROR(SEARCH("X",S63)))</formula>
    </cfRule>
  </conditionalFormatting>
  <conditionalFormatting sqref="F65">
    <cfRule type="containsBlanks" dxfId="532" priority="515">
      <formula>LEN(TRIM(F65))=0</formula>
    </cfRule>
  </conditionalFormatting>
  <conditionalFormatting sqref="F65">
    <cfRule type="containsBlanks" dxfId="531" priority="531">
      <formula>LEN(TRIM(F65))=0</formula>
    </cfRule>
  </conditionalFormatting>
  <conditionalFormatting sqref="B65">
    <cfRule type="duplicateValues" dxfId="530" priority="530"/>
  </conditionalFormatting>
  <conditionalFormatting sqref="P65:R65">
    <cfRule type="containsText" dxfId="529" priority="526" operator="containsText" text="PRIMARY STUDY">
      <formula>NOT(ISERROR(SEARCH("PRIMARY STUDY",P65)))</formula>
    </cfRule>
    <cfRule type="notContainsText" dxfId="528" priority="527" operator="notContains" text="YES">
      <formula>ISERROR(SEARCH("YES",P65))</formula>
    </cfRule>
    <cfRule type="containsText" dxfId="527" priority="528" operator="containsText" text="YES">
      <formula>NOT(ISERROR(SEARCH("YES",P65)))</formula>
    </cfRule>
  </conditionalFormatting>
  <conditionalFormatting sqref="S65">
    <cfRule type="containsBlanks" dxfId="526" priority="529">
      <formula>LEN(TRIM(S65))=0</formula>
    </cfRule>
  </conditionalFormatting>
  <conditionalFormatting sqref="S65">
    <cfRule type="cellIs" dxfId="525" priority="524" operator="between">
      <formula>1</formula>
      <formula>4</formula>
    </cfRule>
    <cfRule type="containsText" dxfId="524" priority="525" operator="containsText" text="X">
      <formula>NOT(ISERROR(SEARCH("X",S65)))</formula>
    </cfRule>
  </conditionalFormatting>
  <conditionalFormatting sqref="F66">
    <cfRule type="containsBlanks" dxfId="523" priority="523">
      <formula>LEN(TRIM(F66))=0</formula>
    </cfRule>
  </conditionalFormatting>
  <conditionalFormatting sqref="B66">
    <cfRule type="duplicateValues" dxfId="522" priority="522"/>
  </conditionalFormatting>
  <conditionalFormatting sqref="P66:R66">
    <cfRule type="containsText" dxfId="521" priority="518" operator="containsText" text="PRIMARY STUDY">
      <formula>NOT(ISERROR(SEARCH("PRIMARY STUDY",P66)))</formula>
    </cfRule>
    <cfRule type="notContainsText" dxfId="520" priority="519" operator="notContains" text="YES">
      <formula>ISERROR(SEARCH("YES",P66))</formula>
    </cfRule>
    <cfRule type="containsText" dxfId="519" priority="520" operator="containsText" text="YES">
      <formula>NOT(ISERROR(SEARCH("YES",P66)))</formula>
    </cfRule>
  </conditionalFormatting>
  <conditionalFormatting sqref="S66">
    <cfRule type="containsBlanks" dxfId="518" priority="521">
      <formula>LEN(TRIM(S66))=0</formula>
    </cfRule>
  </conditionalFormatting>
  <conditionalFormatting sqref="S66">
    <cfRule type="cellIs" dxfId="517" priority="516" operator="between">
      <formula>1</formula>
      <formula>4</formula>
    </cfRule>
    <cfRule type="containsText" dxfId="516" priority="517" operator="containsText" text="X">
      <formula>NOT(ISERROR(SEARCH("X",S66)))</formula>
    </cfRule>
  </conditionalFormatting>
  <conditionalFormatting sqref="B65">
    <cfRule type="duplicateValues" dxfId="515" priority="514"/>
  </conditionalFormatting>
  <conditionalFormatting sqref="F66">
    <cfRule type="containsBlanks" dxfId="514" priority="513">
      <formula>LEN(TRIM(F66))=0</formula>
    </cfRule>
  </conditionalFormatting>
  <conditionalFormatting sqref="B66">
    <cfRule type="duplicateValues" dxfId="513" priority="512"/>
  </conditionalFormatting>
  <conditionalFormatting sqref="F67">
    <cfRule type="containsBlanks" dxfId="512" priority="511">
      <formula>LEN(TRIM(F67))=0</formula>
    </cfRule>
  </conditionalFormatting>
  <conditionalFormatting sqref="B67">
    <cfRule type="duplicateValues" dxfId="511" priority="510"/>
  </conditionalFormatting>
  <conditionalFormatting sqref="P65:R65">
    <cfRule type="containsText" dxfId="510" priority="506" operator="containsText" text="PRIMARY STUDY">
      <formula>NOT(ISERROR(SEARCH("PRIMARY STUDY",P65)))</formula>
    </cfRule>
    <cfRule type="notContainsText" dxfId="509" priority="507" operator="notContains" text="YES">
      <formula>ISERROR(SEARCH("YES",P65))</formula>
    </cfRule>
    <cfRule type="containsText" dxfId="508" priority="508" operator="containsText" text="YES">
      <formula>NOT(ISERROR(SEARCH("YES",P65)))</formula>
    </cfRule>
  </conditionalFormatting>
  <conditionalFormatting sqref="S65">
    <cfRule type="containsBlanks" dxfId="507" priority="509">
      <formula>LEN(TRIM(S65))=0</formula>
    </cfRule>
  </conditionalFormatting>
  <conditionalFormatting sqref="S65">
    <cfRule type="cellIs" dxfId="506" priority="504" operator="between">
      <formula>1</formula>
      <formula>4</formula>
    </cfRule>
    <cfRule type="containsText" dxfId="505" priority="505" operator="containsText" text="X">
      <formula>NOT(ISERROR(SEARCH("X",S65)))</formula>
    </cfRule>
  </conditionalFormatting>
  <conditionalFormatting sqref="P66:R66">
    <cfRule type="containsText" dxfId="504" priority="500" operator="containsText" text="PRIMARY STUDY">
      <formula>NOT(ISERROR(SEARCH("PRIMARY STUDY",P66)))</formula>
    </cfRule>
    <cfRule type="notContainsText" dxfId="503" priority="501" operator="notContains" text="YES">
      <formula>ISERROR(SEARCH("YES",P66))</formula>
    </cfRule>
    <cfRule type="containsText" dxfId="502" priority="502" operator="containsText" text="YES">
      <formula>NOT(ISERROR(SEARCH("YES",P66)))</formula>
    </cfRule>
  </conditionalFormatting>
  <conditionalFormatting sqref="S66">
    <cfRule type="containsBlanks" dxfId="501" priority="503">
      <formula>LEN(TRIM(S66))=0</formula>
    </cfRule>
  </conditionalFormatting>
  <conditionalFormatting sqref="S66">
    <cfRule type="cellIs" dxfId="500" priority="498" operator="between">
      <formula>1</formula>
      <formula>4</formula>
    </cfRule>
    <cfRule type="containsText" dxfId="499" priority="499" operator="containsText" text="X">
      <formula>NOT(ISERROR(SEARCH("X",S66)))</formula>
    </cfRule>
  </conditionalFormatting>
  <conditionalFormatting sqref="P67:R67">
    <cfRule type="containsText" dxfId="498" priority="494" operator="containsText" text="PRIMARY STUDY">
      <formula>NOT(ISERROR(SEARCH("PRIMARY STUDY",P67)))</formula>
    </cfRule>
    <cfRule type="notContainsText" dxfId="497" priority="495" operator="notContains" text="YES">
      <formula>ISERROR(SEARCH("YES",P67))</formula>
    </cfRule>
    <cfRule type="containsText" dxfId="496" priority="496" operator="containsText" text="YES">
      <formula>NOT(ISERROR(SEARCH("YES",P67)))</formula>
    </cfRule>
  </conditionalFormatting>
  <conditionalFormatting sqref="S67">
    <cfRule type="containsBlanks" dxfId="495" priority="497">
      <formula>LEN(TRIM(S67))=0</formula>
    </cfRule>
  </conditionalFormatting>
  <conditionalFormatting sqref="S67">
    <cfRule type="cellIs" dxfId="494" priority="492" operator="between">
      <formula>1</formula>
      <formula>4</formula>
    </cfRule>
    <cfRule type="containsText" dxfId="493" priority="493" operator="containsText" text="X">
      <formula>NOT(ISERROR(SEARCH("X",S67)))</formula>
    </cfRule>
  </conditionalFormatting>
  <conditionalFormatting sqref="F64">
    <cfRule type="containsBlanks" dxfId="492" priority="491">
      <formula>LEN(TRIM(F64))=0</formula>
    </cfRule>
  </conditionalFormatting>
  <conditionalFormatting sqref="B64">
    <cfRule type="duplicateValues" dxfId="491" priority="490"/>
  </conditionalFormatting>
  <conditionalFormatting sqref="P64:R64">
    <cfRule type="containsText" dxfId="490" priority="486" operator="containsText" text="PRIMARY STUDY">
      <formula>NOT(ISERROR(SEARCH("PRIMARY STUDY",P64)))</formula>
    </cfRule>
    <cfRule type="notContainsText" dxfId="489" priority="487" operator="notContains" text="YES">
      <formula>ISERROR(SEARCH("YES",P64))</formula>
    </cfRule>
    <cfRule type="containsText" dxfId="488" priority="488" operator="containsText" text="YES">
      <formula>NOT(ISERROR(SEARCH("YES",P64)))</formula>
    </cfRule>
  </conditionalFormatting>
  <conditionalFormatting sqref="S64">
    <cfRule type="containsBlanks" dxfId="487" priority="489">
      <formula>LEN(TRIM(S64))=0</formula>
    </cfRule>
  </conditionalFormatting>
  <conditionalFormatting sqref="S64">
    <cfRule type="cellIs" dxfId="486" priority="484" operator="between">
      <formula>1</formula>
      <formula>4</formula>
    </cfRule>
    <cfRule type="containsText" dxfId="485" priority="485" operator="containsText" text="X">
      <formula>NOT(ISERROR(SEARCH("X",S64)))</formula>
    </cfRule>
  </conditionalFormatting>
  <conditionalFormatting sqref="F68">
    <cfRule type="containsBlanks" dxfId="484" priority="483">
      <formula>LEN(TRIM(F68))=0</formula>
    </cfRule>
  </conditionalFormatting>
  <conditionalFormatting sqref="B68">
    <cfRule type="duplicateValues" dxfId="483" priority="482"/>
  </conditionalFormatting>
  <conditionalFormatting sqref="P68:R68">
    <cfRule type="containsText" dxfId="482" priority="478" operator="containsText" text="PRIMARY STUDY">
      <formula>NOT(ISERROR(SEARCH("PRIMARY STUDY",P68)))</formula>
    </cfRule>
    <cfRule type="notContainsText" dxfId="481" priority="479" operator="notContains" text="YES">
      <formula>ISERROR(SEARCH("YES",P68))</formula>
    </cfRule>
    <cfRule type="containsText" dxfId="480" priority="480" operator="containsText" text="YES">
      <formula>NOT(ISERROR(SEARCH("YES",P68)))</formula>
    </cfRule>
  </conditionalFormatting>
  <conditionalFormatting sqref="S68">
    <cfRule type="containsBlanks" dxfId="479" priority="481">
      <formula>LEN(TRIM(S68))=0</formula>
    </cfRule>
  </conditionalFormatting>
  <conditionalFormatting sqref="S68">
    <cfRule type="cellIs" dxfId="478" priority="476" operator="between">
      <formula>1</formula>
      <formula>4</formula>
    </cfRule>
    <cfRule type="containsText" dxfId="477" priority="477" operator="containsText" text="X">
      <formula>NOT(ISERROR(SEARCH("X",S68)))</formula>
    </cfRule>
  </conditionalFormatting>
  <conditionalFormatting sqref="F69">
    <cfRule type="containsBlanks" dxfId="476" priority="475">
      <formula>LEN(TRIM(F69))=0</formula>
    </cfRule>
  </conditionalFormatting>
  <conditionalFormatting sqref="B69">
    <cfRule type="duplicateValues" dxfId="475" priority="474"/>
  </conditionalFormatting>
  <conditionalFormatting sqref="P69:R69">
    <cfRule type="containsText" dxfId="474" priority="470" operator="containsText" text="PRIMARY STUDY">
      <formula>NOT(ISERROR(SEARCH("PRIMARY STUDY",P69)))</formula>
    </cfRule>
    <cfRule type="notContainsText" dxfId="473" priority="471" operator="notContains" text="YES">
      <formula>ISERROR(SEARCH("YES",P69))</formula>
    </cfRule>
    <cfRule type="containsText" dxfId="472" priority="472" operator="containsText" text="YES">
      <formula>NOT(ISERROR(SEARCH("YES",P69)))</formula>
    </cfRule>
  </conditionalFormatting>
  <conditionalFormatting sqref="S69">
    <cfRule type="containsBlanks" dxfId="471" priority="473">
      <formula>LEN(TRIM(S69))=0</formula>
    </cfRule>
  </conditionalFormatting>
  <conditionalFormatting sqref="S69">
    <cfRule type="cellIs" dxfId="470" priority="468" operator="between">
      <formula>1</formula>
      <formula>4</formula>
    </cfRule>
    <cfRule type="containsText" dxfId="469" priority="469" operator="containsText" text="X">
      <formula>NOT(ISERROR(SEARCH("X",S69)))</formula>
    </cfRule>
  </conditionalFormatting>
  <conditionalFormatting sqref="P70:R70">
    <cfRule type="containsText" dxfId="468" priority="464" operator="containsText" text="PRIMARY STUDY">
      <formula>NOT(ISERROR(SEARCH("PRIMARY STUDY",P70)))</formula>
    </cfRule>
    <cfRule type="notContainsText" dxfId="467" priority="465" operator="notContains" text="YES">
      <formula>ISERROR(SEARCH("YES",P70))</formula>
    </cfRule>
    <cfRule type="containsText" dxfId="466" priority="466" operator="containsText" text="YES">
      <formula>NOT(ISERROR(SEARCH("YES",P70)))</formula>
    </cfRule>
  </conditionalFormatting>
  <conditionalFormatting sqref="S70">
    <cfRule type="containsBlanks" dxfId="465" priority="467">
      <formula>LEN(TRIM(S70))=0</formula>
    </cfRule>
  </conditionalFormatting>
  <conditionalFormatting sqref="S70">
    <cfRule type="cellIs" dxfId="464" priority="462" operator="between">
      <formula>1</formula>
      <formula>4</formula>
    </cfRule>
    <cfRule type="containsText" dxfId="463" priority="463" operator="containsText" text="X">
      <formula>NOT(ISERROR(SEARCH("X",S70)))</formula>
    </cfRule>
  </conditionalFormatting>
  <conditionalFormatting sqref="F70">
    <cfRule type="containsBlanks" dxfId="462" priority="461">
      <formula>LEN(TRIM(F70))=0</formula>
    </cfRule>
  </conditionalFormatting>
  <conditionalFormatting sqref="B70">
    <cfRule type="duplicateValues" dxfId="461" priority="460"/>
  </conditionalFormatting>
  <conditionalFormatting sqref="P54:R54">
    <cfRule type="containsText" dxfId="460" priority="454" operator="containsText" text="PRIMARY STUDY">
      <formula>NOT(ISERROR(SEARCH("PRIMARY STUDY",P54)))</formula>
    </cfRule>
    <cfRule type="notContainsText" dxfId="459" priority="455" operator="notContains" text="YES">
      <formula>ISERROR(SEARCH("YES",P54))</formula>
    </cfRule>
    <cfRule type="containsText" dxfId="458" priority="456" operator="containsText" text="YES">
      <formula>NOT(ISERROR(SEARCH("YES",P54)))</formula>
    </cfRule>
  </conditionalFormatting>
  <conditionalFormatting sqref="S54">
    <cfRule type="containsBlanks" dxfId="457" priority="457">
      <formula>LEN(TRIM(S54))=0</formula>
    </cfRule>
  </conditionalFormatting>
  <conditionalFormatting sqref="S54">
    <cfRule type="cellIs" dxfId="456" priority="452" operator="between">
      <formula>1</formula>
      <formula>4</formula>
    </cfRule>
    <cfRule type="containsText" dxfId="455" priority="453" operator="containsText" text="X">
      <formula>NOT(ISERROR(SEARCH("X",S54)))</formula>
    </cfRule>
  </conditionalFormatting>
  <conditionalFormatting sqref="F54">
    <cfRule type="containsBlanks" dxfId="454" priority="451">
      <formula>LEN(TRIM(F54))=0</formula>
    </cfRule>
  </conditionalFormatting>
  <conditionalFormatting sqref="B54">
    <cfRule type="duplicateValues" dxfId="453" priority="450"/>
  </conditionalFormatting>
  <conditionalFormatting sqref="F71">
    <cfRule type="containsBlanks" dxfId="452" priority="449">
      <formula>LEN(TRIM(F71))=0</formula>
    </cfRule>
  </conditionalFormatting>
  <conditionalFormatting sqref="B71">
    <cfRule type="duplicateValues" dxfId="451" priority="448"/>
  </conditionalFormatting>
  <conditionalFormatting sqref="P71:R71">
    <cfRule type="containsText" dxfId="450" priority="444" operator="containsText" text="PRIMARY STUDY">
      <formula>NOT(ISERROR(SEARCH("PRIMARY STUDY",P71)))</formula>
    </cfRule>
    <cfRule type="notContainsText" dxfId="449" priority="445" operator="notContains" text="YES">
      <formula>ISERROR(SEARCH("YES",P71))</formula>
    </cfRule>
    <cfRule type="containsText" dxfId="448" priority="446" operator="containsText" text="YES">
      <formula>NOT(ISERROR(SEARCH("YES",P71)))</formula>
    </cfRule>
  </conditionalFormatting>
  <conditionalFormatting sqref="S71">
    <cfRule type="containsBlanks" dxfId="447" priority="447">
      <formula>LEN(TRIM(S71))=0</formula>
    </cfRule>
  </conditionalFormatting>
  <conditionalFormatting sqref="S71">
    <cfRule type="cellIs" dxfId="446" priority="442" operator="between">
      <formula>1</formula>
      <formula>4</formula>
    </cfRule>
    <cfRule type="containsText" dxfId="445" priority="443" operator="containsText" text="X">
      <formula>NOT(ISERROR(SEARCH("X",S71)))</formula>
    </cfRule>
  </conditionalFormatting>
  <conditionalFormatting sqref="F72">
    <cfRule type="containsBlanks" dxfId="444" priority="441">
      <formula>LEN(TRIM(F72))=0</formula>
    </cfRule>
  </conditionalFormatting>
  <conditionalFormatting sqref="B72">
    <cfRule type="duplicateValues" dxfId="443" priority="440"/>
  </conditionalFormatting>
  <conditionalFormatting sqref="P72:R72">
    <cfRule type="containsText" dxfId="442" priority="436" operator="containsText" text="PRIMARY STUDY">
      <formula>NOT(ISERROR(SEARCH("PRIMARY STUDY",P72)))</formula>
    </cfRule>
    <cfRule type="notContainsText" dxfId="441" priority="437" operator="notContains" text="YES">
      <formula>ISERROR(SEARCH("YES",P72))</formula>
    </cfRule>
    <cfRule type="containsText" dxfId="440" priority="438" operator="containsText" text="YES">
      <formula>NOT(ISERROR(SEARCH("YES",P72)))</formula>
    </cfRule>
  </conditionalFormatting>
  <conditionalFormatting sqref="S72">
    <cfRule type="containsBlanks" dxfId="439" priority="439">
      <formula>LEN(TRIM(S72))=0</formula>
    </cfRule>
  </conditionalFormatting>
  <conditionalFormatting sqref="S72">
    <cfRule type="cellIs" dxfId="438" priority="434" operator="between">
      <formula>1</formula>
      <formula>4</formula>
    </cfRule>
    <cfRule type="containsText" dxfId="437" priority="435" operator="containsText" text="X">
      <formula>NOT(ISERROR(SEARCH("X",S72)))</formula>
    </cfRule>
  </conditionalFormatting>
  <conditionalFormatting sqref="F73">
    <cfRule type="containsBlanks" dxfId="436" priority="433">
      <formula>LEN(TRIM(F73))=0</formula>
    </cfRule>
  </conditionalFormatting>
  <conditionalFormatting sqref="B73">
    <cfRule type="duplicateValues" dxfId="435" priority="432"/>
  </conditionalFormatting>
  <conditionalFormatting sqref="P73:R73">
    <cfRule type="containsText" dxfId="434" priority="428" operator="containsText" text="PRIMARY STUDY">
      <formula>NOT(ISERROR(SEARCH("PRIMARY STUDY",P73)))</formula>
    </cfRule>
    <cfRule type="notContainsText" dxfId="433" priority="429" operator="notContains" text="YES">
      <formula>ISERROR(SEARCH("YES",P73))</formula>
    </cfRule>
    <cfRule type="containsText" dxfId="432" priority="430" operator="containsText" text="YES">
      <formula>NOT(ISERROR(SEARCH("YES",P73)))</formula>
    </cfRule>
  </conditionalFormatting>
  <conditionalFormatting sqref="S73">
    <cfRule type="containsBlanks" dxfId="431" priority="431">
      <formula>LEN(TRIM(S73))=0</formula>
    </cfRule>
  </conditionalFormatting>
  <conditionalFormatting sqref="S73">
    <cfRule type="cellIs" dxfId="430" priority="426" operator="between">
      <formula>1</formula>
      <formula>4</formula>
    </cfRule>
    <cfRule type="containsText" dxfId="429" priority="427" operator="containsText" text="X">
      <formula>NOT(ISERROR(SEARCH("X",S73)))</formula>
    </cfRule>
  </conditionalFormatting>
  <conditionalFormatting sqref="F74">
    <cfRule type="containsBlanks" dxfId="428" priority="425">
      <formula>LEN(TRIM(F74))=0</formula>
    </cfRule>
  </conditionalFormatting>
  <conditionalFormatting sqref="B74">
    <cfRule type="duplicateValues" dxfId="427" priority="424"/>
  </conditionalFormatting>
  <conditionalFormatting sqref="P74:R74">
    <cfRule type="containsText" dxfId="426" priority="420" operator="containsText" text="PRIMARY STUDY">
      <formula>NOT(ISERROR(SEARCH("PRIMARY STUDY",P74)))</formula>
    </cfRule>
    <cfRule type="notContainsText" dxfId="425" priority="421" operator="notContains" text="YES">
      <formula>ISERROR(SEARCH("YES",P74))</formula>
    </cfRule>
    <cfRule type="containsText" dxfId="424" priority="422" operator="containsText" text="YES">
      <formula>NOT(ISERROR(SEARCH("YES",P74)))</formula>
    </cfRule>
  </conditionalFormatting>
  <conditionalFormatting sqref="S74">
    <cfRule type="containsBlanks" dxfId="423" priority="423">
      <formula>LEN(TRIM(S74))=0</formula>
    </cfRule>
  </conditionalFormatting>
  <conditionalFormatting sqref="S74">
    <cfRule type="cellIs" dxfId="422" priority="418" operator="between">
      <formula>1</formula>
      <formula>4</formula>
    </cfRule>
    <cfRule type="containsText" dxfId="421" priority="419" operator="containsText" text="X">
      <formula>NOT(ISERROR(SEARCH("X",S74)))</formula>
    </cfRule>
  </conditionalFormatting>
  <conditionalFormatting sqref="F75">
    <cfRule type="containsBlanks" dxfId="420" priority="417">
      <formula>LEN(TRIM(F75))=0</formula>
    </cfRule>
  </conditionalFormatting>
  <conditionalFormatting sqref="B75">
    <cfRule type="duplicateValues" dxfId="419" priority="416"/>
  </conditionalFormatting>
  <conditionalFormatting sqref="P75:R75">
    <cfRule type="containsText" dxfId="418" priority="412" operator="containsText" text="PRIMARY STUDY">
      <formula>NOT(ISERROR(SEARCH("PRIMARY STUDY",P75)))</formula>
    </cfRule>
    <cfRule type="notContainsText" dxfId="417" priority="413" operator="notContains" text="YES">
      <formula>ISERROR(SEARCH("YES",P75))</formula>
    </cfRule>
    <cfRule type="containsText" dxfId="416" priority="414" operator="containsText" text="YES">
      <formula>NOT(ISERROR(SEARCH("YES",P75)))</formula>
    </cfRule>
  </conditionalFormatting>
  <conditionalFormatting sqref="S75">
    <cfRule type="containsBlanks" dxfId="415" priority="415">
      <formula>LEN(TRIM(S75))=0</formula>
    </cfRule>
  </conditionalFormatting>
  <conditionalFormatting sqref="S75">
    <cfRule type="cellIs" dxfId="414" priority="410" operator="between">
      <formula>1</formula>
      <formula>4</formula>
    </cfRule>
    <cfRule type="containsText" dxfId="413" priority="411" operator="containsText" text="X">
      <formula>NOT(ISERROR(SEARCH("X",S75)))</formula>
    </cfRule>
  </conditionalFormatting>
  <conditionalFormatting sqref="B76">
    <cfRule type="duplicateValues" dxfId="412" priority="401"/>
  </conditionalFormatting>
  <conditionalFormatting sqref="F76">
    <cfRule type="containsBlanks" dxfId="411" priority="407">
      <formula>LEN(TRIM(F76))=0</formula>
    </cfRule>
  </conditionalFormatting>
  <conditionalFormatting sqref="P76:R76">
    <cfRule type="containsText" dxfId="410" priority="404" operator="containsText" text="PRIMARY STUDY">
      <formula>NOT(ISERROR(SEARCH("PRIMARY STUDY",P76)))</formula>
    </cfRule>
    <cfRule type="notContainsText" dxfId="409" priority="405" operator="notContains" text="YES">
      <formula>ISERROR(SEARCH("YES",P76))</formula>
    </cfRule>
    <cfRule type="containsText" dxfId="408" priority="406" operator="containsText" text="YES">
      <formula>NOT(ISERROR(SEARCH("YES",P76)))</formula>
    </cfRule>
  </conditionalFormatting>
  <conditionalFormatting sqref="S76">
    <cfRule type="containsBlanks" dxfId="407" priority="408">
      <formula>LEN(TRIM(S76))=0</formula>
    </cfRule>
  </conditionalFormatting>
  <conditionalFormatting sqref="S76">
    <cfRule type="cellIs" dxfId="406" priority="402" operator="between">
      <formula>1</formula>
      <formula>4</formula>
    </cfRule>
    <cfRule type="containsText" dxfId="405" priority="403" operator="containsText" text="X">
      <formula>NOT(ISERROR(SEARCH("X",S76)))</formula>
    </cfRule>
  </conditionalFormatting>
  <conditionalFormatting sqref="B77">
    <cfRule type="duplicateValues" dxfId="404" priority="393"/>
  </conditionalFormatting>
  <conditionalFormatting sqref="F77">
    <cfRule type="containsBlanks" dxfId="403" priority="399">
      <formula>LEN(TRIM(F77))=0</formula>
    </cfRule>
  </conditionalFormatting>
  <conditionalFormatting sqref="P77:R77">
    <cfRule type="containsText" dxfId="402" priority="396" operator="containsText" text="PRIMARY STUDY">
      <formula>NOT(ISERROR(SEARCH("PRIMARY STUDY",P77)))</formula>
    </cfRule>
    <cfRule type="notContainsText" dxfId="401" priority="397" operator="notContains" text="YES">
      <formula>ISERROR(SEARCH("YES",P77))</formula>
    </cfRule>
    <cfRule type="containsText" dxfId="400" priority="398" operator="containsText" text="YES">
      <formula>NOT(ISERROR(SEARCH("YES",P77)))</formula>
    </cfRule>
  </conditionalFormatting>
  <conditionalFormatting sqref="S77">
    <cfRule type="containsBlanks" dxfId="399" priority="400">
      <formula>LEN(TRIM(S77))=0</formula>
    </cfRule>
  </conditionalFormatting>
  <conditionalFormatting sqref="S77">
    <cfRule type="cellIs" dxfId="398" priority="394" operator="between">
      <formula>1</formula>
      <formula>4</formula>
    </cfRule>
    <cfRule type="containsText" dxfId="397" priority="395" operator="containsText" text="X">
      <formula>NOT(ISERROR(SEARCH("X",S77)))</formula>
    </cfRule>
  </conditionalFormatting>
  <conditionalFormatting sqref="B78">
    <cfRule type="duplicateValues" dxfId="396" priority="385"/>
  </conditionalFormatting>
  <conditionalFormatting sqref="F78">
    <cfRule type="containsBlanks" dxfId="395" priority="391">
      <formula>LEN(TRIM(F78))=0</formula>
    </cfRule>
  </conditionalFormatting>
  <conditionalFormatting sqref="P78:R78">
    <cfRule type="containsText" dxfId="394" priority="388" operator="containsText" text="PRIMARY STUDY">
      <formula>NOT(ISERROR(SEARCH("PRIMARY STUDY",P78)))</formula>
    </cfRule>
    <cfRule type="notContainsText" dxfId="393" priority="389" operator="notContains" text="YES">
      <formula>ISERROR(SEARCH("YES",P78))</formula>
    </cfRule>
    <cfRule type="containsText" dxfId="392" priority="390" operator="containsText" text="YES">
      <formula>NOT(ISERROR(SEARCH("YES",P78)))</formula>
    </cfRule>
  </conditionalFormatting>
  <conditionalFormatting sqref="S78">
    <cfRule type="containsBlanks" dxfId="391" priority="392">
      <formula>LEN(TRIM(S78))=0</formula>
    </cfRule>
  </conditionalFormatting>
  <conditionalFormatting sqref="S78">
    <cfRule type="cellIs" dxfId="390" priority="386" operator="between">
      <formula>1</formula>
      <formula>4</formula>
    </cfRule>
    <cfRule type="containsText" dxfId="389" priority="387" operator="containsText" text="X">
      <formula>NOT(ISERROR(SEARCH("X",S78)))</formula>
    </cfRule>
  </conditionalFormatting>
  <conditionalFormatting sqref="B79">
    <cfRule type="duplicateValues" dxfId="388" priority="377"/>
  </conditionalFormatting>
  <conditionalFormatting sqref="F79">
    <cfRule type="containsBlanks" dxfId="387" priority="383">
      <formula>LEN(TRIM(F79))=0</formula>
    </cfRule>
  </conditionalFormatting>
  <conditionalFormatting sqref="P79:R79">
    <cfRule type="containsText" dxfId="386" priority="380" operator="containsText" text="PRIMARY STUDY">
      <formula>NOT(ISERROR(SEARCH("PRIMARY STUDY",P79)))</formula>
    </cfRule>
    <cfRule type="notContainsText" dxfId="385" priority="381" operator="notContains" text="YES">
      <formula>ISERROR(SEARCH("YES",P79))</formula>
    </cfRule>
    <cfRule type="containsText" dxfId="384" priority="382" operator="containsText" text="YES">
      <formula>NOT(ISERROR(SEARCH("YES",P79)))</formula>
    </cfRule>
  </conditionalFormatting>
  <conditionalFormatting sqref="S79">
    <cfRule type="containsBlanks" dxfId="383" priority="384">
      <formula>LEN(TRIM(S79))=0</formula>
    </cfRule>
  </conditionalFormatting>
  <conditionalFormatting sqref="S79">
    <cfRule type="cellIs" dxfId="382" priority="378" operator="between">
      <formula>1</formula>
      <formula>4</formula>
    </cfRule>
    <cfRule type="containsText" dxfId="381" priority="379" operator="containsText" text="X">
      <formula>NOT(ISERROR(SEARCH("X",S79)))</formula>
    </cfRule>
  </conditionalFormatting>
  <conditionalFormatting sqref="B80">
    <cfRule type="duplicateValues" dxfId="380" priority="369"/>
  </conditionalFormatting>
  <conditionalFormatting sqref="F80">
    <cfRule type="containsBlanks" dxfId="379" priority="375">
      <formula>LEN(TRIM(F80))=0</formula>
    </cfRule>
  </conditionalFormatting>
  <conditionalFormatting sqref="P80:R80">
    <cfRule type="containsText" dxfId="378" priority="372" operator="containsText" text="PRIMARY STUDY">
      <formula>NOT(ISERROR(SEARCH("PRIMARY STUDY",P80)))</formula>
    </cfRule>
    <cfRule type="notContainsText" dxfId="377" priority="373" operator="notContains" text="YES">
      <formula>ISERROR(SEARCH("YES",P80))</formula>
    </cfRule>
    <cfRule type="containsText" dxfId="376" priority="374" operator="containsText" text="YES">
      <formula>NOT(ISERROR(SEARCH("YES",P80)))</formula>
    </cfRule>
  </conditionalFormatting>
  <conditionalFormatting sqref="S80">
    <cfRule type="containsBlanks" dxfId="375" priority="376">
      <formula>LEN(TRIM(S80))=0</formula>
    </cfRule>
  </conditionalFormatting>
  <conditionalFormatting sqref="S80">
    <cfRule type="cellIs" dxfId="374" priority="370" operator="between">
      <formula>1</formula>
      <formula>4</formula>
    </cfRule>
    <cfRule type="containsText" dxfId="373" priority="371" operator="containsText" text="X">
      <formula>NOT(ISERROR(SEARCH("X",S80)))</formula>
    </cfRule>
  </conditionalFormatting>
  <conditionalFormatting sqref="B81">
    <cfRule type="duplicateValues" dxfId="372" priority="361"/>
  </conditionalFormatting>
  <conditionalFormatting sqref="F81">
    <cfRule type="containsBlanks" dxfId="371" priority="367">
      <formula>LEN(TRIM(F81))=0</formula>
    </cfRule>
  </conditionalFormatting>
  <conditionalFormatting sqref="P81:R81">
    <cfRule type="containsText" dxfId="370" priority="364" operator="containsText" text="PRIMARY STUDY">
      <formula>NOT(ISERROR(SEARCH("PRIMARY STUDY",P81)))</formula>
    </cfRule>
    <cfRule type="notContainsText" dxfId="369" priority="365" operator="notContains" text="YES">
      <formula>ISERROR(SEARCH("YES",P81))</formula>
    </cfRule>
    <cfRule type="containsText" dxfId="368" priority="366" operator="containsText" text="YES">
      <formula>NOT(ISERROR(SEARCH("YES",P81)))</formula>
    </cfRule>
  </conditionalFormatting>
  <conditionalFormatting sqref="S81">
    <cfRule type="containsBlanks" dxfId="367" priority="368">
      <formula>LEN(TRIM(S81))=0</formula>
    </cfRule>
  </conditionalFormatting>
  <conditionalFormatting sqref="S81">
    <cfRule type="cellIs" dxfId="366" priority="362" operator="between">
      <formula>1</formula>
      <formula>4</formula>
    </cfRule>
    <cfRule type="containsText" dxfId="365" priority="363" operator="containsText" text="X">
      <formula>NOT(ISERROR(SEARCH("X",S81)))</formula>
    </cfRule>
  </conditionalFormatting>
  <conditionalFormatting sqref="B82">
    <cfRule type="duplicateValues" dxfId="364" priority="353"/>
  </conditionalFormatting>
  <conditionalFormatting sqref="F82">
    <cfRule type="containsBlanks" dxfId="363" priority="359">
      <formula>LEN(TRIM(F82))=0</formula>
    </cfRule>
  </conditionalFormatting>
  <conditionalFormatting sqref="P82:R82">
    <cfRule type="containsText" dxfId="362" priority="356" operator="containsText" text="PRIMARY STUDY">
      <formula>NOT(ISERROR(SEARCH("PRIMARY STUDY",P82)))</formula>
    </cfRule>
    <cfRule type="notContainsText" dxfId="361" priority="357" operator="notContains" text="YES">
      <formula>ISERROR(SEARCH("YES",P82))</formula>
    </cfRule>
    <cfRule type="containsText" dxfId="360" priority="358" operator="containsText" text="YES">
      <formula>NOT(ISERROR(SEARCH("YES",P82)))</formula>
    </cfRule>
  </conditionalFormatting>
  <conditionalFormatting sqref="S82">
    <cfRule type="containsBlanks" dxfId="359" priority="360">
      <formula>LEN(TRIM(S82))=0</formula>
    </cfRule>
  </conditionalFormatting>
  <conditionalFormatting sqref="S82">
    <cfRule type="cellIs" dxfId="358" priority="354" operator="between">
      <formula>1</formula>
      <formula>4</formula>
    </cfRule>
    <cfRule type="containsText" dxfId="357" priority="355" operator="containsText" text="X">
      <formula>NOT(ISERROR(SEARCH("X",S82)))</formula>
    </cfRule>
  </conditionalFormatting>
  <conditionalFormatting sqref="B83">
    <cfRule type="duplicateValues" dxfId="356" priority="345"/>
  </conditionalFormatting>
  <conditionalFormatting sqref="F83">
    <cfRule type="containsBlanks" dxfId="355" priority="351">
      <formula>LEN(TRIM(F83))=0</formula>
    </cfRule>
  </conditionalFormatting>
  <conditionalFormatting sqref="P83:R83">
    <cfRule type="containsText" dxfId="354" priority="348" operator="containsText" text="PRIMARY STUDY">
      <formula>NOT(ISERROR(SEARCH("PRIMARY STUDY",P83)))</formula>
    </cfRule>
    <cfRule type="notContainsText" dxfId="353" priority="349" operator="notContains" text="YES">
      <formula>ISERROR(SEARCH("YES",P83))</formula>
    </cfRule>
    <cfRule type="containsText" dxfId="352" priority="350" operator="containsText" text="YES">
      <formula>NOT(ISERROR(SEARCH("YES",P83)))</formula>
    </cfRule>
  </conditionalFormatting>
  <conditionalFormatting sqref="S83">
    <cfRule type="containsBlanks" dxfId="351" priority="352">
      <formula>LEN(TRIM(S83))=0</formula>
    </cfRule>
  </conditionalFormatting>
  <conditionalFormatting sqref="S83">
    <cfRule type="cellIs" dxfId="350" priority="346" operator="between">
      <formula>1</formula>
      <formula>4</formula>
    </cfRule>
    <cfRule type="containsText" dxfId="349" priority="347" operator="containsText" text="X">
      <formula>NOT(ISERROR(SEARCH("X",S83)))</formula>
    </cfRule>
  </conditionalFormatting>
  <conditionalFormatting sqref="B84">
    <cfRule type="duplicateValues" dxfId="348" priority="337"/>
  </conditionalFormatting>
  <conditionalFormatting sqref="F84">
    <cfRule type="containsBlanks" dxfId="347" priority="343">
      <formula>LEN(TRIM(F84))=0</formula>
    </cfRule>
  </conditionalFormatting>
  <conditionalFormatting sqref="P84:R84">
    <cfRule type="containsText" dxfId="346" priority="340" operator="containsText" text="PRIMARY STUDY">
      <formula>NOT(ISERROR(SEARCH("PRIMARY STUDY",P84)))</formula>
    </cfRule>
    <cfRule type="notContainsText" dxfId="345" priority="341" operator="notContains" text="YES">
      <formula>ISERROR(SEARCH("YES",P84))</formula>
    </cfRule>
    <cfRule type="containsText" dxfId="344" priority="342" operator="containsText" text="YES">
      <formula>NOT(ISERROR(SEARCH("YES",P84)))</formula>
    </cfRule>
  </conditionalFormatting>
  <conditionalFormatting sqref="S84">
    <cfRule type="containsBlanks" dxfId="343" priority="344">
      <formula>LEN(TRIM(S84))=0</formula>
    </cfRule>
  </conditionalFormatting>
  <conditionalFormatting sqref="S84">
    <cfRule type="cellIs" dxfId="342" priority="338" operator="between">
      <formula>1</formula>
      <formula>4</formula>
    </cfRule>
    <cfRule type="containsText" dxfId="341" priority="339" operator="containsText" text="X">
      <formula>NOT(ISERROR(SEARCH("X",S84)))</formula>
    </cfRule>
  </conditionalFormatting>
  <conditionalFormatting sqref="B85">
    <cfRule type="duplicateValues" dxfId="340" priority="329"/>
  </conditionalFormatting>
  <conditionalFormatting sqref="F85">
    <cfRule type="containsBlanks" dxfId="339" priority="335">
      <formula>LEN(TRIM(F85))=0</formula>
    </cfRule>
  </conditionalFormatting>
  <conditionalFormatting sqref="P85:R85">
    <cfRule type="containsText" dxfId="338" priority="332" operator="containsText" text="PRIMARY STUDY">
      <formula>NOT(ISERROR(SEARCH("PRIMARY STUDY",P85)))</formula>
    </cfRule>
    <cfRule type="notContainsText" dxfId="337" priority="333" operator="notContains" text="YES">
      <formula>ISERROR(SEARCH("YES",P85))</formula>
    </cfRule>
    <cfRule type="containsText" dxfId="336" priority="334" operator="containsText" text="YES">
      <formula>NOT(ISERROR(SEARCH("YES",P85)))</formula>
    </cfRule>
  </conditionalFormatting>
  <conditionalFormatting sqref="S85">
    <cfRule type="containsBlanks" dxfId="335" priority="336">
      <formula>LEN(TRIM(S85))=0</formula>
    </cfRule>
  </conditionalFormatting>
  <conditionalFormatting sqref="S85">
    <cfRule type="cellIs" dxfId="334" priority="330" operator="between">
      <formula>1</formula>
      <formula>4</formula>
    </cfRule>
    <cfRule type="containsText" dxfId="333" priority="331" operator="containsText" text="X">
      <formula>NOT(ISERROR(SEARCH("X",S85)))</formula>
    </cfRule>
  </conditionalFormatting>
  <conditionalFormatting sqref="B86">
    <cfRule type="duplicateValues" dxfId="332" priority="321"/>
  </conditionalFormatting>
  <conditionalFormatting sqref="F86">
    <cfRule type="containsBlanks" dxfId="331" priority="327">
      <formula>LEN(TRIM(F86))=0</formula>
    </cfRule>
  </conditionalFormatting>
  <conditionalFormatting sqref="P86:R86">
    <cfRule type="containsText" dxfId="330" priority="324" operator="containsText" text="PRIMARY STUDY">
      <formula>NOT(ISERROR(SEARCH("PRIMARY STUDY",P86)))</formula>
    </cfRule>
    <cfRule type="notContainsText" dxfId="329" priority="325" operator="notContains" text="YES">
      <formula>ISERROR(SEARCH("YES",P86))</formula>
    </cfRule>
    <cfRule type="containsText" dxfId="328" priority="326" operator="containsText" text="YES">
      <formula>NOT(ISERROR(SEARCH("YES",P86)))</formula>
    </cfRule>
  </conditionalFormatting>
  <conditionalFormatting sqref="S86">
    <cfRule type="containsBlanks" dxfId="327" priority="328">
      <formula>LEN(TRIM(S86))=0</formula>
    </cfRule>
  </conditionalFormatting>
  <conditionalFormatting sqref="S86">
    <cfRule type="cellIs" dxfId="326" priority="322" operator="between">
      <formula>1</formula>
      <formula>4</formula>
    </cfRule>
    <cfRule type="containsText" dxfId="325" priority="323" operator="containsText" text="X">
      <formula>NOT(ISERROR(SEARCH("X",S86)))</formula>
    </cfRule>
  </conditionalFormatting>
  <conditionalFormatting sqref="B87">
    <cfRule type="duplicateValues" dxfId="324" priority="313"/>
  </conditionalFormatting>
  <conditionalFormatting sqref="F87">
    <cfRule type="containsBlanks" dxfId="323" priority="319">
      <formula>LEN(TRIM(F87))=0</formula>
    </cfRule>
  </conditionalFormatting>
  <conditionalFormatting sqref="P87:R87">
    <cfRule type="containsText" dxfId="322" priority="316" operator="containsText" text="PRIMARY STUDY">
      <formula>NOT(ISERROR(SEARCH("PRIMARY STUDY",P87)))</formula>
    </cfRule>
    <cfRule type="notContainsText" dxfId="321" priority="317" operator="notContains" text="YES">
      <formula>ISERROR(SEARCH("YES",P87))</formula>
    </cfRule>
    <cfRule type="containsText" dxfId="320" priority="318" operator="containsText" text="YES">
      <formula>NOT(ISERROR(SEARCH("YES",P87)))</formula>
    </cfRule>
  </conditionalFormatting>
  <conditionalFormatting sqref="S87">
    <cfRule type="containsBlanks" dxfId="319" priority="320">
      <formula>LEN(TRIM(S87))=0</formula>
    </cfRule>
  </conditionalFormatting>
  <conditionalFormatting sqref="S87">
    <cfRule type="cellIs" dxfId="318" priority="314" operator="between">
      <formula>1</formula>
      <formula>4</formula>
    </cfRule>
    <cfRule type="containsText" dxfId="317" priority="315" operator="containsText" text="X">
      <formula>NOT(ISERROR(SEARCH("X",S87)))</formula>
    </cfRule>
  </conditionalFormatting>
  <conditionalFormatting sqref="B88">
    <cfRule type="duplicateValues" dxfId="316" priority="305"/>
  </conditionalFormatting>
  <conditionalFormatting sqref="F88">
    <cfRule type="containsBlanks" dxfId="315" priority="311">
      <formula>LEN(TRIM(F88))=0</formula>
    </cfRule>
  </conditionalFormatting>
  <conditionalFormatting sqref="P88:R88">
    <cfRule type="containsText" dxfId="314" priority="308" operator="containsText" text="PRIMARY STUDY">
      <formula>NOT(ISERROR(SEARCH("PRIMARY STUDY",P88)))</formula>
    </cfRule>
    <cfRule type="notContainsText" dxfId="313" priority="309" operator="notContains" text="YES">
      <formula>ISERROR(SEARCH("YES",P88))</formula>
    </cfRule>
    <cfRule type="containsText" dxfId="312" priority="310" operator="containsText" text="YES">
      <formula>NOT(ISERROR(SEARCH("YES",P88)))</formula>
    </cfRule>
  </conditionalFormatting>
  <conditionalFormatting sqref="S88">
    <cfRule type="containsBlanks" dxfId="311" priority="312">
      <formula>LEN(TRIM(S88))=0</formula>
    </cfRule>
  </conditionalFormatting>
  <conditionalFormatting sqref="S88">
    <cfRule type="cellIs" dxfId="310" priority="306" operator="between">
      <formula>1</formula>
      <formula>4</formula>
    </cfRule>
    <cfRule type="containsText" dxfId="309" priority="307" operator="containsText" text="X">
      <formula>NOT(ISERROR(SEARCH("X",S88)))</formula>
    </cfRule>
  </conditionalFormatting>
  <conditionalFormatting sqref="B89">
    <cfRule type="duplicateValues" dxfId="308" priority="297"/>
  </conditionalFormatting>
  <conditionalFormatting sqref="F89">
    <cfRule type="containsBlanks" dxfId="307" priority="303">
      <formula>LEN(TRIM(F89))=0</formula>
    </cfRule>
  </conditionalFormatting>
  <conditionalFormatting sqref="P89:R89">
    <cfRule type="containsText" dxfId="306" priority="300" operator="containsText" text="PRIMARY STUDY">
      <formula>NOT(ISERROR(SEARCH("PRIMARY STUDY",P89)))</formula>
    </cfRule>
    <cfRule type="notContainsText" dxfId="305" priority="301" operator="notContains" text="YES">
      <formula>ISERROR(SEARCH("YES",P89))</formula>
    </cfRule>
    <cfRule type="containsText" dxfId="304" priority="302" operator="containsText" text="YES">
      <formula>NOT(ISERROR(SEARCH("YES",P89)))</formula>
    </cfRule>
  </conditionalFormatting>
  <conditionalFormatting sqref="S89">
    <cfRule type="containsBlanks" dxfId="303" priority="304">
      <formula>LEN(TRIM(S89))=0</formula>
    </cfRule>
  </conditionalFormatting>
  <conditionalFormatting sqref="S89">
    <cfRule type="cellIs" dxfId="302" priority="298" operator="between">
      <formula>1</formula>
      <formula>4</formula>
    </cfRule>
    <cfRule type="containsText" dxfId="301" priority="299" operator="containsText" text="X">
      <formula>NOT(ISERROR(SEARCH("X",S89)))</formula>
    </cfRule>
  </conditionalFormatting>
  <conditionalFormatting sqref="B90">
    <cfRule type="duplicateValues" dxfId="300" priority="289"/>
  </conditionalFormatting>
  <conditionalFormatting sqref="F90">
    <cfRule type="containsBlanks" dxfId="299" priority="295">
      <formula>LEN(TRIM(F90))=0</formula>
    </cfRule>
  </conditionalFormatting>
  <conditionalFormatting sqref="P90:R90">
    <cfRule type="containsText" dxfId="298" priority="292" operator="containsText" text="PRIMARY STUDY">
      <formula>NOT(ISERROR(SEARCH("PRIMARY STUDY",P90)))</formula>
    </cfRule>
    <cfRule type="notContainsText" dxfId="297" priority="293" operator="notContains" text="YES">
      <formula>ISERROR(SEARCH("YES",P90))</formula>
    </cfRule>
    <cfRule type="containsText" dxfId="296" priority="294" operator="containsText" text="YES">
      <formula>NOT(ISERROR(SEARCH("YES",P90)))</formula>
    </cfRule>
  </conditionalFormatting>
  <conditionalFormatting sqref="S90">
    <cfRule type="containsBlanks" dxfId="295" priority="296">
      <formula>LEN(TRIM(S90))=0</formula>
    </cfRule>
  </conditionalFormatting>
  <conditionalFormatting sqref="S90">
    <cfRule type="cellIs" dxfId="294" priority="290" operator="between">
      <formula>1</formula>
      <formula>4</formula>
    </cfRule>
    <cfRule type="containsText" dxfId="293" priority="291" operator="containsText" text="X">
      <formula>NOT(ISERROR(SEARCH("X",S90)))</formula>
    </cfRule>
  </conditionalFormatting>
  <conditionalFormatting sqref="B91">
    <cfRule type="duplicateValues" dxfId="292" priority="281"/>
  </conditionalFormatting>
  <conditionalFormatting sqref="F91">
    <cfRule type="containsBlanks" dxfId="291" priority="287">
      <formula>LEN(TRIM(F91))=0</formula>
    </cfRule>
  </conditionalFormatting>
  <conditionalFormatting sqref="P91:R91">
    <cfRule type="containsText" dxfId="290" priority="284" operator="containsText" text="PRIMARY STUDY">
      <formula>NOT(ISERROR(SEARCH("PRIMARY STUDY",P91)))</formula>
    </cfRule>
    <cfRule type="notContainsText" dxfId="289" priority="285" operator="notContains" text="YES">
      <formula>ISERROR(SEARCH("YES",P91))</formula>
    </cfRule>
    <cfRule type="containsText" dxfId="288" priority="286" operator="containsText" text="YES">
      <formula>NOT(ISERROR(SEARCH("YES",P91)))</formula>
    </cfRule>
  </conditionalFormatting>
  <conditionalFormatting sqref="S91">
    <cfRule type="containsBlanks" dxfId="287" priority="288">
      <formula>LEN(TRIM(S91))=0</formula>
    </cfRule>
  </conditionalFormatting>
  <conditionalFormatting sqref="S91">
    <cfRule type="cellIs" dxfId="286" priority="282" operator="between">
      <formula>1</formula>
      <formula>4</formula>
    </cfRule>
    <cfRule type="containsText" dxfId="285" priority="283" operator="containsText" text="X">
      <formula>NOT(ISERROR(SEARCH("X",S91)))</formula>
    </cfRule>
  </conditionalFormatting>
  <conditionalFormatting sqref="B92">
    <cfRule type="duplicateValues" dxfId="284" priority="273"/>
  </conditionalFormatting>
  <conditionalFormatting sqref="F92">
    <cfRule type="containsBlanks" dxfId="283" priority="279">
      <formula>LEN(TRIM(F92))=0</formula>
    </cfRule>
  </conditionalFormatting>
  <conditionalFormatting sqref="P92:R92">
    <cfRule type="containsText" dxfId="282" priority="276" operator="containsText" text="PRIMARY STUDY">
      <formula>NOT(ISERROR(SEARCH("PRIMARY STUDY",P92)))</formula>
    </cfRule>
    <cfRule type="notContainsText" dxfId="281" priority="277" operator="notContains" text="YES">
      <formula>ISERROR(SEARCH("YES",P92))</formula>
    </cfRule>
    <cfRule type="containsText" dxfId="280" priority="278" operator="containsText" text="YES">
      <formula>NOT(ISERROR(SEARCH("YES",P92)))</formula>
    </cfRule>
  </conditionalFormatting>
  <conditionalFormatting sqref="S92">
    <cfRule type="containsBlanks" dxfId="279" priority="280">
      <formula>LEN(TRIM(S92))=0</formula>
    </cfRule>
  </conditionalFormatting>
  <conditionalFormatting sqref="S92">
    <cfRule type="cellIs" dxfId="278" priority="274" operator="between">
      <formula>1</formula>
      <formula>4</formula>
    </cfRule>
    <cfRule type="containsText" dxfId="277" priority="275" operator="containsText" text="X">
      <formula>NOT(ISERROR(SEARCH("X",S92)))</formula>
    </cfRule>
  </conditionalFormatting>
  <conditionalFormatting sqref="B94">
    <cfRule type="duplicateValues" dxfId="276" priority="257"/>
  </conditionalFormatting>
  <conditionalFormatting sqref="F94">
    <cfRule type="containsBlanks" dxfId="275" priority="263">
      <formula>LEN(TRIM(F94))=0</formula>
    </cfRule>
  </conditionalFormatting>
  <conditionalFormatting sqref="P94:R94">
    <cfRule type="containsText" dxfId="274" priority="260" operator="containsText" text="PRIMARY STUDY">
      <formula>NOT(ISERROR(SEARCH("PRIMARY STUDY",P94)))</formula>
    </cfRule>
    <cfRule type="notContainsText" dxfId="273" priority="261" operator="notContains" text="YES">
      <formula>ISERROR(SEARCH("YES",P94))</formula>
    </cfRule>
    <cfRule type="containsText" dxfId="272" priority="262" operator="containsText" text="YES">
      <formula>NOT(ISERROR(SEARCH("YES",P94)))</formula>
    </cfRule>
  </conditionalFormatting>
  <conditionalFormatting sqref="S94">
    <cfRule type="containsBlanks" dxfId="271" priority="264">
      <formula>LEN(TRIM(S94))=0</formula>
    </cfRule>
  </conditionalFormatting>
  <conditionalFormatting sqref="S94">
    <cfRule type="cellIs" dxfId="270" priority="258" operator="between">
      <formula>1</formula>
      <formula>4</formula>
    </cfRule>
    <cfRule type="containsText" dxfId="269" priority="259" operator="containsText" text="X">
      <formula>NOT(ISERROR(SEARCH("X",S94)))</formula>
    </cfRule>
  </conditionalFormatting>
  <conditionalFormatting sqref="B95">
    <cfRule type="duplicateValues" dxfId="268" priority="249"/>
  </conditionalFormatting>
  <conditionalFormatting sqref="F95">
    <cfRule type="containsBlanks" dxfId="267" priority="255">
      <formula>LEN(TRIM(F95))=0</formula>
    </cfRule>
  </conditionalFormatting>
  <conditionalFormatting sqref="P95:R95">
    <cfRule type="containsText" dxfId="266" priority="252" operator="containsText" text="PRIMARY STUDY">
      <formula>NOT(ISERROR(SEARCH("PRIMARY STUDY",P95)))</formula>
    </cfRule>
    <cfRule type="notContainsText" dxfId="265" priority="253" operator="notContains" text="YES">
      <formula>ISERROR(SEARCH("YES",P95))</formula>
    </cfRule>
    <cfRule type="containsText" dxfId="264" priority="254" operator="containsText" text="YES">
      <formula>NOT(ISERROR(SEARCH("YES",P95)))</formula>
    </cfRule>
  </conditionalFormatting>
  <conditionalFormatting sqref="S95">
    <cfRule type="containsBlanks" dxfId="263" priority="256">
      <formula>LEN(TRIM(S95))=0</formula>
    </cfRule>
  </conditionalFormatting>
  <conditionalFormatting sqref="S95">
    <cfRule type="cellIs" dxfId="262" priority="250" operator="between">
      <formula>1</formula>
      <formula>4</formula>
    </cfRule>
    <cfRule type="containsText" dxfId="261" priority="251" operator="containsText" text="X">
      <formula>NOT(ISERROR(SEARCH("X",S95)))</formula>
    </cfRule>
  </conditionalFormatting>
  <conditionalFormatting sqref="B96">
    <cfRule type="duplicateValues" dxfId="260" priority="241"/>
  </conditionalFormatting>
  <conditionalFormatting sqref="F96">
    <cfRule type="containsBlanks" dxfId="259" priority="247">
      <formula>LEN(TRIM(F96))=0</formula>
    </cfRule>
  </conditionalFormatting>
  <conditionalFormatting sqref="P96:R96">
    <cfRule type="containsText" dxfId="258" priority="244" operator="containsText" text="PRIMARY STUDY">
      <formula>NOT(ISERROR(SEARCH("PRIMARY STUDY",P96)))</formula>
    </cfRule>
    <cfRule type="notContainsText" dxfId="257" priority="245" operator="notContains" text="YES">
      <formula>ISERROR(SEARCH("YES",P96))</formula>
    </cfRule>
    <cfRule type="containsText" dxfId="256" priority="246" operator="containsText" text="YES">
      <formula>NOT(ISERROR(SEARCH("YES",P96)))</formula>
    </cfRule>
  </conditionalFormatting>
  <conditionalFormatting sqref="S96">
    <cfRule type="containsBlanks" dxfId="255" priority="248">
      <formula>LEN(TRIM(S96))=0</formula>
    </cfRule>
  </conditionalFormatting>
  <conditionalFormatting sqref="S96">
    <cfRule type="cellIs" dxfId="254" priority="242" operator="between">
      <formula>1</formula>
      <formula>4</formula>
    </cfRule>
    <cfRule type="containsText" dxfId="253" priority="243" operator="containsText" text="X">
      <formula>NOT(ISERROR(SEARCH("X",S96)))</formula>
    </cfRule>
  </conditionalFormatting>
  <conditionalFormatting sqref="B97">
    <cfRule type="duplicateValues" dxfId="252" priority="233"/>
  </conditionalFormatting>
  <conditionalFormatting sqref="F97">
    <cfRule type="containsBlanks" dxfId="251" priority="239">
      <formula>LEN(TRIM(F97))=0</formula>
    </cfRule>
  </conditionalFormatting>
  <conditionalFormatting sqref="P97:R97">
    <cfRule type="containsText" dxfId="250" priority="236" operator="containsText" text="PRIMARY STUDY">
      <formula>NOT(ISERROR(SEARCH("PRIMARY STUDY",P97)))</formula>
    </cfRule>
    <cfRule type="notContainsText" dxfId="249" priority="237" operator="notContains" text="YES">
      <formula>ISERROR(SEARCH("YES",P97))</formula>
    </cfRule>
    <cfRule type="containsText" dxfId="248" priority="238" operator="containsText" text="YES">
      <formula>NOT(ISERROR(SEARCH("YES",P97)))</formula>
    </cfRule>
  </conditionalFormatting>
  <conditionalFormatting sqref="S97">
    <cfRule type="containsBlanks" dxfId="247" priority="240">
      <formula>LEN(TRIM(S97))=0</formula>
    </cfRule>
  </conditionalFormatting>
  <conditionalFormatting sqref="S97">
    <cfRule type="cellIs" dxfId="246" priority="234" operator="between">
      <formula>1</formula>
      <formula>4</formula>
    </cfRule>
    <cfRule type="containsText" dxfId="245" priority="235" operator="containsText" text="X">
      <formula>NOT(ISERROR(SEARCH("X",S97)))</formula>
    </cfRule>
  </conditionalFormatting>
  <conditionalFormatting sqref="B98">
    <cfRule type="duplicateValues" dxfId="244" priority="225"/>
  </conditionalFormatting>
  <conditionalFormatting sqref="F98">
    <cfRule type="containsBlanks" dxfId="243" priority="231">
      <formula>LEN(TRIM(F98))=0</formula>
    </cfRule>
  </conditionalFormatting>
  <conditionalFormatting sqref="P98:R98">
    <cfRule type="containsText" dxfId="242" priority="228" operator="containsText" text="PRIMARY STUDY">
      <formula>NOT(ISERROR(SEARCH("PRIMARY STUDY",P98)))</formula>
    </cfRule>
    <cfRule type="notContainsText" dxfId="241" priority="229" operator="notContains" text="YES">
      <formula>ISERROR(SEARCH("YES",P98))</formula>
    </cfRule>
    <cfRule type="containsText" dxfId="240" priority="230" operator="containsText" text="YES">
      <formula>NOT(ISERROR(SEARCH("YES",P98)))</formula>
    </cfRule>
  </conditionalFormatting>
  <conditionalFormatting sqref="S98">
    <cfRule type="containsBlanks" dxfId="239" priority="232">
      <formula>LEN(TRIM(S98))=0</formula>
    </cfRule>
  </conditionalFormatting>
  <conditionalFormatting sqref="S98">
    <cfRule type="cellIs" dxfId="238" priority="226" operator="between">
      <formula>1</formula>
      <formula>4</formula>
    </cfRule>
    <cfRule type="containsText" dxfId="237" priority="227" operator="containsText" text="X">
      <formula>NOT(ISERROR(SEARCH("X",S98)))</formula>
    </cfRule>
  </conditionalFormatting>
  <conditionalFormatting sqref="B99">
    <cfRule type="duplicateValues" dxfId="236" priority="217"/>
  </conditionalFormatting>
  <conditionalFormatting sqref="F99">
    <cfRule type="containsBlanks" dxfId="235" priority="223">
      <formula>LEN(TRIM(F99))=0</formula>
    </cfRule>
  </conditionalFormatting>
  <conditionalFormatting sqref="P99:R99">
    <cfRule type="containsText" dxfId="234" priority="220" operator="containsText" text="PRIMARY STUDY">
      <formula>NOT(ISERROR(SEARCH("PRIMARY STUDY",P99)))</formula>
    </cfRule>
    <cfRule type="notContainsText" dxfId="233" priority="221" operator="notContains" text="YES">
      <formula>ISERROR(SEARCH("YES",P99))</formula>
    </cfRule>
    <cfRule type="containsText" dxfId="232" priority="222" operator="containsText" text="YES">
      <formula>NOT(ISERROR(SEARCH("YES",P99)))</formula>
    </cfRule>
  </conditionalFormatting>
  <conditionalFormatting sqref="S99">
    <cfRule type="containsBlanks" dxfId="231" priority="224">
      <formula>LEN(TRIM(S99))=0</formula>
    </cfRule>
  </conditionalFormatting>
  <conditionalFormatting sqref="S99">
    <cfRule type="cellIs" dxfId="230" priority="218" operator="between">
      <formula>1</formula>
      <formula>4</formula>
    </cfRule>
    <cfRule type="containsText" dxfId="229" priority="219" operator="containsText" text="X">
      <formula>NOT(ISERROR(SEARCH("X",S99)))</formula>
    </cfRule>
  </conditionalFormatting>
  <conditionalFormatting sqref="B100">
    <cfRule type="duplicateValues" dxfId="228" priority="209"/>
  </conditionalFormatting>
  <conditionalFormatting sqref="F100">
    <cfRule type="containsBlanks" dxfId="227" priority="215">
      <formula>LEN(TRIM(F100))=0</formula>
    </cfRule>
  </conditionalFormatting>
  <conditionalFormatting sqref="P100:R100">
    <cfRule type="containsText" dxfId="226" priority="212" operator="containsText" text="PRIMARY STUDY">
      <formula>NOT(ISERROR(SEARCH("PRIMARY STUDY",P100)))</formula>
    </cfRule>
    <cfRule type="notContainsText" dxfId="225" priority="213" operator="notContains" text="YES">
      <formula>ISERROR(SEARCH("YES",P100))</formula>
    </cfRule>
    <cfRule type="containsText" dxfId="224" priority="214" operator="containsText" text="YES">
      <formula>NOT(ISERROR(SEARCH("YES",P100)))</formula>
    </cfRule>
  </conditionalFormatting>
  <conditionalFormatting sqref="S100">
    <cfRule type="containsBlanks" dxfId="223" priority="216">
      <formula>LEN(TRIM(S100))=0</formula>
    </cfRule>
  </conditionalFormatting>
  <conditionalFormatting sqref="S100">
    <cfRule type="cellIs" dxfId="222" priority="210" operator="between">
      <formula>1</formula>
      <formula>4</formula>
    </cfRule>
    <cfRule type="containsText" dxfId="221" priority="211" operator="containsText" text="X">
      <formula>NOT(ISERROR(SEARCH("X",S100)))</formula>
    </cfRule>
  </conditionalFormatting>
  <conditionalFormatting sqref="B101">
    <cfRule type="duplicateValues" dxfId="220" priority="201"/>
  </conditionalFormatting>
  <conditionalFormatting sqref="F101">
    <cfRule type="containsBlanks" dxfId="219" priority="207">
      <formula>LEN(TRIM(F101))=0</formula>
    </cfRule>
  </conditionalFormatting>
  <conditionalFormatting sqref="P101:R101">
    <cfRule type="containsText" dxfId="218" priority="204" operator="containsText" text="PRIMARY STUDY">
      <formula>NOT(ISERROR(SEARCH("PRIMARY STUDY",P101)))</formula>
    </cfRule>
    <cfRule type="notContainsText" dxfId="217" priority="205" operator="notContains" text="YES">
      <formula>ISERROR(SEARCH("YES",P101))</formula>
    </cfRule>
    <cfRule type="containsText" dxfId="216" priority="206" operator="containsText" text="YES">
      <formula>NOT(ISERROR(SEARCH("YES",P101)))</formula>
    </cfRule>
  </conditionalFormatting>
  <conditionalFormatting sqref="S101">
    <cfRule type="containsBlanks" dxfId="215" priority="208">
      <formula>LEN(TRIM(S101))=0</formula>
    </cfRule>
  </conditionalFormatting>
  <conditionalFormatting sqref="S101">
    <cfRule type="cellIs" dxfId="214" priority="202" operator="between">
      <formula>1</formula>
      <formula>4</formula>
    </cfRule>
    <cfRule type="containsText" dxfId="213" priority="203" operator="containsText" text="X">
      <formula>NOT(ISERROR(SEARCH("X",S101)))</formula>
    </cfRule>
  </conditionalFormatting>
  <conditionalFormatting sqref="B102">
    <cfRule type="duplicateValues" dxfId="212" priority="193"/>
  </conditionalFormatting>
  <conditionalFormatting sqref="F102">
    <cfRule type="containsBlanks" dxfId="211" priority="199">
      <formula>LEN(TRIM(F102))=0</formula>
    </cfRule>
  </conditionalFormatting>
  <conditionalFormatting sqref="P102:R102">
    <cfRule type="containsText" dxfId="210" priority="196" operator="containsText" text="PRIMARY STUDY">
      <formula>NOT(ISERROR(SEARCH("PRIMARY STUDY",P102)))</formula>
    </cfRule>
    <cfRule type="notContainsText" dxfId="209" priority="197" operator="notContains" text="YES">
      <formula>ISERROR(SEARCH("YES",P102))</formula>
    </cfRule>
    <cfRule type="containsText" dxfId="208" priority="198" operator="containsText" text="YES">
      <formula>NOT(ISERROR(SEARCH("YES",P102)))</formula>
    </cfRule>
  </conditionalFormatting>
  <conditionalFormatting sqref="S102">
    <cfRule type="containsBlanks" dxfId="207" priority="200">
      <formula>LEN(TRIM(S102))=0</formula>
    </cfRule>
  </conditionalFormatting>
  <conditionalFormatting sqref="S102">
    <cfRule type="cellIs" dxfId="206" priority="194" operator="between">
      <formula>1</formula>
      <formula>4</formula>
    </cfRule>
    <cfRule type="containsText" dxfId="205" priority="195" operator="containsText" text="X">
      <formula>NOT(ISERROR(SEARCH("X",S102)))</formula>
    </cfRule>
  </conditionalFormatting>
  <conditionalFormatting sqref="B94">
    <cfRule type="duplicateValues" dxfId="204" priority="185"/>
  </conditionalFormatting>
  <conditionalFormatting sqref="F94">
    <cfRule type="containsBlanks" dxfId="203" priority="191">
      <formula>LEN(TRIM(F94))=0</formula>
    </cfRule>
  </conditionalFormatting>
  <conditionalFormatting sqref="P94:R94">
    <cfRule type="containsText" dxfId="202" priority="188" operator="containsText" text="PRIMARY STUDY">
      <formula>NOT(ISERROR(SEARCH("PRIMARY STUDY",P94)))</formula>
    </cfRule>
    <cfRule type="notContainsText" dxfId="201" priority="189" operator="notContains" text="YES">
      <formula>ISERROR(SEARCH("YES",P94))</formula>
    </cfRule>
    <cfRule type="containsText" dxfId="200" priority="190" operator="containsText" text="YES">
      <formula>NOT(ISERROR(SEARCH("YES",P94)))</formula>
    </cfRule>
  </conditionalFormatting>
  <conditionalFormatting sqref="S94">
    <cfRule type="containsBlanks" dxfId="199" priority="192">
      <formula>LEN(TRIM(S94))=0</formula>
    </cfRule>
  </conditionalFormatting>
  <conditionalFormatting sqref="S94">
    <cfRule type="cellIs" dxfId="198" priority="186" operator="between">
      <formula>1</formula>
      <formula>4</formula>
    </cfRule>
    <cfRule type="containsText" dxfId="197" priority="187" operator="containsText" text="X">
      <formula>NOT(ISERROR(SEARCH("X",S94)))</formula>
    </cfRule>
  </conditionalFormatting>
  <conditionalFormatting sqref="B95">
    <cfRule type="duplicateValues" dxfId="196" priority="177"/>
  </conditionalFormatting>
  <conditionalFormatting sqref="F95">
    <cfRule type="containsBlanks" dxfId="195" priority="183">
      <formula>LEN(TRIM(F95))=0</formula>
    </cfRule>
  </conditionalFormatting>
  <conditionalFormatting sqref="P95:R95">
    <cfRule type="containsText" dxfId="194" priority="180" operator="containsText" text="PRIMARY STUDY">
      <formula>NOT(ISERROR(SEARCH("PRIMARY STUDY",P95)))</formula>
    </cfRule>
    <cfRule type="notContainsText" dxfId="193" priority="181" operator="notContains" text="YES">
      <formula>ISERROR(SEARCH("YES",P95))</formula>
    </cfRule>
    <cfRule type="containsText" dxfId="192" priority="182" operator="containsText" text="YES">
      <formula>NOT(ISERROR(SEARCH("YES",P95)))</formula>
    </cfRule>
  </conditionalFormatting>
  <conditionalFormatting sqref="S95">
    <cfRule type="containsBlanks" dxfId="191" priority="184">
      <formula>LEN(TRIM(S95))=0</formula>
    </cfRule>
  </conditionalFormatting>
  <conditionalFormatting sqref="S95">
    <cfRule type="cellIs" dxfId="190" priority="178" operator="between">
      <formula>1</formula>
      <formula>4</formula>
    </cfRule>
    <cfRule type="containsText" dxfId="189" priority="179" operator="containsText" text="X">
      <formula>NOT(ISERROR(SEARCH("X",S95)))</formula>
    </cfRule>
  </conditionalFormatting>
  <conditionalFormatting sqref="B96">
    <cfRule type="duplicateValues" dxfId="188" priority="169"/>
  </conditionalFormatting>
  <conditionalFormatting sqref="F96">
    <cfRule type="containsBlanks" dxfId="187" priority="175">
      <formula>LEN(TRIM(F96))=0</formula>
    </cfRule>
  </conditionalFormatting>
  <conditionalFormatting sqref="P96:R96">
    <cfRule type="containsText" dxfId="186" priority="172" operator="containsText" text="PRIMARY STUDY">
      <formula>NOT(ISERROR(SEARCH("PRIMARY STUDY",P96)))</formula>
    </cfRule>
    <cfRule type="notContainsText" dxfId="185" priority="173" operator="notContains" text="YES">
      <formula>ISERROR(SEARCH("YES",P96))</formula>
    </cfRule>
    <cfRule type="containsText" dxfId="184" priority="174" operator="containsText" text="YES">
      <formula>NOT(ISERROR(SEARCH("YES",P96)))</formula>
    </cfRule>
  </conditionalFormatting>
  <conditionalFormatting sqref="S96">
    <cfRule type="containsBlanks" dxfId="183" priority="176">
      <formula>LEN(TRIM(S96))=0</formula>
    </cfRule>
  </conditionalFormatting>
  <conditionalFormatting sqref="S96">
    <cfRule type="cellIs" dxfId="182" priority="170" operator="between">
      <formula>1</formula>
      <formula>4</formula>
    </cfRule>
    <cfRule type="containsText" dxfId="181" priority="171" operator="containsText" text="X">
      <formula>NOT(ISERROR(SEARCH("X",S96)))</formula>
    </cfRule>
  </conditionalFormatting>
  <conditionalFormatting sqref="B97">
    <cfRule type="duplicateValues" dxfId="180" priority="161"/>
  </conditionalFormatting>
  <conditionalFormatting sqref="F97">
    <cfRule type="containsBlanks" dxfId="179" priority="167">
      <formula>LEN(TRIM(F97))=0</formula>
    </cfRule>
  </conditionalFormatting>
  <conditionalFormatting sqref="P97:R97">
    <cfRule type="containsText" dxfId="178" priority="164" operator="containsText" text="PRIMARY STUDY">
      <formula>NOT(ISERROR(SEARCH("PRIMARY STUDY",P97)))</formula>
    </cfRule>
    <cfRule type="notContainsText" dxfId="177" priority="165" operator="notContains" text="YES">
      <formula>ISERROR(SEARCH("YES",P97))</formula>
    </cfRule>
    <cfRule type="containsText" dxfId="176" priority="166" operator="containsText" text="YES">
      <formula>NOT(ISERROR(SEARCH("YES",P97)))</formula>
    </cfRule>
  </conditionalFormatting>
  <conditionalFormatting sqref="S97">
    <cfRule type="containsBlanks" dxfId="175" priority="168">
      <formula>LEN(TRIM(S97))=0</formula>
    </cfRule>
  </conditionalFormatting>
  <conditionalFormatting sqref="S97">
    <cfRule type="cellIs" dxfId="174" priority="162" operator="between">
      <formula>1</formula>
      <formula>4</formula>
    </cfRule>
    <cfRule type="containsText" dxfId="173" priority="163" operator="containsText" text="X">
      <formula>NOT(ISERROR(SEARCH("X",S97)))</formula>
    </cfRule>
  </conditionalFormatting>
  <conditionalFormatting sqref="B98">
    <cfRule type="duplicateValues" dxfId="172" priority="153"/>
  </conditionalFormatting>
  <conditionalFormatting sqref="F98">
    <cfRule type="containsBlanks" dxfId="171" priority="159">
      <formula>LEN(TRIM(F98))=0</formula>
    </cfRule>
  </conditionalFormatting>
  <conditionalFormatting sqref="P98:R98">
    <cfRule type="containsText" dxfId="170" priority="156" operator="containsText" text="PRIMARY STUDY">
      <formula>NOT(ISERROR(SEARCH("PRIMARY STUDY",P98)))</formula>
    </cfRule>
    <cfRule type="notContainsText" dxfId="169" priority="157" operator="notContains" text="YES">
      <formula>ISERROR(SEARCH("YES",P98))</formula>
    </cfRule>
    <cfRule type="containsText" dxfId="168" priority="158" operator="containsText" text="YES">
      <formula>NOT(ISERROR(SEARCH("YES",P98)))</formula>
    </cfRule>
  </conditionalFormatting>
  <conditionalFormatting sqref="S98">
    <cfRule type="containsBlanks" dxfId="167" priority="160">
      <formula>LEN(TRIM(S98))=0</formula>
    </cfRule>
  </conditionalFormatting>
  <conditionalFormatting sqref="S98">
    <cfRule type="cellIs" dxfId="166" priority="154" operator="between">
      <formula>1</formula>
      <formula>4</formula>
    </cfRule>
    <cfRule type="containsText" dxfId="165" priority="155" operator="containsText" text="X">
      <formula>NOT(ISERROR(SEARCH("X",S98)))</formula>
    </cfRule>
  </conditionalFormatting>
  <conditionalFormatting sqref="B99">
    <cfRule type="duplicateValues" dxfId="164" priority="145"/>
  </conditionalFormatting>
  <conditionalFormatting sqref="F99">
    <cfRule type="containsBlanks" dxfId="163" priority="151">
      <formula>LEN(TRIM(F99))=0</formula>
    </cfRule>
  </conditionalFormatting>
  <conditionalFormatting sqref="P99:R99">
    <cfRule type="containsText" dxfId="162" priority="148" operator="containsText" text="PRIMARY STUDY">
      <formula>NOT(ISERROR(SEARCH("PRIMARY STUDY",P99)))</formula>
    </cfRule>
    <cfRule type="notContainsText" dxfId="161" priority="149" operator="notContains" text="YES">
      <formula>ISERROR(SEARCH("YES",P99))</formula>
    </cfRule>
    <cfRule type="containsText" dxfId="160" priority="150" operator="containsText" text="YES">
      <formula>NOT(ISERROR(SEARCH("YES",P99)))</formula>
    </cfRule>
  </conditionalFormatting>
  <conditionalFormatting sqref="S99">
    <cfRule type="containsBlanks" dxfId="159" priority="152">
      <formula>LEN(TRIM(S99))=0</formula>
    </cfRule>
  </conditionalFormatting>
  <conditionalFormatting sqref="S99">
    <cfRule type="cellIs" dxfId="158" priority="146" operator="between">
      <formula>1</formula>
      <formula>4</formula>
    </cfRule>
    <cfRule type="containsText" dxfId="157" priority="147" operator="containsText" text="X">
      <formula>NOT(ISERROR(SEARCH("X",S99)))</formula>
    </cfRule>
  </conditionalFormatting>
  <conditionalFormatting sqref="B100">
    <cfRule type="duplicateValues" dxfId="156" priority="137"/>
  </conditionalFormatting>
  <conditionalFormatting sqref="F100">
    <cfRule type="containsBlanks" dxfId="155" priority="143">
      <formula>LEN(TRIM(F100))=0</formula>
    </cfRule>
  </conditionalFormatting>
  <conditionalFormatting sqref="P100:R100">
    <cfRule type="containsText" dxfId="154" priority="140" operator="containsText" text="PRIMARY STUDY">
      <formula>NOT(ISERROR(SEARCH("PRIMARY STUDY",P100)))</formula>
    </cfRule>
    <cfRule type="notContainsText" dxfId="153" priority="141" operator="notContains" text="YES">
      <formula>ISERROR(SEARCH("YES",P100))</formula>
    </cfRule>
    <cfRule type="containsText" dxfId="152" priority="142" operator="containsText" text="YES">
      <formula>NOT(ISERROR(SEARCH("YES",P100)))</formula>
    </cfRule>
  </conditionalFormatting>
  <conditionalFormatting sqref="S100">
    <cfRule type="containsBlanks" dxfId="151" priority="144">
      <formula>LEN(TRIM(S100))=0</formula>
    </cfRule>
  </conditionalFormatting>
  <conditionalFormatting sqref="S100">
    <cfRule type="cellIs" dxfId="150" priority="138" operator="between">
      <formula>1</formula>
      <formula>4</formula>
    </cfRule>
    <cfRule type="containsText" dxfId="149" priority="139" operator="containsText" text="X">
      <formula>NOT(ISERROR(SEARCH("X",S100)))</formula>
    </cfRule>
  </conditionalFormatting>
  <conditionalFormatting sqref="B101">
    <cfRule type="duplicateValues" dxfId="148" priority="129"/>
  </conditionalFormatting>
  <conditionalFormatting sqref="F101">
    <cfRule type="containsBlanks" dxfId="147" priority="135">
      <formula>LEN(TRIM(F101))=0</formula>
    </cfRule>
  </conditionalFormatting>
  <conditionalFormatting sqref="P101:R101">
    <cfRule type="containsText" dxfId="146" priority="132" operator="containsText" text="PRIMARY STUDY">
      <formula>NOT(ISERROR(SEARCH("PRIMARY STUDY",P101)))</formula>
    </cfRule>
    <cfRule type="notContainsText" dxfId="145" priority="133" operator="notContains" text="YES">
      <formula>ISERROR(SEARCH("YES",P101))</formula>
    </cfRule>
    <cfRule type="containsText" dxfId="144" priority="134" operator="containsText" text="YES">
      <formula>NOT(ISERROR(SEARCH("YES",P101)))</formula>
    </cfRule>
  </conditionalFormatting>
  <conditionalFormatting sqref="S101">
    <cfRule type="containsBlanks" dxfId="143" priority="136">
      <formula>LEN(TRIM(S101))=0</formula>
    </cfRule>
  </conditionalFormatting>
  <conditionalFormatting sqref="S101">
    <cfRule type="cellIs" dxfId="142" priority="130" operator="between">
      <formula>1</formula>
      <formula>4</formula>
    </cfRule>
    <cfRule type="containsText" dxfId="141" priority="131" operator="containsText" text="X">
      <formula>NOT(ISERROR(SEARCH("X",S101)))</formula>
    </cfRule>
  </conditionalFormatting>
  <conditionalFormatting sqref="B102">
    <cfRule type="duplicateValues" dxfId="140" priority="121"/>
  </conditionalFormatting>
  <conditionalFormatting sqref="F102">
    <cfRule type="containsBlanks" dxfId="139" priority="127">
      <formula>LEN(TRIM(F102))=0</formula>
    </cfRule>
  </conditionalFormatting>
  <conditionalFormatting sqref="P102:R102">
    <cfRule type="containsText" dxfId="138" priority="124" operator="containsText" text="PRIMARY STUDY">
      <formula>NOT(ISERROR(SEARCH("PRIMARY STUDY",P102)))</formula>
    </cfRule>
    <cfRule type="notContainsText" dxfId="137" priority="125" operator="notContains" text="YES">
      <formula>ISERROR(SEARCH("YES",P102))</formula>
    </cfRule>
    <cfRule type="containsText" dxfId="136" priority="126" operator="containsText" text="YES">
      <formula>NOT(ISERROR(SEARCH("YES",P102)))</formula>
    </cfRule>
  </conditionalFormatting>
  <conditionalFormatting sqref="S102">
    <cfRule type="containsBlanks" dxfId="135" priority="128">
      <formula>LEN(TRIM(S102))=0</formula>
    </cfRule>
  </conditionalFormatting>
  <conditionalFormatting sqref="S102">
    <cfRule type="cellIs" dxfId="134" priority="122" operator="between">
      <formula>1</formula>
      <formula>4</formula>
    </cfRule>
    <cfRule type="containsText" dxfId="133" priority="123" operator="containsText" text="X">
      <formula>NOT(ISERROR(SEARCH("X",S102)))</formula>
    </cfRule>
  </conditionalFormatting>
  <conditionalFormatting sqref="B103">
    <cfRule type="duplicateValues" dxfId="132" priority="113"/>
  </conditionalFormatting>
  <conditionalFormatting sqref="F103">
    <cfRule type="containsBlanks" dxfId="131" priority="119">
      <formula>LEN(TRIM(F103))=0</formula>
    </cfRule>
  </conditionalFormatting>
  <conditionalFormatting sqref="P103:R103">
    <cfRule type="containsText" dxfId="130" priority="116" operator="containsText" text="PRIMARY STUDY">
      <formula>NOT(ISERROR(SEARCH("PRIMARY STUDY",P103)))</formula>
    </cfRule>
    <cfRule type="notContainsText" dxfId="129" priority="117" operator="notContains" text="YES">
      <formula>ISERROR(SEARCH("YES",P103))</formula>
    </cfRule>
    <cfRule type="containsText" dxfId="128" priority="118" operator="containsText" text="YES">
      <formula>NOT(ISERROR(SEARCH("YES",P103)))</formula>
    </cfRule>
  </conditionalFormatting>
  <conditionalFormatting sqref="S103">
    <cfRule type="containsBlanks" dxfId="127" priority="120">
      <formula>LEN(TRIM(S103))=0</formula>
    </cfRule>
  </conditionalFormatting>
  <conditionalFormatting sqref="S103">
    <cfRule type="cellIs" dxfId="126" priority="114" operator="between">
      <formula>1</formula>
      <formula>4</formula>
    </cfRule>
    <cfRule type="containsText" dxfId="125" priority="115" operator="containsText" text="X">
      <formula>NOT(ISERROR(SEARCH("X",S103)))</formula>
    </cfRule>
  </conditionalFormatting>
  <conditionalFormatting sqref="B93">
    <cfRule type="duplicateValues" dxfId="124" priority="105"/>
  </conditionalFormatting>
  <conditionalFormatting sqref="F93">
    <cfRule type="containsBlanks" dxfId="123" priority="111">
      <formula>LEN(TRIM(F93))=0</formula>
    </cfRule>
  </conditionalFormatting>
  <conditionalFormatting sqref="P93:R93">
    <cfRule type="containsText" dxfId="122" priority="108" operator="containsText" text="PRIMARY STUDY">
      <formula>NOT(ISERROR(SEARCH("PRIMARY STUDY",P93)))</formula>
    </cfRule>
    <cfRule type="notContainsText" dxfId="121" priority="109" operator="notContains" text="YES">
      <formula>ISERROR(SEARCH("YES",P93))</formula>
    </cfRule>
    <cfRule type="containsText" dxfId="120" priority="110" operator="containsText" text="YES">
      <formula>NOT(ISERROR(SEARCH("YES",P93)))</formula>
    </cfRule>
  </conditionalFormatting>
  <conditionalFormatting sqref="S93">
    <cfRule type="containsBlanks" dxfId="119" priority="112">
      <formula>LEN(TRIM(S93))=0</formula>
    </cfRule>
  </conditionalFormatting>
  <conditionalFormatting sqref="S93">
    <cfRule type="cellIs" dxfId="118" priority="106" operator="between">
      <formula>1</formula>
      <formula>4</formula>
    </cfRule>
    <cfRule type="containsText" dxfId="117" priority="107" operator="containsText" text="X">
      <formula>NOT(ISERROR(SEARCH("X",S93)))</formula>
    </cfRule>
  </conditionalFormatting>
  <conditionalFormatting sqref="B104">
    <cfRule type="duplicateValues" dxfId="116" priority="97"/>
  </conditionalFormatting>
  <conditionalFormatting sqref="F104">
    <cfRule type="containsBlanks" dxfId="115" priority="103">
      <formula>LEN(TRIM(F104))=0</formula>
    </cfRule>
  </conditionalFormatting>
  <conditionalFormatting sqref="P104:R104">
    <cfRule type="containsText" dxfId="114" priority="100" operator="containsText" text="PRIMARY STUDY">
      <formula>NOT(ISERROR(SEARCH("PRIMARY STUDY",P104)))</formula>
    </cfRule>
    <cfRule type="notContainsText" dxfId="113" priority="101" operator="notContains" text="YES">
      <formula>ISERROR(SEARCH("YES",P104))</formula>
    </cfRule>
    <cfRule type="containsText" dxfId="112" priority="102" operator="containsText" text="YES">
      <formula>NOT(ISERROR(SEARCH("YES",P104)))</formula>
    </cfRule>
  </conditionalFormatting>
  <conditionalFormatting sqref="S104">
    <cfRule type="cellIs" dxfId="111" priority="98" operator="between">
      <formula>1</formula>
      <formula>4</formula>
    </cfRule>
    <cfRule type="containsText" dxfId="110" priority="99" operator="containsText" text="X">
      <formula>NOT(ISERROR(SEARCH("X",S104)))</formula>
    </cfRule>
    <cfRule type="containsBlanks" dxfId="109" priority="104">
      <formula>LEN(TRIM(S104))=0</formula>
    </cfRule>
  </conditionalFormatting>
  <conditionalFormatting sqref="B105">
    <cfRule type="duplicateValues" dxfId="108" priority="89"/>
  </conditionalFormatting>
  <conditionalFormatting sqref="F105">
    <cfRule type="containsBlanks" dxfId="107" priority="95">
      <formula>LEN(TRIM(F105))=0</formula>
    </cfRule>
  </conditionalFormatting>
  <conditionalFormatting sqref="P105:R105">
    <cfRule type="containsText" dxfId="106" priority="92" operator="containsText" text="PRIMARY STUDY">
      <formula>NOT(ISERROR(SEARCH("PRIMARY STUDY",P105)))</formula>
    </cfRule>
    <cfRule type="notContainsText" dxfId="105" priority="93" operator="notContains" text="YES">
      <formula>ISERROR(SEARCH("YES",P105))</formula>
    </cfRule>
    <cfRule type="containsText" dxfId="104" priority="94" operator="containsText" text="YES">
      <formula>NOT(ISERROR(SEARCH("YES",P105)))</formula>
    </cfRule>
  </conditionalFormatting>
  <conditionalFormatting sqref="S105">
    <cfRule type="cellIs" dxfId="103" priority="90" operator="between">
      <formula>1</formula>
      <formula>4</formula>
    </cfRule>
    <cfRule type="containsText" dxfId="102" priority="91" operator="containsText" text="X">
      <formula>NOT(ISERROR(SEARCH("X",S105)))</formula>
    </cfRule>
    <cfRule type="containsBlanks" dxfId="101" priority="96">
      <formula>LEN(TRIM(S105))=0</formula>
    </cfRule>
  </conditionalFormatting>
  <conditionalFormatting sqref="B106">
    <cfRule type="duplicateValues" dxfId="100" priority="81"/>
  </conditionalFormatting>
  <conditionalFormatting sqref="F106">
    <cfRule type="containsBlanks" dxfId="99" priority="87">
      <formula>LEN(TRIM(F106))=0</formula>
    </cfRule>
  </conditionalFormatting>
  <conditionalFormatting sqref="P106:R106">
    <cfRule type="containsText" dxfId="98" priority="84" operator="containsText" text="PRIMARY STUDY">
      <formula>NOT(ISERROR(SEARCH("PRIMARY STUDY",P106)))</formula>
    </cfRule>
    <cfRule type="notContainsText" dxfId="97" priority="85" operator="notContains" text="YES">
      <formula>ISERROR(SEARCH("YES",P106))</formula>
    </cfRule>
    <cfRule type="containsText" dxfId="96" priority="86" operator="containsText" text="YES">
      <formula>NOT(ISERROR(SEARCH("YES",P106)))</formula>
    </cfRule>
  </conditionalFormatting>
  <conditionalFormatting sqref="S106">
    <cfRule type="cellIs" dxfId="95" priority="82" operator="between">
      <formula>1</formula>
      <formula>4</formula>
    </cfRule>
    <cfRule type="containsText" dxfId="94" priority="83" operator="containsText" text="X">
      <formula>NOT(ISERROR(SEARCH("X",S106)))</formula>
    </cfRule>
    <cfRule type="containsBlanks" dxfId="93" priority="88">
      <formula>LEN(TRIM(S106))=0</formula>
    </cfRule>
  </conditionalFormatting>
  <conditionalFormatting sqref="B107">
    <cfRule type="duplicateValues" dxfId="92" priority="73"/>
  </conditionalFormatting>
  <conditionalFormatting sqref="F107">
    <cfRule type="containsBlanks" dxfId="91" priority="79">
      <formula>LEN(TRIM(F107))=0</formula>
    </cfRule>
  </conditionalFormatting>
  <conditionalFormatting sqref="P107:R107">
    <cfRule type="containsText" dxfId="90" priority="76" operator="containsText" text="PRIMARY STUDY">
      <formula>NOT(ISERROR(SEARCH("PRIMARY STUDY",P107)))</formula>
    </cfRule>
    <cfRule type="notContainsText" dxfId="89" priority="77" operator="notContains" text="YES">
      <formula>ISERROR(SEARCH("YES",P107))</formula>
    </cfRule>
    <cfRule type="containsText" dxfId="88" priority="78" operator="containsText" text="YES">
      <formula>NOT(ISERROR(SEARCH("YES",P107)))</formula>
    </cfRule>
  </conditionalFormatting>
  <conditionalFormatting sqref="S107">
    <cfRule type="cellIs" dxfId="87" priority="74" operator="between">
      <formula>1</formula>
      <formula>4</formula>
    </cfRule>
    <cfRule type="containsText" dxfId="86" priority="75" operator="containsText" text="X">
      <formula>NOT(ISERROR(SEARCH("X",S107)))</formula>
    </cfRule>
    <cfRule type="containsBlanks" dxfId="85" priority="80">
      <formula>LEN(TRIM(S107))=0</formula>
    </cfRule>
  </conditionalFormatting>
  <conditionalFormatting sqref="B108">
    <cfRule type="duplicateValues" dxfId="84" priority="65"/>
  </conditionalFormatting>
  <conditionalFormatting sqref="F108">
    <cfRule type="containsBlanks" dxfId="83" priority="71">
      <formula>LEN(TRIM(F108))=0</formula>
    </cfRule>
  </conditionalFormatting>
  <conditionalFormatting sqref="P108:R108">
    <cfRule type="containsText" dxfId="82" priority="68" operator="containsText" text="PRIMARY STUDY">
      <formula>NOT(ISERROR(SEARCH("PRIMARY STUDY",P108)))</formula>
    </cfRule>
    <cfRule type="notContainsText" dxfId="81" priority="69" operator="notContains" text="YES">
      <formula>ISERROR(SEARCH("YES",P108))</formula>
    </cfRule>
    <cfRule type="containsText" dxfId="80" priority="70" operator="containsText" text="YES">
      <formula>NOT(ISERROR(SEARCH("YES",P108)))</formula>
    </cfRule>
  </conditionalFormatting>
  <conditionalFormatting sqref="S108">
    <cfRule type="cellIs" dxfId="79" priority="66" operator="between">
      <formula>1</formula>
      <formula>4</formula>
    </cfRule>
    <cfRule type="containsText" dxfId="78" priority="67" operator="containsText" text="X">
      <formula>NOT(ISERROR(SEARCH("X",S108)))</formula>
    </cfRule>
    <cfRule type="containsBlanks" dxfId="77" priority="72">
      <formula>LEN(TRIM(S108))=0</formula>
    </cfRule>
  </conditionalFormatting>
  <conditionalFormatting sqref="B109">
    <cfRule type="duplicateValues" dxfId="76" priority="57"/>
  </conditionalFormatting>
  <conditionalFormatting sqref="F109">
    <cfRule type="containsBlanks" dxfId="75" priority="63">
      <formula>LEN(TRIM(F109))=0</formula>
    </cfRule>
  </conditionalFormatting>
  <conditionalFormatting sqref="P109:R109">
    <cfRule type="containsText" dxfId="74" priority="60" operator="containsText" text="PRIMARY STUDY">
      <formula>NOT(ISERROR(SEARCH("PRIMARY STUDY",P109)))</formula>
    </cfRule>
    <cfRule type="notContainsText" dxfId="73" priority="61" operator="notContains" text="YES">
      <formula>ISERROR(SEARCH("YES",P109))</formula>
    </cfRule>
    <cfRule type="containsText" dxfId="72" priority="62" operator="containsText" text="YES">
      <formula>NOT(ISERROR(SEARCH("YES",P109)))</formula>
    </cfRule>
  </conditionalFormatting>
  <conditionalFormatting sqref="S109">
    <cfRule type="cellIs" dxfId="71" priority="58" operator="between">
      <formula>1</formula>
      <formula>4</formula>
    </cfRule>
    <cfRule type="containsText" dxfId="70" priority="59" operator="containsText" text="X">
      <formula>NOT(ISERROR(SEARCH("X",S109)))</formula>
    </cfRule>
    <cfRule type="containsBlanks" dxfId="69" priority="64">
      <formula>LEN(TRIM(S109))=0</formula>
    </cfRule>
  </conditionalFormatting>
  <conditionalFormatting sqref="B110">
    <cfRule type="duplicateValues" dxfId="68" priority="49"/>
  </conditionalFormatting>
  <conditionalFormatting sqref="F110">
    <cfRule type="containsBlanks" dxfId="67" priority="55">
      <formula>LEN(TRIM(F110))=0</formula>
    </cfRule>
  </conditionalFormatting>
  <conditionalFormatting sqref="P110:R110">
    <cfRule type="containsText" dxfId="66" priority="52" operator="containsText" text="PRIMARY STUDY">
      <formula>NOT(ISERROR(SEARCH("PRIMARY STUDY",P110)))</formula>
    </cfRule>
    <cfRule type="notContainsText" dxfId="65" priority="53" operator="notContains" text="YES">
      <formula>ISERROR(SEARCH("YES",P110))</formula>
    </cfRule>
    <cfRule type="containsText" dxfId="64" priority="54" operator="containsText" text="YES">
      <formula>NOT(ISERROR(SEARCH("YES",P110)))</formula>
    </cfRule>
  </conditionalFormatting>
  <conditionalFormatting sqref="S110">
    <cfRule type="cellIs" dxfId="63" priority="50" operator="between">
      <formula>1</formula>
      <formula>4</formula>
    </cfRule>
    <cfRule type="containsText" dxfId="62" priority="51" operator="containsText" text="X">
      <formula>NOT(ISERROR(SEARCH("X",S110)))</formula>
    </cfRule>
    <cfRule type="containsBlanks" dxfId="61" priority="56">
      <formula>LEN(TRIM(S110))=0</formula>
    </cfRule>
  </conditionalFormatting>
  <conditionalFormatting sqref="B111">
    <cfRule type="duplicateValues" dxfId="60" priority="41"/>
  </conditionalFormatting>
  <conditionalFormatting sqref="F111">
    <cfRule type="containsBlanks" dxfId="59" priority="47">
      <formula>LEN(TRIM(F111))=0</formula>
    </cfRule>
  </conditionalFormatting>
  <conditionalFormatting sqref="P111:R111">
    <cfRule type="containsText" dxfId="58" priority="44" operator="containsText" text="PRIMARY STUDY">
      <formula>NOT(ISERROR(SEARCH("PRIMARY STUDY",P111)))</formula>
    </cfRule>
    <cfRule type="notContainsText" dxfId="57" priority="45" operator="notContains" text="YES">
      <formula>ISERROR(SEARCH("YES",P111))</formula>
    </cfRule>
    <cfRule type="containsText" dxfId="56" priority="46" operator="containsText" text="YES">
      <formula>NOT(ISERROR(SEARCH("YES",P111)))</formula>
    </cfRule>
  </conditionalFormatting>
  <conditionalFormatting sqref="S111">
    <cfRule type="cellIs" dxfId="55" priority="42" operator="between">
      <formula>1</formula>
      <formula>4</formula>
    </cfRule>
    <cfRule type="containsText" dxfId="54" priority="43" operator="containsText" text="X">
      <formula>NOT(ISERROR(SEARCH("X",S111)))</formula>
    </cfRule>
    <cfRule type="containsBlanks" dxfId="53" priority="48">
      <formula>LEN(TRIM(S111))=0</formula>
    </cfRule>
  </conditionalFormatting>
  <conditionalFormatting sqref="B112">
    <cfRule type="duplicateValues" dxfId="52" priority="33"/>
  </conditionalFormatting>
  <conditionalFormatting sqref="F112">
    <cfRule type="containsBlanks" dxfId="51" priority="39">
      <formula>LEN(TRIM(F112))=0</formula>
    </cfRule>
  </conditionalFormatting>
  <conditionalFormatting sqref="P112:R112">
    <cfRule type="containsText" dxfId="50" priority="36" operator="containsText" text="PRIMARY STUDY">
      <formula>NOT(ISERROR(SEARCH("PRIMARY STUDY",P112)))</formula>
    </cfRule>
    <cfRule type="notContainsText" dxfId="49" priority="37" operator="notContains" text="YES">
      <formula>ISERROR(SEARCH("YES",P112))</formula>
    </cfRule>
    <cfRule type="containsText" dxfId="48" priority="38" operator="containsText" text="YES">
      <formula>NOT(ISERROR(SEARCH("YES",P112)))</formula>
    </cfRule>
  </conditionalFormatting>
  <conditionalFormatting sqref="S112">
    <cfRule type="cellIs" dxfId="47" priority="34" operator="between">
      <formula>1</formula>
      <formula>4</formula>
    </cfRule>
    <cfRule type="containsText" dxfId="46" priority="35" operator="containsText" text="X">
      <formula>NOT(ISERROR(SEARCH("X",S112)))</formula>
    </cfRule>
    <cfRule type="containsBlanks" dxfId="45" priority="40">
      <formula>LEN(TRIM(S112))=0</formula>
    </cfRule>
  </conditionalFormatting>
  <conditionalFormatting sqref="B113">
    <cfRule type="duplicateValues" dxfId="44" priority="25"/>
  </conditionalFormatting>
  <conditionalFormatting sqref="F113">
    <cfRule type="containsBlanks" dxfId="43" priority="31">
      <formula>LEN(TRIM(F113))=0</formula>
    </cfRule>
  </conditionalFormatting>
  <conditionalFormatting sqref="P113:R113">
    <cfRule type="containsText" dxfId="42" priority="28" operator="containsText" text="PRIMARY STUDY">
      <formula>NOT(ISERROR(SEARCH("PRIMARY STUDY",P113)))</formula>
    </cfRule>
    <cfRule type="notContainsText" dxfId="41" priority="29" operator="notContains" text="YES">
      <formula>ISERROR(SEARCH("YES",P113))</formula>
    </cfRule>
    <cfRule type="containsText" dxfId="40" priority="30" operator="containsText" text="YES">
      <formula>NOT(ISERROR(SEARCH("YES",P113)))</formula>
    </cfRule>
  </conditionalFormatting>
  <conditionalFormatting sqref="S113">
    <cfRule type="cellIs" dxfId="39" priority="26" operator="between">
      <formula>1</formula>
      <formula>4</formula>
    </cfRule>
    <cfRule type="containsText" dxfId="38" priority="27" operator="containsText" text="X">
      <formula>NOT(ISERROR(SEARCH("X",S113)))</formula>
    </cfRule>
    <cfRule type="containsBlanks" dxfId="37" priority="32">
      <formula>LEN(TRIM(S113))=0</formula>
    </cfRule>
  </conditionalFormatting>
  <conditionalFormatting sqref="B114">
    <cfRule type="duplicateValues" dxfId="36" priority="17"/>
  </conditionalFormatting>
  <conditionalFormatting sqref="F114">
    <cfRule type="containsBlanks" dxfId="35" priority="23">
      <formula>LEN(TRIM(F114))=0</formula>
    </cfRule>
  </conditionalFormatting>
  <conditionalFormatting sqref="P114:R114">
    <cfRule type="containsText" dxfId="34" priority="20" operator="containsText" text="PRIMARY STUDY">
      <formula>NOT(ISERROR(SEARCH("PRIMARY STUDY",P114)))</formula>
    </cfRule>
    <cfRule type="notContainsText" dxfId="33" priority="21" operator="notContains" text="YES">
      <formula>ISERROR(SEARCH("YES",P114))</formula>
    </cfRule>
    <cfRule type="containsText" dxfId="32" priority="22" operator="containsText" text="YES">
      <formula>NOT(ISERROR(SEARCH("YES",P114)))</formula>
    </cfRule>
  </conditionalFormatting>
  <conditionalFormatting sqref="S114">
    <cfRule type="cellIs" dxfId="31" priority="18" operator="between">
      <formula>1</formula>
      <formula>4</formula>
    </cfRule>
    <cfRule type="containsText" dxfId="30" priority="19" operator="containsText" text="X">
      <formula>NOT(ISERROR(SEARCH("X",S114)))</formula>
    </cfRule>
    <cfRule type="containsBlanks" dxfId="29" priority="24">
      <formula>LEN(TRIM(S114))=0</formula>
    </cfRule>
  </conditionalFormatting>
  <conditionalFormatting sqref="B115">
    <cfRule type="duplicateValues" dxfId="28" priority="9"/>
  </conditionalFormatting>
  <conditionalFormatting sqref="F115">
    <cfRule type="containsBlanks" dxfId="27" priority="15">
      <formula>LEN(TRIM(F115))=0</formula>
    </cfRule>
  </conditionalFormatting>
  <conditionalFormatting sqref="P115:R115">
    <cfRule type="containsText" dxfId="26" priority="12" operator="containsText" text="PRIMARY STUDY">
      <formula>NOT(ISERROR(SEARCH("PRIMARY STUDY",P115)))</formula>
    </cfRule>
    <cfRule type="notContainsText" dxfId="25" priority="13" operator="notContains" text="YES">
      <formula>ISERROR(SEARCH("YES",P115))</formula>
    </cfRule>
    <cfRule type="containsText" dxfId="24" priority="14" operator="containsText" text="YES">
      <formula>NOT(ISERROR(SEARCH("YES",P115)))</formula>
    </cfRule>
  </conditionalFormatting>
  <conditionalFormatting sqref="S115">
    <cfRule type="cellIs" dxfId="23" priority="10" operator="between">
      <formula>1</formula>
      <formula>4</formula>
    </cfRule>
    <cfRule type="containsText" dxfId="22" priority="11" operator="containsText" text="X">
      <formula>NOT(ISERROR(SEARCH("X",S115)))</formula>
    </cfRule>
    <cfRule type="containsBlanks" dxfId="21" priority="16">
      <formula>LEN(TRIM(S115))=0</formula>
    </cfRule>
  </conditionalFormatting>
  <conditionalFormatting sqref="B116">
    <cfRule type="duplicateValues" dxfId="20" priority="1"/>
  </conditionalFormatting>
  <conditionalFormatting sqref="F116">
    <cfRule type="containsBlanks" dxfId="19" priority="7">
      <formula>LEN(TRIM(F116))=0</formula>
    </cfRule>
  </conditionalFormatting>
  <conditionalFormatting sqref="P116:R116">
    <cfRule type="containsText" dxfId="18" priority="4" operator="containsText" text="PRIMARY STUDY">
      <formula>NOT(ISERROR(SEARCH("PRIMARY STUDY",P116)))</formula>
    </cfRule>
    <cfRule type="notContainsText" dxfId="17" priority="5" operator="notContains" text="YES">
      <formula>ISERROR(SEARCH("YES",P116))</formula>
    </cfRule>
    <cfRule type="containsText" dxfId="16" priority="6" operator="containsText" text="YES">
      <formula>NOT(ISERROR(SEARCH("YES",P116)))</formula>
    </cfRule>
  </conditionalFormatting>
  <conditionalFormatting sqref="S116">
    <cfRule type="cellIs" dxfId="15" priority="2" operator="between">
      <formula>1</formula>
      <formula>4</formula>
    </cfRule>
    <cfRule type="containsText" dxfId="14" priority="3" operator="containsText" text="X">
      <formula>NOT(ISERROR(SEARCH("X",S116)))</formula>
    </cfRule>
    <cfRule type="containsBlanks" dxfId="13"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63" zoomScaleNormal="100" workbookViewId="0">
      <selection activeCell="Q1082" sqref="O1071:Q108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7">(1+D194)^(1/C194)-1</f>
        <v>8.4182424365889963E-2</v>
      </c>
      <c r="H194">
        <f t="shared" ref="H194:H205" si="38">G194*100</f>
        <v>8.4182424365889972</v>
      </c>
      <c r="I194">
        <f t="shared" ref="I194:I205" si="39">D194/E194</f>
        <v>17.172413793103448</v>
      </c>
      <c r="M194" s="71">
        <f t="shared" ref="M194:M195" si="40">H194</f>
        <v>8.4182424365889972</v>
      </c>
      <c r="N194" s="71">
        <f t="shared" ref="N194:N205" si="41">M194/O194</f>
        <v>0.49021893707044362</v>
      </c>
      <c r="O194" s="71">
        <f t="shared" ref="O194:O205" si="42">I194</f>
        <v>17.172413793103448</v>
      </c>
    </row>
    <row r="195" spans="2:15" x14ac:dyDescent="0.25">
      <c r="B195" t="s">
        <v>214</v>
      </c>
      <c r="C195">
        <v>3</v>
      </c>
      <c r="D195">
        <v>0.25600000000000001</v>
      </c>
      <c r="E195">
        <v>2.7E-2</v>
      </c>
      <c r="G195" s="68">
        <f t="shared" si="37"/>
        <v>7.8938142421918212E-2</v>
      </c>
      <c r="H195">
        <f t="shared" si="38"/>
        <v>7.8938142421918212</v>
      </c>
      <c r="I195">
        <f t="shared" si="39"/>
        <v>9.481481481481481</v>
      </c>
      <c r="M195" s="71">
        <f t="shared" si="40"/>
        <v>7.8938142421918212</v>
      </c>
      <c r="N195" s="71">
        <f t="shared" si="41"/>
        <v>0.83255072085616866</v>
      </c>
      <c r="O195" s="71">
        <f t="shared" si="42"/>
        <v>9.481481481481481</v>
      </c>
    </row>
    <row r="196" spans="2:15" x14ac:dyDescent="0.25">
      <c r="B196" t="s">
        <v>167</v>
      </c>
      <c r="C196">
        <v>3</v>
      </c>
      <c r="D196">
        <v>0.254</v>
      </c>
      <c r="E196">
        <v>6.2E-2</v>
      </c>
      <c r="G196" s="68">
        <f t="shared" si="37"/>
        <v>7.8365153390935971E-2</v>
      </c>
      <c r="H196">
        <f t="shared" si="38"/>
        <v>7.8365153390935971</v>
      </c>
      <c r="I196">
        <f t="shared" si="39"/>
        <v>4.096774193548387</v>
      </c>
      <c r="M196" s="71">
        <f t="shared" ref="M196:M198" si="43">H196</f>
        <v>7.8365153390935971</v>
      </c>
      <c r="N196" s="71">
        <f t="shared" si="41"/>
        <v>1.9128502008811143</v>
      </c>
      <c r="O196" s="71">
        <f t="shared" si="42"/>
        <v>4.096774193548387</v>
      </c>
    </row>
    <row r="197" spans="2:15" x14ac:dyDescent="0.25">
      <c r="B197" t="s">
        <v>215</v>
      </c>
      <c r="C197">
        <v>5</v>
      </c>
      <c r="D197">
        <v>0.497</v>
      </c>
      <c r="E197">
        <v>2.9000000000000001E-2</v>
      </c>
      <c r="G197" s="68">
        <f t="shared" si="37"/>
        <v>8.403763504123174E-2</v>
      </c>
      <c r="H197">
        <f t="shared" si="38"/>
        <v>8.4037635041231731</v>
      </c>
      <c r="I197">
        <f t="shared" si="39"/>
        <v>17.137931034482758</v>
      </c>
      <c r="M197" s="71">
        <f t="shared" si="43"/>
        <v>8.4037635041231731</v>
      </c>
      <c r="N197" s="71">
        <f t="shared" si="41"/>
        <v>0.49036044591463185</v>
      </c>
      <c r="O197" s="71">
        <f t="shared" si="42"/>
        <v>17.137931034482758</v>
      </c>
    </row>
    <row r="198" spans="2:15" x14ac:dyDescent="0.25">
      <c r="B198" t="s">
        <v>214</v>
      </c>
      <c r="C198">
        <v>3</v>
      </c>
      <c r="D198">
        <v>0.245</v>
      </c>
      <c r="E198">
        <v>2.7E-2</v>
      </c>
      <c r="G198" s="68">
        <f t="shared" si="37"/>
        <v>7.5779135902474204E-2</v>
      </c>
      <c r="H198">
        <f t="shared" si="38"/>
        <v>7.5779135902474204</v>
      </c>
      <c r="I198">
        <f t="shared" si="39"/>
        <v>9.0740740740740744</v>
      </c>
      <c r="M198" s="71">
        <f t="shared" si="43"/>
        <v>7.5779135902474204</v>
      </c>
      <c r="N198" s="71">
        <f t="shared" si="41"/>
        <v>0.83511700790481769</v>
      </c>
      <c r="O198" s="71">
        <f t="shared" si="42"/>
        <v>9.0740740740740744</v>
      </c>
    </row>
    <row r="199" spans="2:15" x14ac:dyDescent="0.25">
      <c r="B199" t="s">
        <v>167</v>
      </c>
      <c r="C199">
        <v>3</v>
      </c>
      <c r="D199">
        <v>0.27</v>
      </c>
      <c r="E199">
        <v>6.3E-2</v>
      </c>
      <c r="G199" s="68">
        <f t="shared" si="37"/>
        <v>8.2932132831999406E-2</v>
      </c>
      <c r="H199">
        <f t="shared" si="38"/>
        <v>8.2932132831999397</v>
      </c>
      <c r="I199">
        <f t="shared" si="39"/>
        <v>4.2857142857142856</v>
      </c>
      <c r="M199" s="71">
        <f t="shared" ref="M199:M205" si="44">H199</f>
        <v>8.2932132831999397</v>
      </c>
      <c r="N199" s="71">
        <f t="shared" si="41"/>
        <v>1.9350830994133192</v>
      </c>
      <c r="O199" s="71">
        <f t="shared" si="42"/>
        <v>4.2857142857142856</v>
      </c>
    </row>
    <row r="200" spans="2:15" x14ac:dyDescent="0.25">
      <c r="B200" t="s">
        <v>215</v>
      </c>
      <c r="C200">
        <v>5</v>
      </c>
      <c r="D200">
        <v>0.47099999999999997</v>
      </c>
      <c r="E200">
        <v>2.8000000000000001E-2</v>
      </c>
      <c r="G200" s="68">
        <f t="shared" si="37"/>
        <v>8.0245670900269017E-2</v>
      </c>
      <c r="H200">
        <f t="shared" si="38"/>
        <v>8.0245670900269026</v>
      </c>
      <c r="I200">
        <f t="shared" si="39"/>
        <v>16.821428571428569</v>
      </c>
      <c r="M200" s="71">
        <f t="shared" si="44"/>
        <v>8.0245670900269026</v>
      </c>
      <c r="N200" s="71">
        <f t="shared" si="41"/>
        <v>0.47704432806953989</v>
      </c>
      <c r="O200" s="71">
        <f t="shared" si="42"/>
        <v>16.821428571428569</v>
      </c>
    </row>
    <row r="201" spans="2:15" x14ac:dyDescent="0.25">
      <c r="B201" t="s">
        <v>214</v>
      </c>
      <c r="C201">
        <v>3</v>
      </c>
      <c r="D201">
        <v>0.216</v>
      </c>
      <c r="E201">
        <v>2.8000000000000001E-2</v>
      </c>
      <c r="G201" s="68">
        <f t="shared" si="37"/>
        <v>6.7360659488777896E-2</v>
      </c>
      <c r="H201">
        <f t="shared" si="38"/>
        <v>6.7360659488777896</v>
      </c>
      <c r="I201">
        <f t="shared" si="39"/>
        <v>7.7142857142857144</v>
      </c>
      <c r="M201" s="71">
        <f t="shared" si="44"/>
        <v>6.7360659488777896</v>
      </c>
      <c r="N201" s="71">
        <f t="shared" si="41"/>
        <v>0.87319373411378753</v>
      </c>
      <c r="O201" s="71">
        <f t="shared" si="42"/>
        <v>7.7142857142857144</v>
      </c>
    </row>
    <row r="202" spans="2:15" x14ac:dyDescent="0.25">
      <c r="B202" t="s">
        <v>167</v>
      </c>
      <c r="C202">
        <v>3</v>
      </c>
      <c r="D202">
        <v>0.24199999999999999</v>
      </c>
      <c r="E202">
        <v>6.3E-2</v>
      </c>
      <c r="G202" s="68">
        <f t="shared" si="37"/>
        <v>7.4914361304784016E-2</v>
      </c>
      <c r="H202">
        <f t="shared" si="38"/>
        <v>7.4914361304784016</v>
      </c>
      <c r="I202">
        <f t="shared" si="39"/>
        <v>3.8412698412698409</v>
      </c>
      <c r="M202" s="71">
        <f t="shared" si="44"/>
        <v>7.4914361304784016</v>
      </c>
      <c r="N202" s="71">
        <f t="shared" si="41"/>
        <v>1.950249901736113</v>
      </c>
      <c r="O202" s="71">
        <f t="shared" si="42"/>
        <v>3.8412698412698409</v>
      </c>
    </row>
    <row r="203" spans="2:15" x14ac:dyDescent="0.25">
      <c r="B203" t="s">
        <v>215</v>
      </c>
      <c r="C203">
        <v>5</v>
      </c>
      <c r="D203">
        <v>0.42</v>
      </c>
      <c r="E203">
        <v>0.03</v>
      </c>
      <c r="G203" s="68">
        <f t="shared" si="37"/>
        <v>7.264909054577684E-2</v>
      </c>
      <c r="H203">
        <f t="shared" si="38"/>
        <v>7.264909054577684</v>
      </c>
      <c r="I203">
        <f t="shared" si="39"/>
        <v>14</v>
      </c>
      <c r="M203" s="71">
        <f t="shared" si="44"/>
        <v>7.264909054577684</v>
      </c>
      <c r="N203" s="71">
        <f t="shared" si="41"/>
        <v>0.51892207532697743</v>
      </c>
      <c r="O203" s="71">
        <f t="shared" si="42"/>
        <v>14</v>
      </c>
    </row>
    <row r="204" spans="2:15" x14ac:dyDescent="0.25">
      <c r="B204" t="s">
        <v>214</v>
      </c>
      <c r="C204">
        <v>3</v>
      </c>
      <c r="D204">
        <v>0.20899999999999999</v>
      </c>
      <c r="E204">
        <v>2.9000000000000001E-2</v>
      </c>
      <c r="G204" s="68">
        <f t="shared" si="37"/>
        <v>6.5308601525300158E-2</v>
      </c>
      <c r="H204">
        <f t="shared" si="38"/>
        <v>6.5308601525300158</v>
      </c>
      <c r="I204">
        <f t="shared" si="39"/>
        <v>7.206896551724137</v>
      </c>
      <c r="M204" s="71">
        <f t="shared" si="44"/>
        <v>6.5308601525300158</v>
      </c>
      <c r="N204" s="71">
        <f t="shared" si="41"/>
        <v>0.90619590633191616</v>
      </c>
      <c r="O204" s="71">
        <f t="shared" si="42"/>
        <v>7.206896551724137</v>
      </c>
    </row>
    <row r="205" spans="2:15" x14ac:dyDescent="0.25">
      <c r="B205" t="s">
        <v>167</v>
      </c>
      <c r="C205">
        <v>3</v>
      </c>
      <c r="D205">
        <v>0.23400000000000001</v>
      </c>
      <c r="E205">
        <v>6.4000000000000001E-2</v>
      </c>
      <c r="G205" s="68">
        <f t="shared" si="37"/>
        <v>7.2601466882732391E-2</v>
      </c>
      <c r="H205">
        <f t="shared" si="38"/>
        <v>7.2601466882732391</v>
      </c>
      <c r="I205">
        <f t="shared" si="39"/>
        <v>3.65625</v>
      </c>
      <c r="M205" s="71">
        <f t="shared" si="44"/>
        <v>7.2601466882732391</v>
      </c>
      <c r="N205" s="71">
        <f t="shared" si="41"/>
        <v>1.9856811455106296</v>
      </c>
      <c r="O205" s="71">
        <f t="shared" si="42"/>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5">(1+D211)^(1/C211)-1</f>
        <v>7.264909054577684E-2</v>
      </c>
      <c r="H211">
        <f t="shared" ref="H211:H222" si="46">G211*100</f>
        <v>7.264909054577684</v>
      </c>
      <c r="I211">
        <f t="shared" ref="I211:I222" si="47">D211/E211</f>
        <v>14</v>
      </c>
      <c r="M211" s="71">
        <f t="shared" ref="M211:M222" si="48">H211</f>
        <v>7.264909054577684</v>
      </c>
      <c r="N211" s="71">
        <f t="shared" ref="N211:N222" si="49">M211/O211</f>
        <v>0.51892207532697743</v>
      </c>
      <c r="O211" s="71">
        <f t="shared" ref="O211:O222" si="50">I211</f>
        <v>14</v>
      </c>
    </row>
    <row r="212" spans="2:15" x14ac:dyDescent="0.25">
      <c r="B212" t="s">
        <v>214</v>
      </c>
      <c r="C212">
        <v>3</v>
      </c>
      <c r="D212">
        <v>0.20899999999999999</v>
      </c>
      <c r="E212">
        <v>2.9000000000000001E-2</v>
      </c>
      <c r="G212" s="68">
        <f t="shared" si="45"/>
        <v>6.5308601525300158E-2</v>
      </c>
      <c r="H212">
        <f t="shared" si="46"/>
        <v>6.5308601525300158</v>
      </c>
      <c r="I212">
        <f t="shared" si="47"/>
        <v>7.206896551724137</v>
      </c>
      <c r="M212" s="71">
        <f t="shared" si="48"/>
        <v>6.5308601525300158</v>
      </c>
      <c r="N212" s="71">
        <f t="shared" si="49"/>
        <v>0.90619590633191616</v>
      </c>
      <c r="O212" s="71">
        <f t="shared" si="50"/>
        <v>7.206896551724137</v>
      </c>
    </row>
    <row r="213" spans="2:15" x14ac:dyDescent="0.25">
      <c r="B213" t="s">
        <v>167</v>
      </c>
      <c r="C213">
        <v>3</v>
      </c>
      <c r="D213">
        <v>0.23400000000000001</v>
      </c>
      <c r="E213">
        <v>6.4000000000000001E-2</v>
      </c>
      <c r="G213" s="68">
        <f t="shared" si="45"/>
        <v>7.2601466882732391E-2</v>
      </c>
      <c r="H213">
        <f t="shared" si="46"/>
        <v>7.2601466882732391</v>
      </c>
      <c r="I213">
        <f t="shared" si="47"/>
        <v>3.65625</v>
      </c>
      <c r="M213" s="71">
        <f t="shared" si="48"/>
        <v>7.2601466882732391</v>
      </c>
      <c r="N213" s="71">
        <f t="shared" si="49"/>
        <v>1.9856811455106296</v>
      </c>
      <c r="O213" s="71">
        <f t="shared" si="50"/>
        <v>3.65625</v>
      </c>
    </row>
    <row r="214" spans="2:15" x14ac:dyDescent="0.25">
      <c r="B214" t="s">
        <v>215</v>
      </c>
      <c r="C214">
        <v>5</v>
      </c>
      <c r="D214">
        <v>0.379</v>
      </c>
      <c r="E214">
        <v>0.17699999999999999</v>
      </c>
      <c r="G214" s="68">
        <f t="shared" si="45"/>
        <v>6.6382116493849175E-2</v>
      </c>
      <c r="H214">
        <f t="shared" si="46"/>
        <v>6.6382116493849175</v>
      </c>
      <c r="I214">
        <f t="shared" si="47"/>
        <v>2.1412429378531073</v>
      </c>
      <c r="M214" s="71">
        <f t="shared" si="48"/>
        <v>6.6382116493849175</v>
      </c>
      <c r="N214" s="71">
        <f t="shared" si="49"/>
        <v>3.1001674457549617</v>
      </c>
      <c r="O214" s="71">
        <f t="shared" si="50"/>
        <v>2.1412429378531073</v>
      </c>
    </row>
    <row r="215" spans="2:15" x14ac:dyDescent="0.25">
      <c r="B215" t="s">
        <v>214</v>
      </c>
      <c r="C215">
        <v>3</v>
      </c>
      <c r="D215">
        <v>0.28799999999999998</v>
      </c>
      <c r="E215">
        <v>0.121</v>
      </c>
      <c r="G215" s="68">
        <f t="shared" si="45"/>
        <v>8.8024365082959521E-2</v>
      </c>
      <c r="H215">
        <f t="shared" si="46"/>
        <v>8.8024365082959513</v>
      </c>
      <c r="I215">
        <f t="shared" si="47"/>
        <v>2.3801652892561984</v>
      </c>
      <c r="M215" s="71">
        <f t="shared" si="48"/>
        <v>8.8024365082959513</v>
      </c>
      <c r="N215" s="71">
        <f t="shared" si="49"/>
        <v>3.6982458941104515</v>
      </c>
      <c r="O215" s="71">
        <f t="shared" si="50"/>
        <v>2.3801652892561984</v>
      </c>
    </row>
    <row r="216" spans="2:15" x14ac:dyDescent="0.25">
      <c r="B216" t="s">
        <v>167</v>
      </c>
      <c r="C216">
        <v>3</v>
      </c>
      <c r="D216">
        <v>0.192</v>
      </c>
      <c r="E216">
        <v>8.6999999999999994E-2</v>
      </c>
      <c r="G216" s="68">
        <f t="shared" si="45"/>
        <v>6.0291838476180803E-2</v>
      </c>
      <c r="H216">
        <f t="shared" si="46"/>
        <v>6.0291838476180803</v>
      </c>
      <c r="I216">
        <f t="shared" si="47"/>
        <v>2.2068965517241383</v>
      </c>
      <c r="M216" s="71">
        <f t="shared" si="48"/>
        <v>6.0291838476180803</v>
      </c>
      <c r="N216" s="71">
        <f t="shared" si="49"/>
        <v>2.7319739309519422</v>
      </c>
      <c r="O216" s="71">
        <f t="shared" si="50"/>
        <v>2.2068965517241383</v>
      </c>
    </row>
    <row r="217" spans="2:15" x14ac:dyDescent="0.25">
      <c r="B217" t="s">
        <v>215</v>
      </c>
      <c r="C217">
        <v>5</v>
      </c>
      <c r="D217">
        <v>0.36199999999999999</v>
      </c>
      <c r="E217">
        <v>0.16700000000000001</v>
      </c>
      <c r="G217" s="68">
        <f t="shared" si="45"/>
        <v>6.3739831279421733E-2</v>
      </c>
      <c r="H217">
        <f t="shared" si="46"/>
        <v>6.3739831279421733</v>
      </c>
      <c r="I217">
        <f t="shared" si="47"/>
        <v>2.1676646706586826</v>
      </c>
      <c r="M217" s="71">
        <f t="shared" si="48"/>
        <v>6.3739831279421733</v>
      </c>
      <c r="N217" s="71">
        <f t="shared" si="49"/>
        <v>2.9404839291887925</v>
      </c>
      <c r="O217" s="71">
        <f t="shared" si="50"/>
        <v>2.1676646706586826</v>
      </c>
    </row>
    <row r="218" spans="2:15" x14ac:dyDescent="0.25">
      <c r="B218" t="s">
        <v>214</v>
      </c>
      <c r="C218">
        <v>3</v>
      </c>
      <c r="D218">
        <v>0.30099999999999999</v>
      </c>
      <c r="E218">
        <v>0.124</v>
      </c>
      <c r="G218" s="68">
        <f t="shared" si="45"/>
        <v>9.1672655665788527E-2</v>
      </c>
      <c r="H218">
        <f t="shared" si="46"/>
        <v>9.1672655665788518</v>
      </c>
      <c r="I218">
        <f t="shared" si="47"/>
        <v>2.4274193548387095</v>
      </c>
      <c r="M218" s="71">
        <f t="shared" si="48"/>
        <v>9.1672655665788518</v>
      </c>
      <c r="N218" s="71">
        <f t="shared" si="49"/>
        <v>3.7765479410490954</v>
      </c>
      <c r="O218" s="71">
        <f t="shared" si="50"/>
        <v>2.4274193548387095</v>
      </c>
    </row>
    <row r="219" spans="2:15" x14ac:dyDescent="0.25">
      <c r="B219" t="s">
        <v>167</v>
      </c>
      <c r="C219">
        <v>3</v>
      </c>
      <c r="D219">
        <v>0.19</v>
      </c>
      <c r="E219">
        <v>8.8999999999999996E-2</v>
      </c>
      <c r="G219" s="68">
        <f t="shared" si="45"/>
        <v>5.9698502124814867E-2</v>
      </c>
      <c r="H219">
        <f t="shared" si="46"/>
        <v>5.9698502124814867</v>
      </c>
      <c r="I219">
        <f t="shared" si="47"/>
        <v>2.1348314606741576</v>
      </c>
      <c r="M219" s="71">
        <f t="shared" si="48"/>
        <v>5.9698502124814867</v>
      </c>
      <c r="N219" s="71">
        <f t="shared" si="49"/>
        <v>2.796403520583433</v>
      </c>
      <c r="O219" s="71">
        <f t="shared" si="50"/>
        <v>2.1348314606741576</v>
      </c>
    </row>
    <row r="220" spans="2:15" x14ac:dyDescent="0.25">
      <c r="B220" t="s">
        <v>215</v>
      </c>
      <c r="C220">
        <v>5</v>
      </c>
      <c r="D220">
        <v>0.373</v>
      </c>
      <c r="E220">
        <v>0.17699999999999999</v>
      </c>
      <c r="G220" s="68">
        <f t="shared" si="45"/>
        <v>6.5452536016274987E-2</v>
      </c>
      <c r="H220">
        <f t="shared" si="46"/>
        <v>6.5452536016274987</v>
      </c>
      <c r="I220">
        <f t="shared" si="47"/>
        <v>2.1073446327683616</v>
      </c>
      <c r="M220" s="71">
        <f t="shared" si="48"/>
        <v>6.5452536016274987</v>
      </c>
      <c r="N220" s="71">
        <f t="shared" si="49"/>
        <v>3.1059246313353008</v>
      </c>
      <c r="O220" s="71">
        <f t="shared" si="50"/>
        <v>2.1073446327683616</v>
      </c>
    </row>
    <row r="221" spans="2:15" x14ac:dyDescent="0.25">
      <c r="B221" t="s">
        <v>214</v>
      </c>
      <c r="C221">
        <v>3</v>
      </c>
      <c r="D221">
        <v>0.28699999999999998</v>
      </c>
      <c r="E221">
        <v>0.122</v>
      </c>
      <c r="G221" s="68">
        <f t="shared" si="45"/>
        <v>8.7742712374262455E-2</v>
      </c>
      <c r="H221">
        <f t="shared" si="46"/>
        <v>8.7742712374262446</v>
      </c>
      <c r="I221">
        <f t="shared" si="47"/>
        <v>2.3524590163934427</v>
      </c>
      <c r="M221" s="71">
        <f t="shared" si="48"/>
        <v>8.7742712374262446</v>
      </c>
      <c r="N221" s="71">
        <f t="shared" si="49"/>
        <v>3.7298295852473933</v>
      </c>
      <c r="O221" s="71">
        <f t="shared" si="50"/>
        <v>2.3524590163934427</v>
      </c>
    </row>
    <row r="222" spans="2:15" x14ac:dyDescent="0.25">
      <c r="B222" t="s">
        <v>167</v>
      </c>
      <c r="C222">
        <v>3</v>
      </c>
      <c r="D222">
        <v>0.19700000000000001</v>
      </c>
      <c r="E222">
        <v>8.7999999999999995E-2</v>
      </c>
      <c r="G222" s="68">
        <f t="shared" si="45"/>
        <v>6.1772281390967132E-2</v>
      </c>
      <c r="H222">
        <f t="shared" si="46"/>
        <v>6.1772281390967132</v>
      </c>
      <c r="I222">
        <f t="shared" si="47"/>
        <v>2.2386363636363638</v>
      </c>
      <c r="M222" s="71">
        <f t="shared" si="48"/>
        <v>6.1772281390967132</v>
      </c>
      <c r="N222" s="71">
        <f t="shared" si="49"/>
        <v>2.7593709453833033</v>
      </c>
      <c r="O222" s="71">
        <f t="shared" si="50"/>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1">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2">I232*100</f>
        <v>1.3299863552695745</v>
      </c>
      <c r="K232">
        <f t="shared" ref="K232:K234" si="53">F232/G232</f>
        <v>0.25194174757281557</v>
      </c>
      <c r="O232" s="71">
        <f t="shared" ref="O232:O234" si="54">J232</f>
        <v>1.3299863552695745</v>
      </c>
      <c r="P232" s="71">
        <f t="shared" ref="P232:P234" si="55">IF(K232&gt;0,J232/K232,-J232/K232)</f>
        <v>5.2789439149428192</v>
      </c>
      <c r="Q232" s="71">
        <f t="shared" ref="Q232:Q234" si="56">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2"/>
        <v>3.1276806632076326</v>
      </c>
      <c r="K233">
        <f t="shared" si="53"/>
        <v>0.85116279069767442</v>
      </c>
      <c r="O233" s="71">
        <f t="shared" si="54"/>
        <v>3.1276806632076326</v>
      </c>
      <c r="P233" s="71">
        <f t="shared" si="55"/>
        <v>3.6745975004898415</v>
      </c>
      <c r="Q233" s="71">
        <f t="shared" si="56"/>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2"/>
        <v>4.5673010915691981</v>
      </c>
      <c r="K234">
        <f t="shared" si="53"/>
        <v>1.4110749185667752</v>
      </c>
      <c r="O234" s="71">
        <f t="shared" si="54"/>
        <v>4.5673010915691981</v>
      </c>
      <c r="P234" s="71">
        <f t="shared" si="55"/>
        <v>3.2367530819754013</v>
      </c>
      <c r="Q234" s="71">
        <f t="shared" si="56"/>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7">I236*100</f>
        <v>1.1607883405032826</v>
      </c>
      <c r="K236">
        <f t="shared" ref="K236:K239" si="58">F236/G236</f>
        <v>-0.37886872998932758</v>
      </c>
      <c r="O236" s="71">
        <f t="shared" ref="O236:O239" si="59">J236</f>
        <v>1.1607883405032826</v>
      </c>
      <c r="P236" s="71">
        <f t="shared" ref="P236:P239" si="60">IF(K236&gt;0,J236/K236,-J236/K236)</f>
        <v>3.0638272536664113</v>
      </c>
      <c r="Q236" s="71">
        <f t="shared" ref="Q236:Q239" si="61">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7"/>
        <v>2.8998047811499505</v>
      </c>
      <c r="K237">
        <f t="shared" si="58"/>
        <v>0.61919999999999997</v>
      </c>
      <c r="O237" s="71">
        <f t="shared" si="59"/>
        <v>2.8998047811499505</v>
      </c>
      <c r="P237" s="71">
        <f t="shared" si="60"/>
        <v>4.6831472563791197</v>
      </c>
      <c r="Q237" s="71">
        <f t="shared" si="61"/>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7"/>
        <v>9.0215836453789056</v>
      </c>
      <c r="K238">
        <f t="shared" si="58"/>
        <v>2.8053050397877985</v>
      </c>
      <c r="O238" s="71">
        <f t="shared" si="59"/>
        <v>9.0215836453789056</v>
      </c>
      <c r="P238" s="71">
        <f t="shared" si="60"/>
        <v>3.2159011292623365</v>
      </c>
      <c r="Q238" s="71">
        <f t="shared" si="61"/>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7"/>
        <v>10.99528104162324</v>
      </c>
      <c r="K239">
        <f t="shared" si="58"/>
        <v>5.36472148541114</v>
      </c>
      <c r="O239" s="71">
        <f t="shared" si="59"/>
        <v>10.99528104162324</v>
      </c>
      <c r="P239" s="71">
        <f t="shared" si="60"/>
        <v>2.0495530050392889</v>
      </c>
      <c r="Q239" s="71">
        <f t="shared" si="61"/>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2">I241*100</f>
        <v>1.3938506841181253</v>
      </c>
      <c r="K241">
        <f t="shared" ref="K241:K244" si="63">F241/G241</f>
        <v>-0.26663405088062625</v>
      </c>
      <c r="O241" s="71">
        <f t="shared" ref="O241:O244" si="64">J241</f>
        <v>1.3938506841181253</v>
      </c>
      <c r="P241" s="71">
        <f t="shared" ref="P241:P244" si="65">IF(K241&gt;0,J241/K241,-J241/K241)</f>
        <v>5.2275794464907301</v>
      </c>
      <c r="Q241" s="71">
        <f t="shared" ref="Q241:Q244" si="66">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7"/>
        <v>1.3969608772428366</v>
      </c>
      <c r="K242">
        <f t="shared" si="63"/>
        <v>0.1566440349175558</v>
      </c>
      <c r="O242" s="71">
        <f t="shared" si="64"/>
        <v>1.3969608772428366</v>
      </c>
      <c r="P242" s="71">
        <f t="shared" si="65"/>
        <v>8.9180598417174259</v>
      </c>
      <c r="Q242" s="71">
        <f t="shared" si="66"/>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7"/>
        <v>3.1982685342211381</v>
      </c>
      <c r="K243">
        <f t="shared" si="63"/>
        <v>0.77369888475836435</v>
      </c>
      <c r="O243" s="71">
        <f t="shared" si="64"/>
        <v>3.1982685342211381</v>
      </c>
      <c r="P243" s="71">
        <f t="shared" si="65"/>
        <v>4.1337380694557888</v>
      </c>
      <c r="Q243" s="71">
        <f t="shared" si="66"/>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7"/>
        <v>4.3893788765642316</v>
      </c>
      <c r="K244">
        <f t="shared" si="63"/>
        <v>1.3202210663198961</v>
      </c>
      <c r="O244" s="71">
        <f t="shared" si="64"/>
        <v>4.3893788765642316</v>
      </c>
      <c r="P244" s="71">
        <f t="shared" si="65"/>
        <v>3.3247302202195459</v>
      </c>
      <c r="Q244" s="71">
        <f t="shared" si="66"/>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7">I246*100</f>
        <v>1.2455640711427574</v>
      </c>
      <c r="K246">
        <f t="shared" ref="K246:K249" si="68">F246/G246</f>
        <v>-0.35737179487179488</v>
      </c>
      <c r="O246" s="71">
        <f t="shared" ref="O246:O249" si="69">J246</f>
        <v>1.2455640711427574</v>
      </c>
      <c r="P246" s="71">
        <f t="shared" ref="P246:P249" si="70">IF(K246&gt;0,J246/K246,-J246/K246)</f>
        <v>3.485345203556415</v>
      </c>
      <c r="Q246" s="71">
        <f t="shared" ref="Q246:Q249" si="71">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7"/>
        <v>3.1368104442244027</v>
      </c>
      <c r="K247">
        <f t="shared" si="68"/>
        <v>0.72945570971184626</v>
      </c>
      <c r="O247" s="71">
        <f t="shared" si="69"/>
        <v>3.1368104442244027</v>
      </c>
      <c r="P247" s="71">
        <f t="shared" si="70"/>
        <v>4.3002068562374038</v>
      </c>
      <c r="Q247" s="71">
        <f t="shared" si="71"/>
        <v>0.72945570971184626</v>
      </c>
    </row>
    <row r="248" spans="1:22" x14ac:dyDescent="0.25">
      <c r="B248" t="s">
        <v>221</v>
      </c>
      <c r="C248">
        <v>4</v>
      </c>
      <c r="D248" t="s">
        <v>228</v>
      </c>
      <c r="E248">
        <v>2</v>
      </c>
      <c r="F248">
        <v>0.55030000000000001</v>
      </c>
      <c r="G248">
        <v>0.1885</v>
      </c>
      <c r="I248" s="68">
        <f>(1+F248-F247)^(1/C248)-1</f>
        <v>9.0389433100003913E-2</v>
      </c>
      <c r="J248">
        <f t="shared" si="57"/>
        <v>9.0389433100003913</v>
      </c>
      <c r="K248">
        <f t="shared" si="68"/>
        <v>2.9193633952254641</v>
      </c>
      <c r="O248" s="71">
        <f t="shared" si="69"/>
        <v>9.0389433100003913</v>
      </c>
      <c r="P248" s="71">
        <f t="shared" si="70"/>
        <v>3.0962035506724948</v>
      </c>
      <c r="Q248" s="71">
        <f t="shared" si="71"/>
        <v>2.9193633952254641</v>
      </c>
    </row>
    <row r="249" spans="1:22" x14ac:dyDescent="0.25">
      <c r="B249" t="s">
        <v>222</v>
      </c>
      <c r="C249">
        <v>5</v>
      </c>
      <c r="D249" t="s">
        <v>228</v>
      </c>
      <c r="E249">
        <v>2</v>
      </c>
      <c r="F249">
        <v>1.2347999999999999</v>
      </c>
      <c r="G249">
        <v>0.2263</v>
      </c>
      <c r="I249" s="68">
        <f>(1+F249-F248)^(1/C249)-1</f>
        <v>0.10992645544450763</v>
      </c>
      <c r="J249">
        <f t="shared" si="57"/>
        <v>10.992645544450763</v>
      </c>
      <c r="K249">
        <f t="shared" si="68"/>
        <v>5.4564737074679623</v>
      </c>
      <c r="O249" s="71">
        <f t="shared" si="69"/>
        <v>10.992645544450763</v>
      </c>
      <c r="P249" s="71">
        <f t="shared" si="70"/>
        <v>2.0146061602763266</v>
      </c>
      <c r="Q249" s="71">
        <f t="shared" si="71"/>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2">H257*J257</f>
        <v>4.1677999999999997</v>
      </c>
    </row>
    <row r="258" spans="1:19" x14ac:dyDescent="0.25">
      <c r="C258" t="s">
        <v>38</v>
      </c>
      <c r="D258">
        <v>20.440000000000001</v>
      </c>
      <c r="E258">
        <v>22.4</v>
      </c>
      <c r="F258">
        <v>15.9</v>
      </c>
      <c r="G258">
        <v>16.61</v>
      </c>
      <c r="H258">
        <f>AVERAGE(D258:G258)/100</f>
        <v>0.18837499999999999</v>
      </c>
      <c r="J258">
        <v>12</v>
      </c>
      <c r="K258">
        <f t="shared" si="72"/>
        <v>2.2605</v>
      </c>
    </row>
    <row r="259" spans="1:19" x14ac:dyDescent="0.25">
      <c r="C259" t="s">
        <v>39</v>
      </c>
      <c r="D259">
        <v>7.82</v>
      </c>
      <c r="E259">
        <v>3.8</v>
      </c>
      <c r="F259">
        <v>2.2999999999999998</v>
      </c>
      <c r="G259">
        <v>0.88</v>
      </c>
      <c r="H259">
        <f>AVERAGE(D259:G259)/100</f>
        <v>3.7000000000000005E-2</v>
      </c>
      <c r="J259">
        <v>16</v>
      </c>
      <c r="K259">
        <f t="shared" si="72"/>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3">D269-D268</f>
        <v>4.3</v>
      </c>
      <c r="F269" t="s">
        <v>144</v>
      </c>
      <c r="G269">
        <v>0.13600000000000001</v>
      </c>
      <c r="H269">
        <v>0.02</v>
      </c>
      <c r="J269">
        <f t="shared" ref="J269:J274" si="74">(1+G269-G268)^(1/E269)-1</f>
        <v>2.7769996967160537E-2</v>
      </c>
      <c r="K269">
        <f t="shared" ref="K269" si="75">J269*100</f>
        <v>2.7769996967160537</v>
      </c>
      <c r="L269">
        <v>2.7</v>
      </c>
      <c r="M269">
        <f t="shared" ref="M269:M274" si="76">G269/H269</f>
        <v>6.8000000000000007</v>
      </c>
      <c r="Q269" s="71">
        <f t="shared" ref="Q269:Q274" si="77">K269</f>
        <v>2.7769996967160537</v>
      </c>
      <c r="R269" s="71">
        <f t="shared" ref="R269:R274" si="78">Q269/S269</f>
        <v>0.40838230834059608</v>
      </c>
      <c r="S269" s="71">
        <f t="shared" ref="S269:S274" si="79">M269</f>
        <v>6.8000000000000007</v>
      </c>
    </row>
    <row r="270" spans="1:19" x14ac:dyDescent="0.25">
      <c r="B270" t="s">
        <v>250</v>
      </c>
      <c r="C270">
        <v>8</v>
      </c>
      <c r="D270">
        <v>7.9</v>
      </c>
      <c r="E270">
        <f t="shared" si="73"/>
        <v>2.9000000000000004</v>
      </c>
      <c r="F270" t="s">
        <v>144</v>
      </c>
      <c r="G270">
        <v>0.27100000000000002</v>
      </c>
      <c r="H270">
        <v>0.02</v>
      </c>
      <c r="J270">
        <f t="shared" si="74"/>
        <v>4.4633839671773368E-2</v>
      </c>
      <c r="K270">
        <f t="shared" ref="K270:K274" si="80">J270*100</f>
        <v>4.4633839671773368</v>
      </c>
      <c r="L270">
        <v>4.5</v>
      </c>
      <c r="M270">
        <f t="shared" si="76"/>
        <v>13.55</v>
      </c>
      <c r="Q270" s="71">
        <f t="shared" si="77"/>
        <v>4.4633839671773368</v>
      </c>
      <c r="R270" s="71">
        <f t="shared" si="78"/>
        <v>0.32940103078799532</v>
      </c>
      <c r="S270" s="71">
        <f t="shared" si="79"/>
        <v>13.55</v>
      </c>
    </row>
    <row r="271" spans="1:19" x14ac:dyDescent="0.25">
      <c r="B271" t="s">
        <v>251</v>
      </c>
      <c r="C271">
        <v>10</v>
      </c>
      <c r="D271">
        <v>9.8000000000000007</v>
      </c>
      <c r="E271">
        <f t="shared" si="73"/>
        <v>1.9000000000000004</v>
      </c>
      <c r="F271" t="s">
        <v>144</v>
      </c>
      <c r="G271">
        <v>0.53400000000000003</v>
      </c>
      <c r="H271">
        <v>0.02</v>
      </c>
      <c r="J271">
        <f t="shared" si="74"/>
        <v>0.13075934214887064</v>
      </c>
      <c r="K271">
        <f t="shared" si="80"/>
        <v>13.075934214887063</v>
      </c>
      <c r="L271">
        <v>13.2</v>
      </c>
      <c r="M271">
        <f t="shared" si="76"/>
        <v>26.7</v>
      </c>
      <c r="Q271" s="71">
        <f t="shared" si="77"/>
        <v>13.075934214887063</v>
      </c>
      <c r="R271" s="71">
        <f t="shared" si="78"/>
        <v>0.48973536385344807</v>
      </c>
      <c r="S271" s="71">
        <f t="shared" si="79"/>
        <v>26.7</v>
      </c>
    </row>
    <row r="272" spans="1:19" x14ac:dyDescent="0.25">
      <c r="B272" t="s">
        <v>252</v>
      </c>
      <c r="C272">
        <v>12</v>
      </c>
      <c r="D272">
        <v>11.7</v>
      </c>
      <c r="E272">
        <f t="shared" si="73"/>
        <v>1.8999999999999986</v>
      </c>
      <c r="F272" t="s">
        <v>144</v>
      </c>
      <c r="G272">
        <v>0.76200000000000001</v>
      </c>
      <c r="H272">
        <v>0.03</v>
      </c>
      <c r="J272">
        <f t="shared" si="74"/>
        <v>0.11415729668510144</v>
      </c>
      <c r="K272">
        <f t="shared" si="80"/>
        <v>11.415729668510144</v>
      </c>
      <c r="L272">
        <v>11.4</v>
      </c>
      <c r="M272">
        <f t="shared" si="76"/>
        <v>25.400000000000002</v>
      </c>
      <c r="Q272" s="71">
        <f t="shared" si="77"/>
        <v>11.415729668510144</v>
      </c>
      <c r="R272" s="71">
        <f t="shared" si="78"/>
        <v>0.44943817592559621</v>
      </c>
      <c r="S272" s="71">
        <f t="shared" si="79"/>
        <v>25.400000000000002</v>
      </c>
    </row>
    <row r="273" spans="2:19" x14ac:dyDescent="0.25">
      <c r="B273" t="s">
        <v>253</v>
      </c>
      <c r="C273">
        <v>14</v>
      </c>
      <c r="D273">
        <v>13.55</v>
      </c>
      <c r="E273">
        <f t="shared" si="73"/>
        <v>1.8500000000000014</v>
      </c>
      <c r="F273" t="s">
        <v>144</v>
      </c>
      <c r="G273">
        <v>1.07</v>
      </c>
      <c r="H273">
        <v>0.03</v>
      </c>
      <c r="J273">
        <f t="shared" si="74"/>
        <v>0.15619533555641452</v>
      </c>
      <c r="K273">
        <f t="shared" si="80"/>
        <v>15.619533555641452</v>
      </c>
      <c r="L273">
        <v>15.4</v>
      </c>
      <c r="M273">
        <f t="shared" si="76"/>
        <v>35.666666666666671</v>
      </c>
      <c r="Q273" s="71">
        <f t="shared" si="77"/>
        <v>15.619533555641452</v>
      </c>
      <c r="R273" s="71">
        <f t="shared" si="78"/>
        <v>0.43793084735443316</v>
      </c>
      <c r="S273" s="71">
        <f t="shared" si="79"/>
        <v>35.666666666666671</v>
      </c>
    </row>
    <row r="274" spans="2:19" x14ac:dyDescent="0.25">
      <c r="B274" t="s">
        <v>254</v>
      </c>
      <c r="C274">
        <v>16</v>
      </c>
      <c r="D274">
        <v>15.42</v>
      </c>
      <c r="E274">
        <f t="shared" si="73"/>
        <v>1.8699999999999992</v>
      </c>
      <c r="F274" t="s">
        <v>144</v>
      </c>
      <c r="G274">
        <v>1.371</v>
      </c>
      <c r="H274">
        <v>0.03</v>
      </c>
      <c r="J274">
        <f t="shared" si="74"/>
        <v>0.1510941685265752</v>
      </c>
      <c r="K274">
        <f t="shared" si="80"/>
        <v>15.109416852657521</v>
      </c>
      <c r="L274">
        <v>15.1</v>
      </c>
      <c r="M274">
        <f t="shared" si="76"/>
        <v>45.7</v>
      </c>
      <c r="Q274" s="71">
        <f t="shared" si="77"/>
        <v>15.109416852657521</v>
      </c>
      <c r="R274" s="71">
        <f t="shared" si="78"/>
        <v>0.3306218129684359</v>
      </c>
      <c r="S274" s="71">
        <f t="shared" si="79"/>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1">D276-D275</f>
        <v>4.3</v>
      </c>
      <c r="F276" t="s">
        <v>146</v>
      </c>
      <c r="G276">
        <v>0.34200000000000003</v>
      </c>
      <c r="H276">
        <v>0.13</v>
      </c>
      <c r="J276">
        <f t="shared" ref="J276:J281" si="82">(1+G276-G275)^(1/E276)-1</f>
        <v>1.8547806908248976E-3</v>
      </c>
      <c r="K276">
        <f t="shared" ref="K276:K281" si="83">J276*100</f>
        <v>0.18547806908248976</v>
      </c>
      <c r="L276">
        <v>6.8</v>
      </c>
      <c r="M276">
        <f t="shared" ref="M276:M281" si="84">G276/H276</f>
        <v>2.6307692307692307</v>
      </c>
      <c r="Q276" s="71">
        <f t="shared" ref="Q276:Q281" si="85">K276</f>
        <v>0.18547806908248976</v>
      </c>
      <c r="R276" s="71">
        <f t="shared" ref="R276:R281" si="86">Q276/S276</f>
        <v>7.050335959275926E-2</v>
      </c>
      <c r="S276" s="71">
        <f t="shared" ref="S276:S281" si="87">M276</f>
        <v>2.6307692307692307</v>
      </c>
    </row>
    <row r="277" spans="2:19" x14ac:dyDescent="0.25">
      <c r="B277" t="s">
        <v>250</v>
      </c>
      <c r="C277">
        <v>8</v>
      </c>
      <c r="D277">
        <v>7.9</v>
      </c>
      <c r="E277">
        <f t="shared" si="81"/>
        <v>2.9000000000000004</v>
      </c>
      <c r="F277" t="s">
        <v>146</v>
      </c>
      <c r="G277">
        <v>0.95799999999999996</v>
      </c>
      <c r="H277">
        <v>0.14000000000000001</v>
      </c>
      <c r="J277">
        <f t="shared" si="82"/>
        <v>0.17998457404788315</v>
      </c>
      <c r="K277">
        <f t="shared" si="83"/>
        <v>17.998457404788315</v>
      </c>
      <c r="L277">
        <v>20.5</v>
      </c>
      <c r="M277">
        <f t="shared" si="84"/>
        <v>6.8428571428571416</v>
      </c>
      <c r="Q277" s="71">
        <f t="shared" si="85"/>
        <v>17.998457404788315</v>
      </c>
      <c r="R277" s="71">
        <f t="shared" si="86"/>
        <v>2.6302547355640549</v>
      </c>
      <c r="S277" s="71">
        <f t="shared" si="87"/>
        <v>6.8428571428571416</v>
      </c>
    </row>
    <row r="278" spans="2:19" x14ac:dyDescent="0.25">
      <c r="B278" t="s">
        <v>251</v>
      </c>
      <c r="C278">
        <v>10</v>
      </c>
      <c r="D278">
        <v>9.8000000000000007</v>
      </c>
      <c r="E278">
        <f t="shared" si="81"/>
        <v>1.9000000000000004</v>
      </c>
      <c r="F278" t="s">
        <v>146</v>
      </c>
      <c r="G278">
        <v>1.5049999999999999</v>
      </c>
      <c r="H278">
        <v>0.12</v>
      </c>
      <c r="J278">
        <f t="shared" si="82"/>
        <v>0.25814803615404158</v>
      </c>
      <c r="K278">
        <f t="shared" si="83"/>
        <v>25.814803615404159</v>
      </c>
      <c r="L278">
        <v>27.4</v>
      </c>
      <c r="M278">
        <f t="shared" si="84"/>
        <v>12.541666666666666</v>
      </c>
      <c r="Q278" s="71">
        <f t="shared" si="85"/>
        <v>25.814803615404159</v>
      </c>
      <c r="R278" s="71">
        <f t="shared" si="86"/>
        <v>2.0583232118594679</v>
      </c>
      <c r="S278" s="71">
        <f t="shared" si="87"/>
        <v>12.541666666666666</v>
      </c>
    </row>
    <row r="279" spans="2:19" x14ac:dyDescent="0.25">
      <c r="B279" t="s">
        <v>252</v>
      </c>
      <c r="C279">
        <v>12</v>
      </c>
      <c r="D279">
        <v>11.7</v>
      </c>
      <c r="E279">
        <f t="shared" si="81"/>
        <v>1.8999999999999986</v>
      </c>
      <c r="F279" t="s">
        <v>146</v>
      </c>
      <c r="G279">
        <v>1.843</v>
      </c>
      <c r="H279">
        <v>0.12</v>
      </c>
      <c r="J279">
        <f t="shared" si="82"/>
        <v>0.16561693659668308</v>
      </c>
      <c r="K279">
        <f t="shared" si="83"/>
        <v>16.561693659668308</v>
      </c>
      <c r="L279">
        <v>16.899999999999999</v>
      </c>
      <c r="M279">
        <f t="shared" si="84"/>
        <v>15.358333333333334</v>
      </c>
      <c r="Q279" s="71">
        <f t="shared" si="85"/>
        <v>16.561693659668308</v>
      </c>
      <c r="R279" s="71">
        <f t="shared" si="86"/>
        <v>1.0783522730115012</v>
      </c>
      <c r="S279" s="71">
        <f t="shared" si="87"/>
        <v>15.358333333333334</v>
      </c>
    </row>
    <row r="280" spans="2:19" x14ac:dyDescent="0.25">
      <c r="B280" t="s">
        <v>253</v>
      </c>
      <c r="C280">
        <v>14</v>
      </c>
      <c r="D280">
        <v>13.55</v>
      </c>
      <c r="E280">
        <f t="shared" si="81"/>
        <v>1.8500000000000014</v>
      </c>
      <c r="F280" t="s">
        <v>146</v>
      </c>
      <c r="G280">
        <v>2.294</v>
      </c>
      <c r="H280">
        <v>0.11</v>
      </c>
      <c r="J280">
        <f t="shared" si="82"/>
        <v>0.22289111751969437</v>
      </c>
      <c r="K280">
        <f t="shared" si="83"/>
        <v>22.289111751969436</v>
      </c>
      <c r="L280">
        <v>22.6</v>
      </c>
      <c r="M280">
        <f t="shared" si="84"/>
        <v>20.854545454545455</v>
      </c>
      <c r="Q280" s="71">
        <f t="shared" si="85"/>
        <v>22.289111751969436</v>
      </c>
      <c r="R280" s="71">
        <f t="shared" si="86"/>
        <v>1.0687891424222484</v>
      </c>
      <c r="S280" s="71">
        <f t="shared" si="87"/>
        <v>20.854545454545455</v>
      </c>
    </row>
    <row r="281" spans="2:19" x14ac:dyDescent="0.25">
      <c r="B281" t="s">
        <v>254</v>
      </c>
      <c r="C281">
        <v>16</v>
      </c>
      <c r="D281">
        <v>15.42</v>
      </c>
      <c r="E281">
        <f t="shared" si="81"/>
        <v>1.8699999999999992</v>
      </c>
      <c r="F281" t="s">
        <v>146</v>
      </c>
      <c r="G281">
        <v>2.9089999999999998</v>
      </c>
      <c r="H281">
        <v>0.11</v>
      </c>
      <c r="J281">
        <f t="shared" si="82"/>
        <v>0.2921775956362056</v>
      </c>
      <c r="K281">
        <f t="shared" si="83"/>
        <v>29.217759563620561</v>
      </c>
      <c r="L281">
        <v>30.7</v>
      </c>
      <c r="M281">
        <f t="shared" si="84"/>
        <v>26.445454545454545</v>
      </c>
      <c r="Q281" s="71">
        <f t="shared" si="85"/>
        <v>29.217759563620561</v>
      </c>
      <c r="R281" s="71">
        <f t="shared" si="86"/>
        <v>1.1048310594700108</v>
      </c>
      <c r="S281" s="71">
        <f t="shared" si="87"/>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8">D287-D286</f>
        <v>4.3</v>
      </c>
      <c r="F287" t="s">
        <v>144</v>
      </c>
      <c r="G287">
        <v>0.14899999999999999</v>
      </c>
      <c r="H287">
        <v>0.02</v>
      </c>
      <c r="J287">
        <f t="shared" ref="J287:J292" si="89">(1+G287-G286)^(1/E287)-1</f>
        <v>2.8618675580692976E-2</v>
      </c>
      <c r="K287">
        <f t="shared" ref="K287:K292" si="90">J287*100</f>
        <v>2.8618675580692976</v>
      </c>
      <c r="L287">
        <v>2.7</v>
      </c>
      <c r="M287">
        <f t="shared" ref="M287:M292" si="91">G287/H287</f>
        <v>7.4499999999999993</v>
      </c>
      <c r="Q287" s="71">
        <f t="shared" ref="Q287:Q292" si="92">K287</f>
        <v>2.8618675580692976</v>
      </c>
      <c r="R287" s="71">
        <f t="shared" ref="R287:R292" si="93">Q287/S287</f>
        <v>0.38414329638514066</v>
      </c>
      <c r="S287" s="71">
        <f t="shared" ref="S287:S292" si="94">M287</f>
        <v>7.4499999999999993</v>
      </c>
    </row>
    <row r="288" spans="2:19" x14ac:dyDescent="0.25">
      <c r="B288" t="s">
        <v>250</v>
      </c>
      <c r="C288">
        <v>8</v>
      </c>
      <c r="D288">
        <v>7.9</v>
      </c>
      <c r="E288">
        <f t="shared" si="88"/>
        <v>2.9000000000000004</v>
      </c>
      <c r="F288" t="s">
        <v>144</v>
      </c>
      <c r="G288">
        <v>0.28299999999999997</v>
      </c>
      <c r="H288">
        <v>0.02</v>
      </c>
      <c r="J288">
        <f t="shared" si="89"/>
        <v>4.4316374840892347E-2</v>
      </c>
      <c r="K288">
        <f t="shared" si="90"/>
        <v>4.4316374840892347</v>
      </c>
      <c r="L288">
        <v>4.5</v>
      </c>
      <c r="M288">
        <f t="shared" si="91"/>
        <v>14.149999999999999</v>
      </c>
      <c r="Q288" s="71">
        <f t="shared" si="92"/>
        <v>4.4316374840892347</v>
      </c>
      <c r="R288" s="71">
        <f t="shared" si="93"/>
        <v>0.31318992820418623</v>
      </c>
      <c r="S288" s="71">
        <f t="shared" si="94"/>
        <v>14.149999999999999</v>
      </c>
    </row>
    <row r="289" spans="1:19" x14ac:dyDescent="0.25">
      <c r="B289" t="s">
        <v>251</v>
      </c>
      <c r="C289">
        <v>10</v>
      </c>
      <c r="D289">
        <v>9.8000000000000007</v>
      </c>
      <c r="E289">
        <f t="shared" si="88"/>
        <v>1.9000000000000004</v>
      </c>
      <c r="F289" t="s">
        <v>144</v>
      </c>
      <c r="G289">
        <v>0.53300000000000003</v>
      </c>
      <c r="H289">
        <v>0.02</v>
      </c>
      <c r="J289">
        <f t="shared" si="89"/>
        <v>0.12461862071858332</v>
      </c>
      <c r="K289">
        <f t="shared" si="90"/>
        <v>12.461862071858331</v>
      </c>
      <c r="L289">
        <v>13.2</v>
      </c>
      <c r="M289">
        <f t="shared" si="91"/>
        <v>26.650000000000002</v>
      </c>
      <c r="Q289" s="71">
        <f t="shared" si="92"/>
        <v>12.461862071858331</v>
      </c>
      <c r="R289" s="71">
        <f t="shared" si="93"/>
        <v>0.46761208524796732</v>
      </c>
      <c r="S289" s="71">
        <f t="shared" si="94"/>
        <v>26.650000000000002</v>
      </c>
    </row>
    <row r="290" spans="1:19" x14ac:dyDescent="0.25">
      <c r="B290" t="s">
        <v>252</v>
      </c>
      <c r="C290">
        <v>12</v>
      </c>
      <c r="D290">
        <v>11.7</v>
      </c>
      <c r="E290">
        <f t="shared" si="88"/>
        <v>1.8999999999999986</v>
      </c>
      <c r="F290" t="s">
        <v>144</v>
      </c>
      <c r="G290">
        <v>0.73199999999999998</v>
      </c>
      <c r="H290">
        <v>0.03</v>
      </c>
      <c r="J290">
        <f t="shared" si="89"/>
        <v>0.10023075465215991</v>
      </c>
      <c r="K290">
        <f t="shared" si="90"/>
        <v>10.023075465215992</v>
      </c>
      <c r="L290">
        <v>11.4</v>
      </c>
      <c r="M290">
        <f t="shared" si="91"/>
        <v>24.400000000000002</v>
      </c>
      <c r="Q290" s="71">
        <f t="shared" si="92"/>
        <v>10.023075465215992</v>
      </c>
      <c r="R290" s="71">
        <f t="shared" si="93"/>
        <v>0.4107817813613111</v>
      </c>
      <c r="S290" s="71">
        <f t="shared" si="94"/>
        <v>24.400000000000002</v>
      </c>
    </row>
    <row r="291" spans="1:19" x14ac:dyDescent="0.25">
      <c r="B291" t="s">
        <v>253</v>
      </c>
      <c r="C291">
        <v>14</v>
      </c>
      <c r="D291">
        <v>13.55</v>
      </c>
      <c r="E291">
        <f t="shared" si="88"/>
        <v>1.8500000000000014</v>
      </c>
      <c r="F291" t="s">
        <v>144</v>
      </c>
      <c r="G291">
        <v>0.99099999999999999</v>
      </c>
      <c r="H291">
        <v>0.03</v>
      </c>
      <c r="J291">
        <f t="shared" si="89"/>
        <v>0.13257758507094075</v>
      </c>
      <c r="K291">
        <f t="shared" si="90"/>
        <v>13.257758507094074</v>
      </c>
      <c r="L291">
        <v>15.4</v>
      </c>
      <c r="M291">
        <f t="shared" si="91"/>
        <v>33.033333333333331</v>
      </c>
      <c r="Q291" s="71">
        <f t="shared" si="92"/>
        <v>13.257758507094074</v>
      </c>
      <c r="R291" s="71">
        <f t="shared" si="93"/>
        <v>0.40134485894331207</v>
      </c>
      <c r="S291" s="71">
        <f t="shared" si="94"/>
        <v>33.033333333333331</v>
      </c>
    </row>
    <row r="292" spans="1:19" x14ac:dyDescent="0.25">
      <c r="B292" t="s">
        <v>254</v>
      </c>
      <c r="C292">
        <v>16</v>
      </c>
      <c r="D292">
        <v>15.42</v>
      </c>
      <c r="E292">
        <f t="shared" si="88"/>
        <v>1.8699999999999992</v>
      </c>
      <c r="F292" t="s">
        <v>144</v>
      </c>
      <c r="G292">
        <v>1.246</v>
      </c>
      <c r="H292">
        <v>0.03</v>
      </c>
      <c r="J292">
        <f t="shared" si="89"/>
        <v>0.1291474433343347</v>
      </c>
      <c r="K292">
        <f t="shared" si="90"/>
        <v>12.91474433343347</v>
      </c>
      <c r="L292">
        <v>15.1</v>
      </c>
      <c r="M292">
        <f t="shared" si="91"/>
        <v>41.533333333333331</v>
      </c>
      <c r="Q292" s="71">
        <f t="shared" si="92"/>
        <v>12.91474433343347</v>
      </c>
      <c r="R292" s="71">
        <f t="shared" si="93"/>
        <v>0.31094890048395196</v>
      </c>
      <c r="S292" s="71">
        <f t="shared" si="94"/>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5">D294-D293</f>
        <v>4.3</v>
      </c>
      <c r="F294" t="s">
        <v>146</v>
      </c>
      <c r="G294">
        <v>0.34300000000000003</v>
      </c>
      <c r="H294">
        <v>0.12</v>
      </c>
      <c r="J294">
        <f t="shared" ref="J294:J299" si="96">(1+G294-G293)^(1/E294)-1</f>
        <v>2.0858331137321162E-3</v>
      </c>
      <c r="K294">
        <f t="shared" ref="K294:K299" si="97">J294*100</f>
        <v>0.20858331137321162</v>
      </c>
      <c r="L294">
        <v>6.8</v>
      </c>
      <c r="M294">
        <f t="shared" ref="M294:M299" si="98">G294/H294</f>
        <v>2.8583333333333338</v>
      </c>
      <c r="Q294" s="71">
        <f t="shared" ref="Q294:Q299" si="99">K294</f>
        <v>0.20858331137321162</v>
      </c>
      <c r="R294" s="71">
        <f t="shared" ref="R294:R299" si="100">Q294/S294</f>
        <v>7.2973753250103177E-2</v>
      </c>
      <c r="S294" s="71">
        <f t="shared" ref="S294:S299" si="101">M294</f>
        <v>2.8583333333333338</v>
      </c>
    </row>
    <row r="295" spans="1:19" x14ac:dyDescent="0.25">
      <c r="B295" t="s">
        <v>250</v>
      </c>
      <c r="C295">
        <v>8</v>
      </c>
      <c r="D295">
        <v>7.9</v>
      </c>
      <c r="E295">
        <f t="shared" si="95"/>
        <v>2.9000000000000004</v>
      </c>
      <c r="F295" t="s">
        <v>146</v>
      </c>
      <c r="G295">
        <v>0.95799999999999996</v>
      </c>
      <c r="H295">
        <v>0.14000000000000001</v>
      </c>
      <c r="J295">
        <f t="shared" si="96"/>
        <v>0.17973273386022948</v>
      </c>
      <c r="K295">
        <f t="shared" si="97"/>
        <v>17.973273386022946</v>
      </c>
      <c r="L295">
        <v>20.5</v>
      </c>
      <c r="M295">
        <f t="shared" si="98"/>
        <v>6.8428571428571416</v>
      </c>
      <c r="Q295" s="71">
        <f t="shared" si="99"/>
        <v>17.973273386022946</v>
      </c>
      <c r="R295" s="71">
        <f t="shared" si="100"/>
        <v>2.6265743987924979</v>
      </c>
      <c r="S295" s="71">
        <f t="shared" si="101"/>
        <v>6.8428571428571416</v>
      </c>
    </row>
    <row r="296" spans="1:19" x14ac:dyDescent="0.25">
      <c r="B296" t="s">
        <v>251</v>
      </c>
      <c r="C296">
        <v>10</v>
      </c>
      <c r="D296">
        <v>9.8000000000000007</v>
      </c>
      <c r="E296">
        <f t="shared" si="95"/>
        <v>1.9000000000000004</v>
      </c>
      <c r="F296" t="s">
        <v>146</v>
      </c>
      <c r="G296">
        <v>1.504</v>
      </c>
      <c r="H296">
        <v>0.1</v>
      </c>
      <c r="J296">
        <f t="shared" si="96"/>
        <v>0.25771992717677406</v>
      </c>
      <c r="K296">
        <f t="shared" si="97"/>
        <v>25.771992717677406</v>
      </c>
      <c r="L296">
        <v>27.4</v>
      </c>
      <c r="M296">
        <f t="shared" si="98"/>
        <v>15.04</v>
      </c>
      <c r="Q296" s="71">
        <f t="shared" si="99"/>
        <v>25.771992717677406</v>
      </c>
      <c r="R296" s="71">
        <f t="shared" si="100"/>
        <v>1.7135633455902533</v>
      </c>
      <c r="S296" s="71">
        <f t="shared" si="101"/>
        <v>15.04</v>
      </c>
    </row>
    <row r="297" spans="1:19" x14ac:dyDescent="0.25">
      <c r="B297" t="s">
        <v>252</v>
      </c>
      <c r="C297">
        <v>12</v>
      </c>
      <c r="D297">
        <v>11.7</v>
      </c>
      <c r="E297">
        <f t="shared" si="95"/>
        <v>1.8999999999999986</v>
      </c>
      <c r="F297" t="s">
        <v>146</v>
      </c>
      <c r="G297">
        <v>1.8420000000000001</v>
      </c>
      <c r="H297">
        <v>0.15</v>
      </c>
      <c r="J297">
        <f t="shared" si="96"/>
        <v>0.16561693659668308</v>
      </c>
      <c r="K297">
        <f t="shared" si="97"/>
        <v>16.561693659668308</v>
      </c>
      <c r="L297">
        <v>16.899999999999999</v>
      </c>
      <c r="M297">
        <f t="shared" si="98"/>
        <v>12.280000000000001</v>
      </c>
      <c r="Q297" s="71">
        <f t="shared" si="99"/>
        <v>16.561693659668308</v>
      </c>
      <c r="R297" s="71">
        <f t="shared" si="100"/>
        <v>1.3486721221228262</v>
      </c>
      <c r="S297" s="71">
        <f t="shared" si="101"/>
        <v>12.280000000000001</v>
      </c>
    </row>
    <row r="298" spans="1:19" x14ac:dyDescent="0.25">
      <c r="B298" t="s">
        <v>253</v>
      </c>
      <c r="C298">
        <v>14</v>
      </c>
      <c r="D298">
        <v>13.55</v>
      </c>
      <c r="E298">
        <f t="shared" si="95"/>
        <v>1.8500000000000014</v>
      </c>
      <c r="F298" t="s">
        <v>146</v>
      </c>
      <c r="G298">
        <v>2.2930000000000001</v>
      </c>
      <c r="H298">
        <v>0.18</v>
      </c>
      <c r="J298">
        <f t="shared" si="96"/>
        <v>0.22289111751969437</v>
      </c>
      <c r="K298">
        <f t="shared" si="97"/>
        <v>22.289111751969436</v>
      </c>
      <c r="L298">
        <v>22.6</v>
      </c>
      <c r="M298">
        <f t="shared" si="98"/>
        <v>12.738888888888891</v>
      </c>
      <c r="Q298" s="71">
        <f t="shared" si="99"/>
        <v>22.289111751969436</v>
      </c>
      <c r="R298" s="71">
        <f t="shared" si="100"/>
        <v>1.7496904122784553</v>
      </c>
      <c r="S298" s="71">
        <f t="shared" si="101"/>
        <v>12.738888888888891</v>
      </c>
    </row>
    <row r="299" spans="1:19" x14ac:dyDescent="0.25">
      <c r="B299" t="s">
        <v>254</v>
      </c>
      <c r="C299">
        <v>16</v>
      </c>
      <c r="D299">
        <v>15.42</v>
      </c>
      <c r="E299">
        <f t="shared" si="95"/>
        <v>1.8699999999999992</v>
      </c>
      <c r="F299" t="s">
        <v>146</v>
      </c>
      <c r="G299">
        <v>2.9079999999999999</v>
      </c>
      <c r="H299">
        <v>0.28000000000000003</v>
      </c>
      <c r="J299">
        <f t="shared" si="96"/>
        <v>0.2921775956362056</v>
      </c>
      <c r="K299">
        <f t="shared" si="97"/>
        <v>29.217759563620561</v>
      </c>
      <c r="L299">
        <v>30.7</v>
      </c>
      <c r="M299">
        <f t="shared" si="98"/>
        <v>10.385714285714284</v>
      </c>
      <c r="Q299" s="71">
        <f t="shared" si="99"/>
        <v>29.217759563620561</v>
      </c>
      <c r="R299" s="71">
        <f t="shared" si="100"/>
        <v>2.8132643321230253</v>
      </c>
      <c r="S299" s="71">
        <f t="shared" si="101"/>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2">H306-H307</f>
        <v>0.52</v>
      </c>
      <c r="K306">
        <f t="shared" ref="K306:K307" si="103">I306-I307</f>
        <v>0.47</v>
      </c>
    </row>
    <row r="307" spans="1:20" x14ac:dyDescent="0.25">
      <c r="C307" t="s">
        <v>268</v>
      </c>
      <c r="D307" t="s">
        <v>267</v>
      </c>
      <c r="E307">
        <v>3135</v>
      </c>
      <c r="G307" t="s">
        <v>272</v>
      </c>
      <c r="H307">
        <v>0.37</v>
      </c>
      <c r="I307">
        <v>0.27</v>
      </c>
      <c r="J307">
        <f t="shared" si="102"/>
        <v>0.31</v>
      </c>
      <c r="K307">
        <f t="shared" si="103"/>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4">K317*100</f>
        <v>0.53426072862545748</v>
      </c>
      <c r="M317">
        <f>G317/H317</f>
        <v>0.57446808510638292</v>
      </c>
      <c r="R317" s="71">
        <f t="shared" ref="R317:R319" si="105">L317</f>
        <v>0.53426072862545748</v>
      </c>
      <c r="S317" s="71">
        <f t="shared" ref="S317:S319" si="106">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4"/>
        <v>5.8058332763509357</v>
      </c>
      <c r="M318">
        <f t="shared" ref="M318:M320" si="107">G318/H318</f>
        <v>4.2574257425742568</v>
      </c>
      <c r="R318" s="71">
        <f t="shared" si="105"/>
        <v>5.8058332763509357</v>
      </c>
      <c r="S318" s="71">
        <f t="shared" si="106"/>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4"/>
        <v>3.7827794135901316</v>
      </c>
      <c r="M319">
        <f t="shared" si="107"/>
        <v>15.095238095238095</v>
      </c>
      <c r="R319" s="71">
        <f t="shared" si="105"/>
        <v>3.7827794135901316</v>
      </c>
      <c r="S319" s="71">
        <f t="shared" si="106"/>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8">K320*100</f>
        <v>2.8882691843426622</v>
      </c>
      <c r="M320">
        <f t="shared" si="107"/>
        <v>3.8249999999999997</v>
      </c>
      <c r="R320" s="71">
        <f t="shared" ref="R320:R334" si="109">L320</f>
        <v>2.8882691843426622</v>
      </c>
      <c r="S320" s="71">
        <f t="shared" ref="S320:S334" si="110">R320/T320</f>
        <v>0.75510305473010786</v>
      </c>
      <c r="T320" s="71">
        <f t="shared" ref="T320:T334" si="111">M320</f>
        <v>3.8249999999999997</v>
      </c>
    </row>
    <row r="321" spans="3:20" x14ac:dyDescent="0.25">
      <c r="C321" t="s">
        <v>38</v>
      </c>
      <c r="D321">
        <v>6</v>
      </c>
      <c r="E321" t="s">
        <v>6</v>
      </c>
      <c r="F321">
        <v>1998</v>
      </c>
      <c r="G321">
        <v>0.501</v>
      </c>
      <c r="H321">
        <v>9.8000000000000004E-2</v>
      </c>
      <c r="K321">
        <f>(1+G321-G320)^(1/D321)-1</f>
        <v>5.1029684358929073E-2</v>
      </c>
      <c r="L321">
        <f t="shared" si="108"/>
        <v>5.1029684358929073</v>
      </c>
      <c r="M321">
        <f t="shared" ref="M321:M334" si="112">G321/H321</f>
        <v>5.1122448979591839</v>
      </c>
      <c r="R321" s="71">
        <f t="shared" si="109"/>
        <v>5.1029684358929073</v>
      </c>
      <c r="S321" s="71">
        <f t="shared" si="110"/>
        <v>0.99818544254990993</v>
      </c>
      <c r="T321" s="71">
        <f t="shared" si="111"/>
        <v>5.1122448979591839</v>
      </c>
    </row>
    <row r="322" spans="3:20" x14ac:dyDescent="0.25">
      <c r="C322" t="s">
        <v>221</v>
      </c>
      <c r="D322">
        <v>5</v>
      </c>
      <c r="E322" t="s">
        <v>6</v>
      </c>
      <c r="F322">
        <v>1998</v>
      </c>
      <c r="G322">
        <v>0.64</v>
      </c>
      <c r="H322">
        <v>3.9E-2</v>
      </c>
      <c r="K322">
        <f>(1+G322-G321)^(1/D322)-1</f>
        <v>2.6371879666879705E-2</v>
      </c>
      <c r="L322">
        <f t="shared" si="108"/>
        <v>2.6371879666879705</v>
      </c>
      <c r="M322">
        <f t="shared" si="112"/>
        <v>16.410256410256412</v>
      </c>
      <c r="R322" s="71">
        <f t="shared" si="109"/>
        <v>2.6371879666879705</v>
      </c>
      <c r="S322" s="71">
        <f t="shared" si="110"/>
        <v>0.1607036417200482</v>
      </c>
      <c r="T322" s="71">
        <f t="shared" si="111"/>
        <v>16.410256410256412</v>
      </c>
    </row>
    <row r="323" spans="3:20" x14ac:dyDescent="0.25">
      <c r="C323" t="s">
        <v>37</v>
      </c>
      <c r="D323">
        <v>5</v>
      </c>
      <c r="E323" t="s">
        <v>6</v>
      </c>
      <c r="F323">
        <v>2006</v>
      </c>
      <c r="G323">
        <v>7.0000000000000007E-2</v>
      </c>
      <c r="H323">
        <v>4.1000000000000002E-2</v>
      </c>
      <c r="K323" s="79">
        <f>(1+G323)^(1/D323)-1</f>
        <v>1.3623697910505994E-2</v>
      </c>
      <c r="L323">
        <f t="shared" si="108"/>
        <v>1.3623697910505994</v>
      </c>
      <c r="M323">
        <f t="shared" si="112"/>
        <v>1.7073170731707319</v>
      </c>
      <c r="R323" s="71">
        <f t="shared" si="109"/>
        <v>1.3623697910505994</v>
      </c>
      <c r="S323" s="71">
        <f t="shared" si="110"/>
        <v>0.79795944904392246</v>
      </c>
      <c r="T323" s="71">
        <f t="shared" si="111"/>
        <v>1.7073170731707319</v>
      </c>
    </row>
    <row r="324" spans="3:20" x14ac:dyDescent="0.25">
      <c r="C324" t="s">
        <v>38</v>
      </c>
      <c r="D324">
        <v>6</v>
      </c>
      <c r="E324" t="s">
        <v>6</v>
      </c>
      <c r="F324">
        <v>2006</v>
      </c>
      <c r="G324">
        <v>0.38</v>
      </c>
      <c r="H324">
        <v>0.127</v>
      </c>
      <c r="K324">
        <f>(1+G324-G323)^(1/D324)-1</f>
        <v>4.6032590966232689E-2</v>
      </c>
      <c r="L324">
        <f t="shared" si="108"/>
        <v>4.6032590966232689</v>
      </c>
      <c r="M324">
        <f t="shared" si="112"/>
        <v>2.9921259842519685</v>
      </c>
      <c r="R324" s="71">
        <f t="shared" si="109"/>
        <v>4.6032590966232689</v>
      </c>
      <c r="S324" s="71">
        <f t="shared" si="110"/>
        <v>1.5384576454504082</v>
      </c>
      <c r="T324" s="71">
        <f t="shared" si="111"/>
        <v>2.9921259842519685</v>
      </c>
    </row>
    <row r="325" spans="3:20" x14ac:dyDescent="0.25">
      <c r="C325" t="s">
        <v>221</v>
      </c>
      <c r="D325">
        <v>5</v>
      </c>
      <c r="E325" t="s">
        <v>6</v>
      </c>
      <c r="F325">
        <v>2006</v>
      </c>
      <c r="G325">
        <v>0.72299999999999998</v>
      </c>
      <c r="H325">
        <v>3.9E-2</v>
      </c>
      <c r="K325">
        <f>(1+G325-G324)^(1/D325)-1</f>
        <v>6.0755280859349448E-2</v>
      </c>
      <c r="L325">
        <f t="shared" si="108"/>
        <v>6.0755280859349448</v>
      </c>
      <c r="M325">
        <f t="shared" si="112"/>
        <v>18.538461538461537</v>
      </c>
      <c r="R325" s="71">
        <f t="shared" si="109"/>
        <v>6.0755280859349448</v>
      </c>
      <c r="S325" s="71">
        <f t="shared" si="110"/>
        <v>0.32772558139898045</v>
      </c>
      <c r="T325" s="71">
        <f t="shared" si="111"/>
        <v>18.538461538461537</v>
      </c>
    </row>
    <row r="326" spans="3:20" x14ac:dyDescent="0.25">
      <c r="C326" t="s">
        <v>37</v>
      </c>
      <c r="D326">
        <v>5</v>
      </c>
      <c r="E326" t="s">
        <v>15</v>
      </c>
      <c r="F326">
        <v>1987</v>
      </c>
      <c r="G326">
        <v>0.107</v>
      </c>
      <c r="H326">
        <v>6.0999999999999999E-2</v>
      </c>
      <c r="K326" s="79">
        <f>(1+G326)^(1/D326)-1</f>
        <v>2.0538807778703427E-2</v>
      </c>
      <c r="L326">
        <f t="shared" si="108"/>
        <v>2.0538807778703427</v>
      </c>
      <c r="M326">
        <f t="shared" si="112"/>
        <v>1.7540983606557377</v>
      </c>
      <c r="R326" s="71">
        <f t="shared" si="109"/>
        <v>2.0538807778703427</v>
      </c>
      <c r="S326" s="71">
        <f t="shared" si="110"/>
        <v>1.1709039948606628</v>
      </c>
      <c r="T326" s="71">
        <f t="shared" si="111"/>
        <v>1.7540983606557377</v>
      </c>
    </row>
    <row r="327" spans="3:20" x14ac:dyDescent="0.25">
      <c r="C327" t="s">
        <v>38</v>
      </c>
      <c r="D327">
        <v>6</v>
      </c>
      <c r="E327" t="s">
        <v>15</v>
      </c>
      <c r="F327">
        <v>1987</v>
      </c>
      <c r="G327">
        <v>0.68200000000000005</v>
      </c>
      <c r="H327">
        <v>8.2000000000000003E-2</v>
      </c>
      <c r="K327">
        <f>(1+G327-G326)^(1/D327)-1</f>
        <v>7.8648870451029085E-2</v>
      </c>
      <c r="L327">
        <f t="shared" si="108"/>
        <v>7.8648870451029085</v>
      </c>
      <c r="M327">
        <f t="shared" si="112"/>
        <v>8.3170731707317067</v>
      </c>
      <c r="R327" s="71">
        <f t="shared" si="109"/>
        <v>7.8648870451029085</v>
      </c>
      <c r="S327" s="71">
        <f t="shared" si="110"/>
        <v>0.9456315802029891</v>
      </c>
      <c r="T327" s="71">
        <f t="shared" si="111"/>
        <v>8.3170731707317067</v>
      </c>
    </row>
    <row r="328" spans="3:20" x14ac:dyDescent="0.25">
      <c r="C328" t="s">
        <v>221</v>
      </c>
      <c r="D328">
        <v>5</v>
      </c>
      <c r="E328" t="s">
        <v>15</v>
      </c>
      <c r="F328">
        <v>1987</v>
      </c>
      <c r="G328">
        <v>1.274</v>
      </c>
      <c r="H328">
        <v>0.13200000000000001</v>
      </c>
      <c r="K328">
        <f>(1+G328-G327)^(1/D328)-1</f>
        <v>9.7459779027204041E-2</v>
      </c>
      <c r="L328">
        <f t="shared" si="108"/>
        <v>9.745977902720405</v>
      </c>
      <c r="M328">
        <f t="shared" si="112"/>
        <v>9.6515151515151505</v>
      </c>
      <c r="R328" s="71">
        <f t="shared" si="109"/>
        <v>9.745977902720405</v>
      </c>
      <c r="S328" s="71">
        <f t="shared" si="110"/>
        <v>1.0097873494184408</v>
      </c>
      <c r="T328" s="71">
        <f t="shared" si="111"/>
        <v>9.6515151515151505</v>
      </c>
    </row>
    <row r="329" spans="3:20" x14ac:dyDescent="0.25">
      <c r="C329" t="s">
        <v>37</v>
      </c>
      <c r="D329">
        <v>5</v>
      </c>
      <c r="E329" t="s">
        <v>15</v>
      </c>
      <c r="F329">
        <v>2001</v>
      </c>
      <c r="G329">
        <v>0.253</v>
      </c>
      <c r="H329">
        <v>5.8000000000000003E-2</v>
      </c>
      <c r="K329" s="79">
        <f>(1+G329)^(1/D329)-1</f>
        <v>4.6140978438483859E-2</v>
      </c>
      <c r="L329">
        <f t="shared" si="108"/>
        <v>4.6140978438483859</v>
      </c>
      <c r="M329">
        <f t="shared" si="112"/>
        <v>4.3620689655172411</v>
      </c>
      <c r="R329" s="71">
        <f t="shared" si="109"/>
        <v>4.6140978438483859</v>
      </c>
      <c r="S329" s="71">
        <f t="shared" si="110"/>
        <v>1.0577773713170213</v>
      </c>
      <c r="T329" s="71">
        <f t="shared" si="111"/>
        <v>4.3620689655172411</v>
      </c>
    </row>
    <row r="330" spans="3:20" x14ac:dyDescent="0.25">
      <c r="C330" t="s">
        <v>38</v>
      </c>
      <c r="D330">
        <v>6</v>
      </c>
      <c r="E330" t="s">
        <v>15</v>
      </c>
      <c r="F330">
        <v>2001</v>
      </c>
      <c r="G330">
        <v>0.71</v>
      </c>
      <c r="H330">
        <v>6.5000000000000002E-2</v>
      </c>
      <c r="K330">
        <f>(1+G330-G329)^(1/D330)-1</f>
        <v>6.4739236902311426E-2</v>
      </c>
      <c r="L330">
        <f t="shared" si="108"/>
        <v>6.4739236902311426</v>
      </c>
      <c r="M330">
        <f t="shared" si="112"/>
        <v>10.923076923076922</v>
      </c>
      <c r="R330" s="71">
        <f t="shared" si="109"/>
        <v>6.4739236902311426</v>
      </c>
      <c r="S330" s="71">
        <f t="shared" si="110"/>
        <v>0.59268315473947086</v>
      </c>
      <c r="T330" s="71">
        <f t="shared" si="111"/>
        <v>10.923076923076922</v>
      </c>
    </row>
    <row r="331" spans="3:20" x14ac:dyDescent="0.25">
      <c r="C331" t="s">
        <v>221</v>
      </c>
      <c r="D331">
        <v>5</v>
      </c>
      <c r="E331" t="s">
        <v>15</v>
      </c>
      <c r="F331">
        <v>2001</v>
      </c>
      <c r="G331">
        <v>1.2130000000000001</v>
      </c>
      <c r="H331">
        <v>0.13200000000000001</v>
      </c>
      <c r="K331">
        <f>(1+G331-G330)^(1/D331)-1</f>
        <v>8.4905213291065929E-2</v>
      </c>
      <c r="L331">
        <f t="shared" si="108"/>
        <v>8.490521329106592</v>
      </c>
      <c r="M331">
        <f t="shared" si="112"/>
        <v>9.1893939393939394</v>
      </c>
      <c r="R331" s="71">
        <f t="shared" si="109"/>
        <v>8.490521329106592</v>
      </c>
      <c r="S331" s="71">
        <f t="shared" si="110"/>
        <v>0.92394791050459202</v>
      </c>
      <c r="T331" s="71">
        <f t="shared" si="111"/>
        <v>9.1893939393939394</v>
      </c>
    </row>
    <row r="332" spans="3:20" x14ac:dyDescent="0.25">
      <c r="C332" t="s">
        <v>37</v>
      </c>
      <c r="D332">
        <v>5</v>
      </c>
      <c r="E332" t="s">
        <v>15</v>
      </c>
      <c r="F332">
        <v>2006</v>
      </c>
      <c r="G332">
        <v>0.157</v>
      </c>
      <c r="H332">
        <v>2.8000000000000001E-2</v>
      </c>
      <c r="K332" s="79">
        <f>(1+G332)^(1/D332)-1</f>
        <v>2.9595585437330874E-2</v>
      </c>
      <c r="L332">
        <f t="shared" si="108"/>
        <v>2.9595585437330874</v>
      </c>
      <c r="M332">
        <f t="shared" si="112"/>
        <v>5.6071428571428568</v>
      </c>
      <c r="R332" s="71">
        <f t="shared" si="109"/>
        <v>2.9595585437330874</v>
      </c>
      <c r="S332" s="71">
        <f t="shared" si="110"/>
        <v>0.52781935811800285</v>
      </c>
      <c r="T332" s="71">
        <f t="shared" si="111"/>
        <v>5.6071428571428568</v>
      </c>
    </row>
    <row r="333" spans="3:20" x14ac:dyDescent="0.25">
      <c r="C333" t="s">
        <v>38</v>
      </c>
      <c r="D333">
        <v>6</v>
      </c>
      <c r="E333" t="s">
        <v>15</v>
      </c>
      <c r="F333">
        <v>2006</v>
      </c>
      <c r="G333">
        <v>0.57299999999999995</v>
      </c>
      <c r="H333">
        <v>3.2000000000000001E-2</v>
      </c>
      <c r="K333">
        <f>(1+G333-G332)^(1/D333)-1</f>
        <v>5.9686029727814338E-2</v>
      </c>
      <c r="L333">
        <f t="shared" si="108"/>
        <v>5.9686029727814338</v>
      </c>
      <c r="M333">
        <f t="shared" si="112"/>
        <v>17.906249999999996</v>
      </c>
      <c r="R333" s="71">
        <f t="shared" si="109"/>
        <v>5.9686029727814338</v>
      </c>
      <c r="S333" s="71">
        <f t="shared" si="110"/>
        <v>0.3333251223891901</v>
      </c>
      <c r="T333" s="71">
        <f t="shared" si="111"/>
        <v>17.906249999999996</v>
      </c>
    </row>
    <row r="334" spans="3:20" x14ac:dyDescent="0.25">
      <c r="C334" t="s">
        <v>221</v>
      </c>
      <c r="D334">
        <v>5</v>
      </c>
      <c r="E334" t="s">
        <v>15</v>
      </c>
      <c r="F334">
        <v>2006</v>
      </c>
      <c r="G334">
        <v>1.0880000000000001</v>
      </c>
      <c r="H334">
        <v>3.5999999999999997E-2</v>
      </c>
      <c r="K334">
        <f>(1+G334-G333)^(1/D334)-1</f>
        <v>8.6632090658934402E-2</v>
      </c>
      <c r="L334">
        <f t="shared" si="108"/>
        <v>8.6632090658934402</v>
      </c>
      <c r="M334">
        <f t="shared" si="112"/>
        <v>30.222222222222225</v>
      </c>
      <c r="R334" s="71">
        <f t="shared" si="109"/>
        <v>8.6632090658934402</v>
      </c>
      <c r="S334" s="71">
        <f t="shared" si="110"/>
        <v>0.28665029997441527</v>
      </c>
      <c r="T334" s="71">
        <f t="shared" si="111"/>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3">SUM(E341:E342)/100</f>
        <v>0.19259999999999999</v>
      </c>
      <c r="F349">
        <f t="shared" si="113"/>
        <v>0.13970000000000002</v>
      </c>
      <c r="G349">
        <f t="shared" si="113"/>
        <v>0.28729999999999994</v>
      </c>
      <c r="H349">
        <f t="shared" si="113"/>
        <v>0.1116</v>
      </c>
      <c r="I349">
        <f t="shared" si="113"/>
        <v>0.1016</v>
      </c>
      <c r="J349">
        <f t="shared" si="113"/>
        <v>0.1018</v>
      </c>
      <c r="K349">
        <f t="shared" si="113"/>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4">E343/100</f>
        <v>0.11460000000000001</v>
      </c>
      <c r="F350">
        <f t="shared" si="114"/>
        <v>9.8699999999999996E-2</v>
      </c>
      <c r="G350">
        <f t="shared" si="114"/>
        <v>0.25640000000000002</v>
      </c>
      <c r="H350">
        <f t="shared" si="114"/>
        <v>0.20399999999999999</v>
      </c>
      <c r="I350">
        <f t="shared" si="114"/>
        <v>0.22159999999999999</v>
      </c>
      <c r="J350">
        <f t="shared" si="114"/>
        <v>0.53220000000000001</v>
      </c>
      <c r="K350">
        <f t="shared" si="114"/>
        <v>0.50719999999999998</v>
      </c>
      <c r="L350">
        <f t="shared" si="114"/>
        <v>0.44450000000000001</v>
      </c>
    </row>
    <row r="351" spans="2:19" x14ac:dyDescent="0.25">
      <c r="B351" s="24"/>
      <c r="C351" s="82" t="s">
        <v>272</v>
      </c>
      <c r="D351">
        <f>SUM(D344:D347)/100</f>
        <v>0.35670000000000002</v>
      </c>
      <c r="E351">
        <f t="shared" ref="E351:L351" si="115">SUM(E344:E347)/100</f>
        <v>0.44299999999999995</v>
      </c>
      <c r="F351">
        <f t="shared" si="115"/>
        <v>0.48859999999999998</v>
      </c>
      <c r="G351">
        <f t="shared" si="115"/>
        <v>0.43579999999999997</v>
      </c>
      <c r="H351">
        <f t="shared" si="115"/>
        <v>0.62340000000000007</v>
      </c>
      <c r="I351">
        <f t="shared" si="115"/>
        <v>0.54919999999999991</v>
      </c>
      <c r="J351">
        <f t="shared" si="115"/>
        <v>0.2636</v>
      </c>
      <c r="K351">
        <f t="shared" si="115"/>
        <v>0.33500000000000002</v>
      </c>
      <c r="L351">
        <f t="shared" si="115"/>
        <v>0.37890000000000001</v>
      </c>
    </row>
    <row r="352" spans="2:19" x14ac:dyDescent="0.25">
      <c r="B352" s="81"/>
      <c r="C352" s="83" t="s">
        <v>186</v>
      </c>
      <c r="D352" s="80">
        <f>D348/100</f>
        <v>0.2253</v>
      </c>
      <c r="E352" s="80">
        <f t="shared" ref="E352:L352" si="116">E348/100</f>
        <v>0.24989999999999998</v>
      </c>
      <c r="F352" s="80">
        <f t="shared" si="116"/>
        <v>0.27300000000000002</v>
      </c>
      <c r="G352" s="80">
        <f t="shared" si="116"/>
        <v>2.06E-2</v>
      </c>
      <c r="H352" s="80">
        <f t="shared" si="116"/>
        <v>6.0999999999999999E-2</v>
      </c>
      <c r="I352" s="80">
        <f t="shared" si="116"/>
        <v>0.12759999999999999</v>
      </c>
      <c r="J352" s="80">
        <f t="shared" si="116"/>
        <v>0.1024</v>
      </c>
      <c r="K352" s="80">
        <f t="shared" si="116"/>
        <v>0.1152</v>
      </c>
      <c r="L352" s="80">
        <f t="shared" si="116"/>
        <v>0.14150000000000001</v>
      </c>
    </row>
    <row r="353" spans="2:21" ht="15.75" thickBot="1" x14ac:dyDescent="0.3">
      <c r="B353" s="84"/>
      <c r="C353" s="85" t="s">
        <v>246</v>
      </c>
      <c r="D353" s="86">
        <f>SUM(D349:D352)</f>
        <v>1</v>
      </c>
      <c r="E353" s="86">
        <f t="shared" ref="E353:L353" si="117">SUM(E349:E352)</f>
        <v>1.0001</v>
      </c>
      <c r="F353" s="86">
        <f t="shared" si="117"/>
        <v>1</v>
      </c>
      <c r="G353" s="86">
        <f t="shared" si="117"/>
        <v>1.0001</v>
      </c>
      <c r="H353" s="86">
        <f t="shared" si="117"/>
        <v>1</v>
      </c>
      <c r="I353" s="86">
        <f t="shared" si="117"/>
        <v>0.99999999999999978</v>
      </c>
      <c r="J353" s="86">
        <f t="shared" si="117"/>
        <v>1</v>
      </c>
      <c r="K353" s="86">
        <f t="shared" si="117"/>
        <v>1.0001</v>
      </c>
      <c r="L353" s="86">
        <f t="shared" si="117"/>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8">SUM(D362:E362)</f>
        <v>40.89</v>
      </c>
      <c r="G362">
        <f t="shared" ref="G362:G369" si="119">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8"/>
        <v>34.130000000000003</v>
      </c>
      <c r="G363">
        <f t="shared" si="119"/>
        <v>0.56548491063580431</v>
      </c>
      <c r="H363">
        <f t="shared" ref="H363:H369" si="120">E363/F363</f>
        <v>0.43451508936419569</v>
      </c>
      <c r="I363">
        <v>10.87</v>
      </c>
      <c r="J363">
        <v>6.33</v>
      </c>
      <c r="K363">
        <f t="shared" ref="K363:K369" si="121">SUM(I363:J363)</f>
        <v>17.2</v>
      </c>
      <c r="L363">
        <f t="shared" ref="L363:L369" si="122">I363/K363</f>
        <v>0.63197674418604655</v>
      </c>
      <c r="M363">
        <f t="shared" ref="M363:M369" si="123">J363/K363</f>
        <v>0.36802325581395351</v>
      </c>
      <c r="N363">
        <v>6.23</v>
      </c>
      <c r="O363">
        <v>3.42</v>
      </c>
      <c r="P363">
        <f t="shared" ref="P363:P369" si="124">SUM(N363:O363)</f>
        <v>9.65</v>
      </c>
      <c r="Q363">
        <f t="shared" ref="Q363:Q369" si="125">N363/P363</f>
        <v>0.64559585492227978</v>
      </c>
      <c r="R363">
        <f t="shared" ref="R363:R369" si="126">O363/P363</f>
        <v>0.35440414507772017</v>
      </c>
      <c r="T363" t="s">
        <v>310</v>
      </c>
      <c r="U363" t="s">
        <v>309</v>
      </c>
    </row>
    <row r="364" spans="2:21" x14ac:dyDescent="0.25">
      <c r="C364" t="s">
        <v>171</v>
      </c>
      <c r="D364">
        <v>9.06</v>
      </c>
      <c r="E364">
        <v>7.02</v>
      </c>
      <c r="F364">
        <f t="shared" si="118"/>
        <v>16.079999999999998</v>
      </c>
      <c r="G364">
        <f t="shared" si="119"/>
        <v>0.56343283582089565</v>
      </c>
      <c r="H364">
        <f t="shared" si="120"/>
        <v>0.43656716417910452</v>
      </c>
      <c r="I364">
        <v>15.81</v>
      </c>
      <c r="J364">
        <v>8.02</v>
      </c>
      <c r="K364">
        <f t="shared" si="121"/>
        <v>23.83</v>
      </c>
      <c r="L364">
        <f t="shared" si="122"/>
        <v>0.66344943348720109</v>
      </c>
      <c r="M364">
        <f t="shared" si="123"/>
        <v>0.33655056651279902</v>
      </c>
      <c r="N364">
        <v>13.32</v>
      </c>
      <c r="O364">
        <v>5.51</v>
      </c>
      <c r="P364">
        <f t="shared" si="124"/>
        <v>18.829999999999998</v>
      </c>
      <c r="Q364">
        <f t="shared" si="125"/>
        <v>0.7073818374933617</v>
      </c>
      <c r="R364">
        <f t="shared" si="126"/>
        <v>0.29261816250663836</v>
      </c>
      <c r="T364">
        <v>0.51586901563501386</v>
      </c>
      <c r="U364">
        <v>0.48413098436498614</v>
      </c>
    </row>
    <row r="365" spans="2:21" x14ac:dyDescent="0.25">
      <c r="C365" t="s">
        <v>280</v>
      </c>
      <c r="D365">
        <v>6.54</v>
      </c>
      <c r="E365">
        <v>6.15</v>
      </c>
      <c r="F365">
        <f t="shared" si="118"/>
        <v>12.690000000000001</v>
      </c>
      <c r="G365">
        <f t="shared" si="119"/>
        <v>0.51536643026004725</v>
      </c>
      <c r="H365">
        <f t="shared" si="120"/>
        <v>0.4846335697399527</v>
      </c>
      <c r="I365">
        <v>8.4499999999999993</v>
      </c>
      <c r="J365">
        <v>5.53</v>
      </c>
      <c r="K365">
        <f t="shared" si="121"/>
        <v>13.98</v>
      </c>
      <c r="L365">
        <f t="shared" si="122"/>
        <v>0.60443490701001423</v>
      </c>
      <c r="M365">
        <f t="shared" si="123"/>
        <v>0.39556509298998571</v>
      </c>
      <c r="N365">
        <v>6.48</v>
      </c>
      <c r="O365">
        <v>4.43</v>
      </c>
      <c r="P365">
        <f t="shared" si="124"/>
        <v>10.91</v>
      </c>
      <c r="Q365">
        <f t="shared" si="125"/>
        <v>0.59395050412465633</v>
      </c>
      <c r="R365">
        <f t="shared" si="126"/>
        <v>0.40604949587534367</v>
      </c>
      <c r="T365">
        <v>0.46650659646909842</v>
      </c>
      <c r="U365">
        <v>0.53349340353090169</v>
      </c>
    </row>
    <row r="366" spans="2:21" x14ac:dyDescent="0.25">
      <c r="C366" t="s">
        <v>281</v>
      </c>
      <c r="D366">
        <v>2.0099999999999998</v>
      </c>
      <c r="E366">
        <v>2.83</v>
      </c>
      <c r="F366">
        <f t="shared" si="118"/>
        <v>4.84</v>
      </c>
      <c r="G366">
        <f t="shared" si="119"/>
        <v>0.41528925619834706</v>
      </c>
      <c r="H366">
        <f t="shared" si="120"/>
        <v>0.58471074380165289</v>
      </c>
      <c r="I366">
        <v>1.21</v>
      </c>
      <c r="J366">
        <v>1.1599999999999999</v>
      </c>
      <c r="K366">
        <f t="shared" si="121"/>
        <v>2.37</v>
      </c>
      <c r="L366">
        <f t="shared" si="122"/>
        <v>0.51054852320675104</v>
      </c>
      <c r="M366">
        <f t="shared" si="123"/>
        <v>0.48945147679324891</v>
      </c>
      <c r="N366">
        <v>1.0900000000000001</v>
      </c>
      <c r="O366">
        <v>0.7</v>
      </c>
      <c r="P366">
        <f t="shared" si="124"/>
        <v>1.79</v>
      </c>
      <c r="Q366">
        <f t="shared" si="125"/>
        <v>0.6089385474860336</v>
      </c>
      <c r="R366">
        <f t="shared" si="126"/>
        <v>0.39106145251396646</v>
      </c>
      <c r="T366">
        <v>0.43550776972755101</v>
      </c>
      <c r="U366">
        <v>0.56449223027244899</v>
      </c>
    </row>
    <row r="367" spans="2:21" x14ac:dyDescent="0.25">
      <c r="C367" t="s">
        <v>282</v>
      </c>
      <c r="D367">
        <v>15.94</v>
      </c>
      <c r="E367">
        <v>22.73</v>
      </c>
      <c r="F367">
        <f t="shared" si="118"/>
        <v>38.67</v>
      </c>
      <c r="G367">
        <f t="shared" si="119"/>
        <v>0.41220584432376517</v>
      </c>
      <c r="H367">
        <f t="shared" si="120"/>
        <v>0.58779415567623483</v>
      </c>
      <c r="I367">
        <v>25.69</v>
      </c>
      <c r="J367">
        <v>27.63</v>
      </c>
      <c r="K367">
        <f t="shared" si="121"/>
        <v>53.32</v>
      </c>
      <c r="L367">
        <f t="shared" si="122"/>
        <v>0.48180795198799703</v>
      </c>
      <c r="M367">
        <f t="shared" si="123"/>
        <v>0.51819204801200303</v>
      </c>
      <c r="N367">
        <v>35.65</v>
      </c>
      <c r="O367">
        <v>33.93</v>
      </c>
      <c r="P367">
        <f t="shared" si="124"/>
        <v>69.58</v>
      </c>
      <c r="Q367">
        <f t="shared" si="125"/>
        <v>0.51235987352687551</v>
      </c>
      <c r="R367">
        <f t="shared" si="126"/>
        <v>0.48764012647312449</v>
      </c>
      <c r="T367">
        <v>0.62153235807182938</v>
      </c>
      <c r="U367">
        <v>0.37846764192817062</v>
      </c>
    </row>
    <row r="368" spans="2:21" x14ac:dyDescent="0.25">
      <c r="C368" t="s">
        <v>283</v>
      </c>
      <c r="D368">
        <v>4.1900000000000004</v>
      </c>
      <c r="E368">
        <v>7.8</v>
      </c>
      <c r="F368">
        <f t="shared" si="118"/>
        <v>11.99</v>
      </c>
      <c r="G368">
        <f t="shared" si="119"/>
        <v>0.34945788156797336</v>
      </c>
      <c r="H368">
        <f t="shared" si="120"/>
        <v>0.65054211843202669</v>
      </c>
      <c r="I368">
        <v>5.16</v>
      </c>
      <c r="J368">
        <v>12.92</v>
      </c>
      <c r="K368">
        <f t="shared" si="121"/>
        <v>18.079999999999998</v>
      </c>
      <c r="L368">
        <f t="shared" si="122"/>
        <v>0.28539823008849563</v>
      </c>
      <c r="M368">
        <f t="shared" si="123"/>
        <v>0.71460176991150448</v>
      </c>
      <c r="N368">
        <v>5.45</v>
      </c>
      <c r="O368">
        <v>9.7799999999999994</v>
      </c>
      <c r="P368">
        <f t="shared" si="124"/>
        <v>15.23</v>
      </c>
      <c r="Q368">
        <f t="shared" si="125"/>
        <v>0.35784635587655944</v>
      </c>
      <c r="R368">
        <f t="shared" si="126"/>
        <v>0.64215364412344056</v>
      </c>
      <c r="T368">
        <v>0.51158818833382491</v>
      </c>
      <c r="U368">
        <v>0.48841181166617514</v>
      </c>
    </row>
    <row r="369" spans="2:21" x14ac:dyDescent="0.25">
      <c r="C369" t="s">
        <v>284</v>
      </c>
      <c r="D369">
        <v>11.91</v>
      </c>
      <c r="E369">
        <v>28.78</v>
      </c>
      <c r="F369">
        <f t="shared" si="118"/>
        <v>40.69</v>
      </c>
      <c r="G369">
        <f t="shared" si="119"/>
        <v>0.29270090931432785</v>
      </c>
      <c r="H369">
        <f t="shared" si="120"/>
        <v>0.7072990906856722</v>
      </c>
      <c r="I369">
        <v>14.38</v>
      </c>
      <c r="J369">
        <v>33.51</v>
      </c>
      <c r="K369">
        <f t="shared" si="121"/>
        <v>47.89</v>
      </c>
      <c r="L369">
        <f t="shared" si="122"/>
        <v>0.30027145541866779</v>
      </c>
      <c r="M369">
        <f t="shared" si="123"/>
        <v>0.69972854458133216</v>
      </c>
      <c r="N369">
        <v>18.77</v>
      </c>
      <c r="O369">
        <v>38.119999999999997</v>
      </c>
      <c r="P369">
        <f t="shared" si="124"/>
        <v>56.89</v>
      </c>
      <c r="Q369">
        <f t="shared" si="125"/>
        <v>0.32993496220776936</v>
      </c>
      <c r="R369">
        <f t="shared" si="12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7">SUM(D374:E374)</f>
        <v>42.74</v>
      </c>
      <c r="G374">
        <f t="shared" ref="G374:G381" si="128">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7"/>
        <v>24.31</v>
      </c>
      <c r="G375">
        <f t="shared" si="128"/>
        <v>0.58782394076511724</v>
      </c>
      <c r="H375">
        <f t="shared" ref="H375:H381" si="129">E375/F375</f>
        <v>0.41217605923488276</v>
      </c>
      <c r="I375">
        <v>9.7899999999999991</v>
      </c>
      <c r="J375">
        <v>3.01</v>
      </c>
      <c r="K375">
        <f t="shared" ref="K375:K381" si="130">SUM(I375:J375)</f>
        <v>12.799999999999999</v>
      </c>
      <c r="L375">
        <f t="shared" ref="L375:L381" si="131">I375/K375</f>
        <v>0.76484375000000004</v>
      </c>
      <c r="M375">
        <f t="shared" ref="M375:M381" si="132">J375/K375</f>
        <v>0.23515625000000001</v>
      </c>
      <c r="N375">
        <v>6.02</v>
      </c>
      <c r="O375">
        <v>1.07</v>
      </c>
      <c r="P375">
        <f t="shared" ref="P375:P381" si="133">SUM(N375:O375)</f>
        <v>7.09</v>
      </c>
      <c r="Q375">
        <f t="shared" ref="Q375:Q381" si="134">N375/P375</f>
        <v>0.84908321579689694</v>
      </c>
      <c r="R375">
        <f t="shared" ref="R375:R381" si="135">O375/P375</f>
        <v>0.15091678420310298</v>
      </c>
    </row>
    <row r="376" spans="2:21" x14ac:dyDescent="0.25">
      <c r="C376" t="s">
        <v>171</v>
      </c>
      <c r="D376">
        <v>25.29</v>
      </c>
      <c r="E376">
        <v>25.82</v>
      </c>
      <c r="F376">
        <f t="shared" si="127"/>
        <v>51.11</v>
      </c>
      <c r="G376">
        <f t="shared" si="128"/>
        <v>0.49481510467618861</v>
      </c>
      <c r="H376">
        <f t="shared" si="129"/>
        <v>0.50518489532381139</v>
      </c>
      <c r="I376">
        <v>28.64</v>
      </c>
      <c r="J376">
        <v>11.46</v>
      </c>
      <c r="K376">
        <f t="shared" si="130"/>
        <v>40.1</v>
      </c>
      <c r="L376">
        <f t="shared" si="131"/>
        <v>0.71421446384039899</v>
      </c>
      <c r="M376">
        <f t="shared" si="132"/>
        <v>0.28578553615960101</v>
      </c>
      <c r="N376">
        <v>27.74</v>
      </c>
      <c r="O376">
        <v>11.82</v>
      </c>
      <c r="P376">
        <f t="shared" si="133"/>
        <v>39.56</v>
      </c>
      <c r="Q376">
        <f t="shared" si="134"/>
        <v>0.7012133468149645</v>
      </c>
      <c r="R376">
        <f t="shared" si="135"/>
        <v>0.29878665318503539</v>
      </c>
    </row>
    <row r="377" spans="2:21" x14ac:dyDescent="0.25">
      <c r="C377" t="s">
        <v>280</v>
      </c>
      <c r="D377">
        <v>9.85</v>
      </c>
      <c r="E377">
        <v>17.82</v>
      </c>
      <c r="F377">
        <f t="shared" si="127"/>
        <v>27.67</v>
      </c>
      <c r="G377">
        <f t="shared" si="128"/>
        <v>0.35598120708348391</v>
      </c>
      <c r="H377">
        <f t="shared" si="129"/>
        <v>0.64401879291651609</v>
      </c>
      <c r="I377">
        <v>22.85</v>
      </c>
      <c r="J377">
        <v>16.41</v>
      </c>
      <c r="K377">
        <f t="shared" si="130"/>
        <v>39.260000000000005</v>
      </c>
      <c r="L377">
        <f t="shared" si="131"/>
        <v>0.58201732042791643</v>
      </c>
      <c r="M377">
        <f t="shared" si="132"/>
        <v>0.41798267957208352</v>
      </c>
      <c r="N377">
        <v>24.01</v>
      </c>
      <c r="O377">
        <v>11.6</v>
      </c>
      <c r="P377">
        <f t="shared" si="133"/>
        <v>35.61</v>
      </c>
      <c r="Q377">
        <f t="shared" si="134"/>
        <v>0.67424880651502395</v>
      </c>
      <c r="R377">
        <f t="shared" si="135"/>
        <v>0.32575119348497611</v>
      </c>
    </row>
    <row r="378" spans="2:21" x14ac:dyDescent="0.25">
      <c r="C378" t="s">
        <v>281</v>
      </c>
      <c r="D378">
        <v>11.78</v>
      </c>
      <c r="E378">
        <v>23.22</v>
      </c>
      <c r="F378">
        <f t="shared" si="127"/>
        <v>35</v>
      </c>
      <c r="G378">
        <f t="shared" si="128"/>
        <v>0.33657142857142858</v>
      </c>
      <c r="H378">
        <f t="shared" si="129"/>
        <v>0.66342857142857137</v>
      </c>
      <c r="I378">
        <v>14.74</v>
      </c>
      <c r="J378">
        <v>22.91</v>
      </c>
      <c r="K378">
        <f t="shared" si="130"/>
        <v>37.65</v>
      </c>
      <c r="L378">
        <f t="shared" si="131"/>
        <v>0.39150066401062417</v>
      </c>
      <c r="M378">
        <f t="shared" si="132"/>
        <v>0.60849933598937589</v>
      </c>
      <c r="N378">
        <v>16.559999999999999</v>
      </c>
      <c r="O378">
        <v>23.69</v>
      </c>
      <c r="P378">
        <f t="shared" si="133"/>
        <v>40.25</v>
      </c>
      <c r="Q378">
        <f t="shared" si="134"/>
        <v>0.41142857142857142</v>
      </c>
      <c r="R378">
        <f t="shared" si="135"/>
        <v>0.58857142857142863</v>
      </c>
    </row>
    <row r="379" spans="2:21" x14ac:dyDescent="0.25">
      <c r="C379" t="s">
        <v>282</v>
      </c>
      <c r="D379">
        <v>4.83</v>
      </c>
      <c r="E379">
        <v>9.06</v>
      </c>
      <c r="F379">
        <f t="shared" si="127"/>
        <v>13.89</v>
      </c>
      <c r="G379">
        <f t="shared" si="128"/>
        <v>0.34773218142548595</v>
      </c>
      <c r="H379">
        <f t="shared" si="129"/>
        <v>0.6522678185745141</v>
      </c>
      <c r="I379">
        <v>13.15</v>
      </c>
      <c r="J379">
        <v>27.57</v>
      </c>
      <c r="K379">
        <f t="shared" si="130"/>
        <v>40.72</v>
      </c>
      <c r="L379">
        <f t="shared" si="131"/>
        <v>0.32293713163064836</v>
      </c>
      <c r="M379">
        <f t="shared" si="132"/>
        <v>0.6770628683693517</v>
      </c>
      <c r="N379">
        <v>9.82</v>
      </c>
      <c r="O379">
        <v>10.06</v>
      </c>
      <c r="P379">
        <f t="shared" si="133"/>
        <v>19.880000000000003</v>
      </c>
      <c r="Q379">
        <f t="shared" si="134"/>
        <v>0.49396378269617702</v>
      </c>
      <c r="R379">
        <f t="shared" si="135"/>
        <v>0.50603621730382287</v>
      </c>
    </row>
    <row r="380" spans="2:21" x14ac:dyDescent="0.25">
      <c r="C380" t="s">
        <v>283</v>
      </c>
      <c r="E380">
        <v>2.02</v>
      </c>
      <c r="F380">
        <f t="shared" si="127"/>
        <v>2.02</v>
      </c>
      <c r="G380">
        <f t="shared" si="128"/>
        <v>0</v>
      </c>
      <c r="H380">
        <f t="shared" si="129"/>
        <v>1</v>
      </c>
      <c r="I380">
        <v>1.1200000000000001</v>
      </c>
      <c r="J380">
        <v>6.7</v>
      </c>
      <c r="K380">
        <f t="shared" si="130"/>
        <v>7.82</v>
      </c>
      <c r="L380">
        <f t="shared" si="131"/>
        <v>0.14322250639386191</v>
      </c>
      <c r="M380">
        <f t="shared" si="132"/>
        <v>0.85677749360613809</v>
      </c>
      <c r="N380">
        <v>2.2200000000000002</v>
      </c>
      <c r="O380">
        <v>13.85</v>
      </c>
      <c r="P380">
        <f t="shared" si="133"/>
        <v>16.07</v>
      </c>
      <c r="Q380">
        <f t="shared" si="134"/>
        <v>0.13814561294337274</v>
      </c>
      <c r="R380">
        <f t="shared" si="135"/>
        <v>0.8618543870566272</v>
      </c>
    </row>
    <row r="381" spans="2:21" x14ac:dyDescent="0.25">
      <c r="C381" t="s">
        <v>284</v>
      </c>
      <c r="D381">
        <v>0.39</v>
      </c>
      <c r="E381">
        <v>2.89</v>
      </c>
      <c r="F381">
        <f t="shared" si="127"/>
        <v>3.2800000000000002</v>
      </c>
      <c r="G381">
        <f t="shared" si="128"/>
        <v>0.11890243902439024</v>
      </c>
      <c r="H381">
        <f t="shared" si="129"/>
        <v>0.88109756097560976</v>
      </c>
      <c r="I381">
        <v>2.52</v>
      </c>
      <c r="J381">
        <v>10</v>
      </c>
      <c r="K381">
        <f t="shared" si="130"/>
        <v>12.52</v>
      </c>
      <c r="L381">
        <f t="shared" si="131"/>
        <v>0.2012779552715655</v>
      </c>
      <c r="M381">
        <f t="shared" si="132"/>
        <v>0.79872204472843455</v>
      </c>
      <c r="N381">
        <v>5.27</v>
      </c>
      <c r="O381">
        <v>26.61</v>
      </c>
      <c r="P381">
        <f t="shared" si="133"/>
        <v>31.88</v>
      </c>
      <c r="Q381">
        <f t="shared" si="134"/>
        <v>0.1653074027603513</v>
      </c>
      <c r="R381">
        <f t="shared" si="135"/>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6">SUM(D386:E386)</f>
        <v>6.81</v>
      </c>
      <c r="G386">
        <f t="shared" ref="G386:G392" si="137">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6"/>
        <v>7.83</v>
      </c>
      <c r="G387">
        <f t="shared" si="137"/>
        <v>0.83269476372924645</v>
      </c>
      <c r="H387">
        <f t="shared" ref="H387:H392" si="138">E387/F387</f>
        <v>0.16730523627075353</v>
      </c>
      <c r="I387">
        <v>2.82</v>
      </c>
      <c r="J387">
        <v>0.11</v>
      </c>
      <c r="K387">
        <f t="shared" ref="K387:K392" si="139">SUM(I387:J387)</f>
        <v>2.9299999999999997</v>
      </c>
      <c r="L387">
        <f t="shared" ref="L387:L392" si="140">I387/K387</f>
        <v>0.96245733788395904</v>
      </c>
      <c r="M387">
        <f t="shared" ref="M387:M392" si="141">J387/K387</f>
        <v>3.7542662116040959E-2</v>
      </c>
      <c r="N387">
        <v>2.91</v>
      </c>
      <c r="O387">
        <v>0.2</v>
      </c>
      <c r="P387">
        <f t="shared" ref="P387:P392" si="142">SUM(N387:O387)</f>
        <v>3.1100000000000003</v>
      </c>
      <c r="Q387">
        <f t="shared" ref="Q387:Q392" si="143">N387/P387</f>
        <v>0.93569131832797425</v>
      </c>
      <c r="R387">
        <f t="shared" ref="R387:R392" si="144">O387/P387</f>
        <v>6.4308681672025719E-2</v>
      </c>
    </row>
    <row r="388" spans="1:18" x14ac:dyDescent="0.25">
      <c r="C388" t="s">
        <v>171</v>
      </c>
      <c r="D388">
        <v>60.83</v>
      </c>
      <c r="E388">
        <v>26.84</v>
      </c>
      <c r="F388">
        <f t="shared" si="136"/>
        <v>87.67</v>
      </c>
      <c r="G388">
        <f t="shared" si="137"/>
        <v>0.69385194479297363</v>
      </c>
      <c r="H388">
        <f t="shared" si="138"/>
        <v>0.30614805520702632</v>
      </c>
      <c r="I388">
        <v>60.32</v>
      </c>
      <c r="J388">
        <v>10.87</v>
      </c>
      <c r="K388">
        <f t="shared" si="139"/>
        <v>71.19</v>
      </c>
      <c r="L388">
        <f t="shared" si="140"/>
        <v>0.84731001545160844</v>
      </c>
      <c r="M388">
        <f t="shared" si="141"/>
        <v>0.15268998454839161</v>
      </c>
      <c r="N388">
        <v>52.8</v>
      </c>
      <c r="O388">
        <v>22.91</v>
      </c>
      <c r="P388">
        <f t="shared" si="142"/>
        <v>75.709999999999994</v>
      </c>
      <c r="Q388">
        <f t="shared" si="143"/>
        <v>0.69739796592259939</v>
      </c>
      <c r="R388">
        <f t="shared" si="144"/>
        <v>0.30260203407740066</v>
      </c>
    </row>
    <row r="389" spans="1:18" x14ac:dyDescent="0.25">
      <c r="C389" t="s">
        <v>280</v>
      </c>
      <c r="D389">
        <v>9.41</v>
      </c>
      <c r="E389">
        <v>13.16</v>
      </c>
      <c r="F389">
        <f t="shared" si="136"/>
        <v>22.57</v>
      </c>
      <c r="G389">
        <f t="shared" si="137"/>
        <v>0.41692512184315461</v>
      </c>
      <c r="H389">
        <f t="shared" si="138"/>
        <v>0.58307487815684533</v>
      </c>
      <c r="I389">
        <v>12.11</v>
      </c>
      <c r="J389">
        <v>14.7</v>
      </c>
      <c r="K389">
        <f t="shared" si="139"/>
        <v>26.81</v>
      </c>
      <c r="L389">
        <f t="shared" si="140"/>
        <v>0.4516971279373368</v>
      </c>
      <c r="M389">
        <f t="shared" si="141"/>
        <v>0.54830287206266315</v>
      </c>
      <c r="N389">
        <v>12.83</v>
      </c>
      <c r="O389">
        <v>14.72</v>
      </c>
      <c r="P389">
        <f t="shared" si="142"/>
        <v>27.55</v>
      </c>
      <c r="Q389">
        <f t="shared" si="143"/>
        <v>0.46569872958257713</v>
      </c>
      <c r="R389">
        <f t="shared" si="144"/>
        <v>0.53430127041742292</v>
      </c>
    </row>
    <row r="390" spans="1:18" x14ac:dyDescent="0.25">
      <c r="C390" t="s">
        <v>281</v>
      </c>
      <c r="D390">
        <v>7.92</v>
      </c>
      <c r="E390">
        <v>15.66</v>
      </c>
      <c r="F390">
        <f t="shared" si="136"/>
        <v>23.58</v>
      </c>
      <c r="G390">
        <f t="shared" si="137"/>
        <v>0.33587786259541985</v>
      </c>
      <c r="H390">
        <f t="shared" si="138"/>
        <v>0.66412213740458026</v>
      </c>
      <c r="I390">
        <v>13.32</v>
      </c>
      <c r="J390">
        <v>31.58</v>
      </c>
      <c r="K390">
        <f t="shared" si="139"/>
        <v>44.9</v>
      </c>
      <c r="L390">
        <f t="shared" si="140"/>
        <v>0.29665924276169264</v>
      </c>
      <c r="M390">
        <f t="shared" si="141"/>
        <v>0.70334075723830736</v>
      </c>
      <c r="N390">
        <v>14.67</v>
      </c>
      <c r="O390">
        <v>21.11</v>
      </c>
      <c r="P390">
        <f t="shared" si="142"/>
        <v>35.78</v>
      </c>
      <c r="Q390">
        <f t="shared" si="143"/>
        <v>0.41000558971492451</v>
      </c>
      <c r="R390">
        <f t="shared" si="144"/>
        <v>0.58999441028507538</v>
      </c>
    </row>
    <row r="391" spans="1:18" x14ac:dyDescent="0.25">
      <c r="C391" t="s">
        <v>282</v>
      </c>
      <c r="D391">
        <v>4.8600000000000003</v>
      </c>
      <c r="E391">
        <v>11.99</v>
      </c>
      <c r="F391">
        <f t="shared" si="136"/>
        <v>16.850000000000001</v>
      </c>
      <c r="G391">
        <f t="shared" si="137"/>
        <v>0.28842729970326408</v>
      </c>
      <c r="H391">
        <f t="shared" si="138"/>
        <v>0.71157270029673581</v>
      </c>
      <c r="I391">
        <v>3.69</v>
      </c>
      <c r="J391">
        <v>5.4</v>
      </c>
      <c r="K391">
        <f t="shared" si="139"/>
        <v>9.09</v>
      </c>
      <c r="L391">
        <f t="shared" si="140"/>
        <v>0.40594059405940597</v>
      </c>
      <c r="M391">
        <f t="shared" si="141"/>
        <v>0.59405940594059414</v>
      </c>
      <c r="N391">
        <v>7.89</v>
      </c>
      <c r="O391">
        <v>8.52</v>
      </c>
      <c r="P391">
        <f t="shared" si="142"/>
        <v>16.41</v>
      </c>
      <c r="Q391">
        <f t="shared" si="143"/>
        <v>0.48080438756855576</v>
      </c>
      <c r="R391">
        <f t="shared" si="144"/>
        <v>0.51919561243144419</v>
      </c>
    </row>
    <row r="392" spans="1:18" x14ac:dyDescent="0.25">
      <c r="C392" t="s">
        <v>284</v>
      </c>
      <c r="D392">
        <v>4.4800000000000004</v>
      </c>
      <c r="E392">
        <v>30.2</v>
      </c>
      <c r="F392">
        <f t="shared" si="136"/>
        <v>34.68</v>
      </c>
      <c r="G392">
        <f t="shared" si="137"/>
        <v>0.12918108419838525</v>
      </c>
      <c r="H392">
        <f t="shared" si="138"/>
        <v>0.87081891580161475</v>
      </c>
      <c r="I392">
        <v>5.36</v>
      </c>
      <c r="J392">
        <v>37.06</v>
      </c>
      <c r="K392">
        <f t="shared" si="139"/>
        <v>42.42</v>
      </c>
      <c r="L392">
        <f t="shared" si="140"/>
        <v>0.12635549269212637</v>
      </c>
      <c r="M392">
        <f t="shared" si="141"/>
        <v>0.87364450730787369</v>
      </c>
      <c r="N392">
        <v>7.11</v>
      </c>
      <c r="O392">
        <v>32.340000000000003</v>
      </c>
      <c r="P392">
        <f t="shared" si="142"/>
        <v>39.450000000000003</v>
      </c>
      <c r="Q392">
        <f t="shared" si="143"/>
        <v>0.18022813688212927</v>
      </c>
      <c r="R392">
        <f t="shared" si="144"/>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5">I398*100</f>
        <v>7.9902948865804291</v>
      </c>
      <c r="K398">
        <f>F398/G398</f>
        <v>40</v>
      </c>
      <c r="O398" s="71">
        <f>J398</f>
        <v>7.9902948865804291</v>
      </c>
      <c r="P398" s="71">
        <f t="shared" ref="P398:P399" si="146">O398/Q398</f>
        <v>0.19975737216451073</v>
      </c>
      <c r="Q398" s="71">
        <f t="shared" ref="Q398:Q399" si="147">K398</f>
        <v>40</v>
      </c>
    </row>
    <row r="399" spans="1:18" x14ac:dyDescent="0.25">
      <c r="C399" t="s">
        <v>314</v>
      </c>
      <c r="D399">
        <v>2</v>
      </c>
      <c r="E399" t="s">
        <v>316</v>
      </c>
      <c r="F399">
        <v>0.68</v>
      </c>
      <c r="G399">
        <v>1.2999999999999999E-2</v>
      </c>
      <c r="I399">
        <f>(1+F399-F398)^(1/D399)-1</f>
        <v>0.1489125293076059</v>
      </c>
      <c r="J399">
        <f t="shared" si="145"/>
        <v>14.89125293076059</v>
      </c>
      <c r="K399">
        <f>F399/G399</f>
        <v>52.307692307692314</v>
      </c>
      <c r="O399" s="71">
        <f>J399</f>
        <v>14.89125293076059</v>
      </c>
      <c r="P399" s="71">
        <f t="shared" si="146"/>
        <v>0.28468571779395241</v>
      </c>
      <c r="Q399" s="71">
        <f t="shared" si="147"/>
        <v>52.307692307692314</v>
      </c>
    </row>
    <row r="400" spans="1:18" x14ac:dyDescent="0.25">
      <c r="C400" t="s">
        <v>253</v>
      </c>
      <c r="D400" s="87">
        <v>4</v>
      </c>
      <c r="E400" s="87" t="s">
        <v>316</v>
      </c>
      <c r="F400">
        <v>0.37</v>
      </c>
      <c r="G400">
        <v>6.0000000000000001E-3</v>
      </c>
      <c r="I400" s="79">
        <f>(1+F400)^(1/D400)-1</f>
        <v>8.1882614275672116E-2</v>
      </c>
      <c r="J400">
        <f t="shared" ref="J400:J413" si="148">I400*100</f>
        <v>8.1882614275672125</v>
      </c>
      <c r="K400">
        <f t="shared" ref="K400:K413" si="149">F400/G400</f>
        <v>61.666666666666664</v>
      </c>
      <c r="O400" s="71">
        <f t="shared" ref="O400:O413" si="150">J400</f>
        <v>8.1882614275672125</v>
      </c>
      <c r="P400" s="71">
        <f t="shared" ref="P400:P413" si="151">O400/Q400</f>
        <v>0.13278261774433317</v>
      </c>
      <c r="Q400" s="71">
        <f t="shared" ref="Q400:Q413" si="152">K400</f>
        <v>61.666666666666664</v>
      </c>
    </row>
    <row r="401" spans="1:17" x14ac:dyDescent="0.25">
      <c r="C401" t="s">
        <v>314</v>
      </c>
      <c r="D401" s="87">
        <v>2</v>
      </c>
      <c r="E401" s="87" t="s">
        <v>316</v>
      </c>
      <c r="F401">
        <v>0.69</v>
      </c>
      <c r="G401">
        <v>8.9999999999999993E-3</v>
      </c>
      <c r="I401">
        <f>(1+F401-F400)^(1/D401)-1</f>
        <v>0.14891252930760568</v>
      </c>
      <c r="J401">
        <f t="shared" si="148"/>
        <v>14.891252930760569</v>
      </c>
      <c r="K401">
        <f t="shared" si="149"/>
        <v>76.666666666666671</v>
      </c>
      <c r="O401" s="71">
        <f t="shared" si="150"/>
        <v>14.891252930760569</v>
      </c>
      <c r="P401" s="71">
        <f t="shared" si="151"/>
        <v>0.19423373387948567</v>
      </c>
      <c r="Q401" s="71">
        <f t="shared" si="152"/>
        <v>76.666666666666671</v>
      </c>
    </row>
    <row r="402" spans="1:17" x14ac:dyDescent="0.25">
      <c r="C402" t="s">
        <v>253</v>
      </c>
      <c r="D402">
        <v>4</v>
      </c>
      <c r="E402" t="s">
        <v>316</v>
      </c>
      <c r="F402">
        <v>0.36</v>
      </c>
      <c r="G402">
        <v>6.0000000000000001E-3</v>
      </c>
      <c r="I402" s="79">
        <f>(1+F402)^(1/D402)-1</f>
        <v>7.9902948865804291E-2</v>
      </c>
      <c r="J402">
        <f t="shared" si="148"/>
        <v>7.9902948865804291</v>
      </c>
      <c r="K402">
        <f t="shared" si="149"/>
        <v>60</v>
      </c>
      <c r="O402" s="71">
        <f t="shared" si="150"/>
        <v>7.9902948865804291</v>
      </c>
      <c r="P402" s="71">
        <f t="shared" si="151"/>
        <v>0.13317158144300714</v>
      </c>
      <c r="Q402" s="71">
        <f t="shared" si="152"/>
        <v>60</v>
      </c>
    </row>
    <row r="403" spans="1:17" x14ac:dyDescent="0.25">
      <c r="C403" t="s">
        <v>314</v>
      </c>
      <c r="D403">
        <v>2</v>
      </c>
      <c r="E403" t="s">
        <v>316</v>
      </c>
      <c r="F403">
        <v>0.68</v>
      </c>
      <c r="G403">
        <v>8.9999999999999993E-3</v>
      </c>
      <c r="I403">
        <f>(1+F403-F402)^(1/D403)-1</f>
        <v>0.1489125293076059</v>
      </c>
      <c r="J403">
        <f t="shared" si="148"/>
        <v>14.89125293076059</v>
      </c>
      <c r="K403">
        <f t="shared" si="149"/>
        <v>75.555555555555571</v>
      </c>
      <c r="O403" s="71">
        <f t="shared" si="150"/>
        <v>14.89125293076059</v>
      </c>
      <c r="P403" s="71">
        <f t="shared" si="151"/>
        <v>0.19709011231889012</v>
      </c>
      <c r="Q403" s="71">
        <f t="shared" si="152"/>
        <v>75.555555555555571</v>
      </c>
    </row>
    <row r="404" spans="1:17" x14ac:dyDescent="0.25">
      <c r="C404" t="s">
        <v>253</v>
      </c>
      <c r="D404" s="87">
        <v>4</v>
      </c>
      <c r="E404" s="87" t="s">
        <v>316</v>
      </c>
      <c r="F404">
        <v>0.36</v>
      </c>
      <c r="G404">
        <v>6.0000000000000001E-3</v>
      </c>
      <c r="I404" s="79">
        <f>(1+F404)^(1/D404)-1</f>
        <v>7.9902948865804291E-2</v>
      </c>
      <c r="J404">
        <f t="shared" si="148"/>
        <v>7.9902948865804291</v>
      </c>
      <c r="K404">
        <f t="shared" si="149"/>
        <v>60</v>
      </c>
      <c r="O404" s="71">
        <f t="shared" si="150"/>
        <v>7.9902948865804291</v>
      </c>
      <c r="P404" s="71">
        <f t="shared" si="151"/>
        <v>0.13317158144300714</v>
      </c>
      <c r="Q404" s="71">
        <f t="shared" si="152"/>
        <v>60</v>
      </c>
    </row>
    <row r="405" spans="1:17" x14ac:dyDescent="0.25">
      <c r="C405" t="s">
        <v>314</v>
      </c>
      <c r="D405" s="87">
        <v>2</v>
      </c>
      <c r="E405" s="87" t="s">
        <v>316</v>
      </c>
      <c r="F405">
        <v>0.67</v>
      </c>
      <c r="G405">
        <v>8.9999999999999993E-3</v>
      </c>
      <c r="I405">
        <f>(1+F405-F404)^(1/D405)-1</f>
        <v>0.14455231422595971</v>
      </c>
      <c r="J405">
        <f t="shared" si="148"/>
        <v>14.455231422595972</v>
      </c>
      <c r="K405">
        <f t="shared" si="149"/>
        <v>74.444444444444457</v>
      </c>
      <c r="O405" s="71">
        <f t="shared" si="150"/>
        <v>14.455231422595972</v>
      </c>
      <c r="P405" s="71">
        <f t="shared" si="151"/>
        <v>0.19417475045278168</v>
      </c>
      <c r="Q405" s="71">
        <f t="shared" si="152"/>
        <v>74.444444444444457</v>
      </c>
    </row>
    <row r="406" spans="1:17" x14ac:dyDescent="0.25">
      <c r="C406" t="s">
        <v>253</v>
      </c>
      <c r="D406">
        <v>4</v>
      </c>
      <c r="E406" s="87" t="s">
        <v>317</v>
      </c>
      <c r="F406">
        <v>0.39</v>
      </c>
      <c r="G406">
        <v>1.4E-2</v>
      </c>
      <c r="I406" s="79">
        <f>(1+F406)^(1/D406)-1</f>
        <v>8.5809657470018896E-2</v>
      </c>
      <c r="J406">
        <f t="shared" si="148"/>
        <v>8.5809657470018905</v>
      </c>
      <c r="K406">
        <f t="shared" si="149"/>
        <v>27.857142857142858</v>
      </c>
      <c r="O406" s="71">
        <f t="shared" si="150"/>
        <v>8.5809657470018905</v>
      </c>
      <c r="P406" s="71">
        <f t="shared" si="151"/>
        <v>0.30803466784109351</v>
      </c>
      <c r="Q406" s="71">
        <f t="shared" si="152"/>
        <v>27.857142857142858</v>
      </c>
    </row>
    <row r="407" spans="1:17" x14ac:dyDescent="0.25">
      <c r="C407" t="s">
        <v>314</v>
      </c>
      <c r="D407">
        <v>2</v>
      </c>
      <c r="E407" s="87" t="s">
        <v>317</v>
      </c>
      <c r="F407">
        <v>0.7</v>
      </c>
      <c r="G407">
        <v>1.7000000000000001E-2</v>
      </c>
      <c r="I407">
        <f>(1+F407-F406)^(1/D407)-1</f>
        <v>0.14455231422595971</v>
      </c>
      <c r="J407">
        <f t="shared" si="148"/>
        <v>14.455231422595972</v>
      </c>
      <c r="K407">
        <f t="shared" si="149"/>
        <v>41.17647058823529</v>
      </c>
      <c r="O407" s="71">
        <f t="shared" si="150"/>
        <v>14.455231422595972</v>
      </c>
      <c r="P407" s="71">
        <f t="shared" si="151"/>
        <v>0.35105562026304504</v>
      </c>
      <c r="Q407" s="71">
        <f t="shared" si="152"/>
        <v>41.17647058823529</v>
      </c>
    </row>
    <row r="408" spans="1:17" x14ac:dyDescent="0.25">
      <c r="C408" t="s">
        <v>253</v>
      </c>
      <c r="D408" s="87">
        <v>4</v>
      </c>
      <c r="E408" s="87" t="s">
        <v>317</v>
      </c>
      <c r="F408">
        <v>0.34</v>
      </c>
      <c r="G408">
        <v>5.1999999999999998E-2</v>
      </c>
      <c r="I408" s="79">
        <f>(1+F408)^(1/D408)-1</f>
        <v>7.59106330355801E-2</v>
      </c>
      <c r="J408">
        <f t="shared" si="148"/>
        <v>7.59106330355801</v>
      </c>
      <c r="K408">
        <f t="shared" si="149"/>
        <v>6.5384615384615392</v>
      </c>
      <c r="O408" s="71">
        <f t="shared" si="150"/>
        <v>7.59106330355801</v>
      </c>
      <c r="P408" s="71">
        <f t="shared" si="151"/>
        <v>1.160986152308872</v>
      </c>
      <c r="Q408" s="71">
        <f t="shared" si="152"/>
        <v>6.5384615384615392</v>
      </c>
    </row>
    <row r="409" spans="1:17" x14ac:dyDescent="0.25">
      <c r="C409" t="s">
        <v>314</v>
      </c>
      <c r="D409" s="87">
        <v>2</v>
      </c>
      <c r="E409" s="87" t="s">
        <v>317</v>
      </c>
      <c r="F409">
        <v>0.68</v>
      </c>
      <c r="G409">
        <v>3.7999999999999999E-2</v>
      </c>
      <c r="I409">
        <f>(1+F409-F408)^(1/D409)-1</f>
        <v>0.15758369027902264</v>
      </c>
      <c r="J409">
        <f t="shared" si="148"/>
        <v>15.758369027902264</v>
      </c>
      <c r="K409">
        <f t="shared" si="149"/>
        <v>17.894736842105264</v>
      </c>
      <c r="O409" s="71">
        <f t="shared" si="150"/>
        <v>15.758369027902264</v>
      </c>
      <c r="P409" s="71">
        <f t="shared" si="151"/>
        <v>0.88061473979453819</v>
      </c>
      <c r="Q409" s="71">
        <f t="shared" si="152"/>
        <v>17.894736842105264</v>
      </c>
    </row>
    <row r="410" spans="1:17" x14ac:dyDescent="0.25">
      <c r="C410" t="s">
        <v>253</v>
      </c>
      <c r="D410">
        <v>4</v>
      </c>
      <c r="E410" s="87" t="s">
        <v>318</v>
      </c>
      <c r="F410">
        <v>0.36</v>
      </c>
      <c r="G410">
        <v>8.9999999999999993E-3</v>
      </c>
      <c r="I410" s="79">
        <f>(1+F410)^(1/D410)-1</f>
        <v>7.9902948865804291E-2</v>
      </c>
      <c r="J410">
        <f t="shared" si="148"/>
        <v>7.9902948865804291</v>
      </c>
      <c r="K410">
        <f t="shared" si="149"/>
        <v>40</v>
      </c>
      <c r="O410" s="71">
        <f t="shared" si="150"/>
        <v>7.9902948865804291</v>
      </c>
      <c r="P410" s="71">
        <f t="shared" si="151"/>
        <v>0.19975737216451073</v>
      </c>
      <c r="Q410" s="71">
        <f t="shared" si="152"/>
        <v>40</v>
      </c>
    </row>
    <row r="411" spans="1:17" x14ac:dyDescent="0.25">
      <c r="C411" t="s">
        <v>314</v>
      </c>
      <c r="D411">
        <v>2</v>
      </c>
      <c r="E411" s="87" t="s">
        <v>318</v>
      </c>
      <c r="F411">
        <v>0.68</v>
      </c>
      <c r="G411">
        <v>1.2999999999999999E-2</v>
      </c>
      <c r="I411">
        <f>(1+F411-F410)^(1/D411)-1</f>
        <v>0.1489125293076059</v>
      </c>
      <c r="J411">
        <f t="shared" si="148"/>
        <v>14.89125293076059</v>
      </c>
      <c r="K411">
        <f t="shared" si="149"/>
        <v>52.307692307692314</v>
      </c>
      <c r="O411" s="71">
        <f t="shared" si="150"/>
        <v>14.89125293076059</v>
      </c>
      <c r="P411" s="71">
        <f t="shared" si="151"/>
        <v>0.28468571779395241</v>
      </c>
      <c r="Q411" s="71">
        <f t="shared" si="152"/>
        <v>52.307692307692314</v>
      </c>
    </row>
    <row r="412" spans="1:17" x14ac:dyDescent="0.25">
      <c r="C412" t="s">
        <v>253</v>
      </c>
      <c r="D412" s="87">
        <v>4</v>
      </c>
      <c r="E412" s="87" t="s">
        <v>319</v>
      </c>
      <c r="F412">
        <v>0.37</v>
      </c>
      <c r="G412">
        <v>8.0000000000000002E-3</v>
      </c>
      <c r="I412" s="79">
        <f>(1+F412)^(1/D412)-1</f>
        <v>8.1882614275672116E-2</v>
      </c>
      <c r="J412">
        <f t="shared" si="148"/>
        <v>8.1882614275672125</v>
      </c>
      <c r="K412">
        <f t="shared" si="149"/>
        <v>46.25</v>
      </c>
      <c r="O412" s="71">
        <f t="shared" si="150"/>
        <v>8.1882614275672125</v>
      </c>
      <c r="P412" s="71">
        <f t="shared" si="151"/>
        <v>0.17704349032577757</v>
      </c>
      <c r="Q412" s="71">
        <f t="shared" si="152"/>
        <v>46.25</v>
      </c>
    </row>
    <row r="413" spans="1:17" x14ac:dyDescent="0.25">
      <c r="C413" t="s">
        <v>314</v>
      </c>
      <c r="D413" s="87">
        <v>2</v>
      </c>
      <c r="E413" s="87" t="s">
        <v>319</v>
      </c>
      <c r="F413">
        <v>0.69</v>
      </c>
      <c r="G413">
        <v>1.2E-2</v>
      </c>
      <c r="I413">
        <f>(1+F413-F412)^(1/D413)-1</f>
        <v>0.14891252930760568</v>
      </c>
      <c r="J413">
        <f t="shared" si="148"/>
        <v>14.891252930760569</v>
      </c>
      <c r="K413">
        <f t="shared" si="149"/>
        <v>57.499999999999993</v>
      </c>
      <c r="O413" s="71">
        <f t="shared" si="150"/>
        <v>14.891252930760569</v>
      </c>
      <c r="P413" s="71">
        <f t="shared" si="151"/>
        <v>0.25897831183931425</v>
      </c>
      <c r="Q413" s="71">
        <f t="shared" si="152"/>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3">J429*100</f>
        <v>0.5750039497608439</v>
      </c>
      <c r="L429">
        <f>G429/H429</f>
        <v>1.2962962962962965</v>
      </c>
      <c r="P429" s="71">
        <f>K429</f>
        <v>0.5750039497608439</v>
      </c>
      <c r="Q429" s="71">
        <f t="shared" ref="Q429:Q431" si="154">P429/R429</f>
        <v>0.44357447552979379</v>
      </c>
      <c r="R429" s="71">
        <f t="shared" ref="R429:R431" si="155">L429</f>
        <v>1.2962962962962965</v>
      </c>
    </row>
    <row r="430" spans="1:20" x14ac:dyDescent="0.25">
      <c r="C430" s="79" t="s">
        <v>344</v>
      </c>
      <c r="D430">
        <v>3</v>
      </c>
      <c r="E430">
        <v>9</v>
      </c>
      <c r="F430" s="68" t="s">
        <v>181</v>
      </c>
      <c r="G430">
        <v>7.1999999999999995E-2</v>
      </c>
      <c r="H430">
        <v>0.03</v>
      </c>
      <c r="J430">
        <f>(1+G430-G429)^(1/D430)-1</f>
        <v>1.2184273858862005E-2</v>
      </c>
      <c r="K430">
        <f t="shared" si="153"/>
        <v>1.2184273858862005</v>
      </c>
      <c r="L430">
        <f>G430/H430</f>
        <v>2.4</v>
      </c>
      <c r="P430" s="71">
        <f>K430</f>
        <v>1.2184273858862005</v>
      </c>
      <c r="Q430" s="71">
        <f t="shared" si="154"/>
        <v>0.50767807745258353</v>
      </c>
      <c r="R430" s="71">
        <f t="shared" si="155"/>
        <v>2.4</v>
      </c>
    </row>
    <row r="431" spans="1:20" x14ac:dyDescent="0.25">
      <c r="B431" s="74"/>
      <c r="C431" s="79" t="s">
        <v>345</v>
      </c>
      <c r="D431">
        <v>3</v>
      </c>
      <c r="E431">
        <v>12</v>
      </c>
      <c r="F431" s="68" t="s">
        <v>181</v>
      </c>
      <c r="G431">
        <v>0.217</v>
      </c>
      <c r="H431">
        <v>2.1000000000000001E-2</v>
      </c>
      <c r="J431">
        <f>(1+G431-G430)^(1/D431)-1</f>
        <v>4.6168956617874235E-2</v>
      </c>
      <c r="K431">
        <f t="shared" si="153"/>
        <v>4.6168956617874235</v>
      </c>
      <c r="L431">
        <f t="shared" ref="L431:L433" si="156">G431/H431</f>
        <v>10.333333333333332</v>
      </c>
      <c r="P431" s="71">
        <f t="shared" ref="P431:P433" si="157">K431</f>
        <v>4.6168956617874235</v>
      </c>
      <c r="Q431" s="71">
        <f t="shared" si="154"/>
        <v>0.44679635436652493</v>
      </c>
      <c r="R431" s="71">
        <f t="shared" si="155"/>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8">J432*100</f>
        <v>5.1923910316379995</v>
      </c>
      <c r="L432">
        <f t="shared" si="156"/>
        <v>5.2444444444444445</v>
      </c>
      <c r="N432" s="68"/>
      <c r="P432" s="71">
        <f t="shared" si="157"/>
        <v>5.1923910316379995</v>
      </c>
      <c r="Q432" s="71">
        <f t="shared" ref="Q432:Q438" si="159">P432/R432</f>
        <v>0.99007456111741521</v>
      </c>
      <c r="R432" s="71">
        <f t="shared" ref="R432:R438" si="160">L432</f>
        <v>5.2444444444444445</v>
      </c>
    </row>
    <row r="433" spans="1:20" x14ac:dyDescent="0.25">
      <c r="C433" s="79" t="s">
        <v>39</v>
      </c>
      <c r="D433">
        <v>4</v>
      </c>
      <c r="E433">
        <v>16</v>
      </c>
      <c r="F433" s="68" t="s">
        <v>181</v>
      </c>
      <c r="G433">
        <v>0.56499999999999995</v>
      </c>
      <c r="H433">
        <v>2.4E-2</v>
      </c>
      <c r="J433">
        <f>(1+G433-G432)^(1/D433)-1</f>
        <v>7.36957776560212E-2</v>
      </c>
      <c r="K433">
        <f t="shared" si="158"/>
        <v>7.36957776560212</v>
      </c>
      <c r="L433">
        <f t="shared" si="156"/>
        <v>23.541666666666664</v>
      </c>
      <c r="N433" s="68"/>
      <c r="P433" s="71">
        <f t="shared" si="157"/>
        <v>7.36957776560212</v>
      </c>
      <c r="Q433" s="71">
        <f t="shared" si="159"/>
        <v>0.31304401128221399</v>
      </c>
      <c r="R433" s="71">
        <f t="shared" si="160"/>
        <v>23.541666666666664</v>
      </c>
    </row>
    <row r="434" spans="1:20" x14ac:dyDescent="0.25">
      <c r="C434" s="79" t="s">
        <v>37</v>
      </c>
      <c r="D434">
        <v>6</v>
      </c>
      <c r="E434">
        <v>6</v>
      </c>
      <c r="F434" s="68" t="s">
        <v>348</v>
      </c>
      <c r="G434">
        <v>5.3999999999999999E-2</v>
      </c>
      <c r="H434">
        <v>5.7000000000000002E-2</v>
      </c>
      <c r="J434" s="79">
        <f>(1+G434)^(1/D434)-1</f>
        <v>8.8039370359296321E-3</v>
      </c>
      <c r="K434">
        <f t="shared" si="158"/>
        <v>0.88039370359296321</v>
      </c>
      <c r="L434">
        <f t="shared" ref="L434:L438" si="161">G434/H434</f>
        <v>0.94736842105263153</v>
      </c>
      <c r="N434" s="68"/>
      <c r="P434" s="71">
        <f t="shared" ref="P434:P438" si="162">K434</f>
        <v>0.88039370359296321</v>
      </c>
      <c r="Q434" s="71">
        <f t="shared" si="159"/>
        <v>0.92930446490368346</v>
      </c>
      <c r="R434" s="71">
        <f t="shared" si="160"/>
        <v>0.94736842105263153</v>
      </c>
    </row>
    <row r="435" spans="1:20" x14ac:dyDescent="0.25">
      <c r="C435" s="79" t="s">
        <v>344</v>
      </c>
      <c r="D435">
        <v>3</v>
      </c>
      <c r="E435">
        <v>9</v>
      </c>
      <c r="F435" s="68" t="s">
        <v>348</v>
      </c>
      <c r="G435">
        <v>2.9000000000000001E-2</v>
      </c>
      <c r="H435">
        <v>6.9000000000000006E-2</v>
      </c>
      <c r="J435">
        <f>(1+G435-G434)^(1/D435)-1</f>
        <v>-8.4037586596127367E-3</v>
      </c>
      <c r="K435">
        <f t="shared" si="158"/>
        <v>-0.84037586596127367</v>
      </c>
      <c r="L435">
        <f t="shared" si="161"/>
        <v>0.42028985507246375</v>
      </c>
      <c r="N435" s="68"/>
      <c r="P435" s="71">
        <f t="shared" si="162"/>
        <v>-0.84037586596127367</v>
      </c>
      <c r="Q435" s="71">
        <f t="shared" si="159"/>
        <v>-1.9995149914250996</v>
      </c>
      <c r="R435" s="71">
        <f t="shared" si="160"/>
        <v>0.42028985507246375</v>
      </c>
    </row>
    <row r="436" spans="1:20" x14ac:dyDescent="0.25">
      <c r="C436" s="79" t="s">
        <v>345</v>
      </c>
      <c r="D436">
        <v>3</v>
      </c>
      <c r="E436">
        <v>12</v>
      </c>
      <c r="F436" s="68" t="s">
        <v>348</v>
      </c>
      <c r="G436">
        <v>0.10199999999999999</v>
      </c>
      <c r="H436">
        <v>5.5E-2</v>
      </c>
      <c r="J436">
        <f>(1+G436-G435)^(1/D436)-1</f>
        <v>2.3764126172991284E-2</v>
      </c>
      <c r="K436">
        <f t="shared" si="158"/>
        <v>2.3764126172991284</v>
      </c>
      <c r="L436">
        <f t="shared" si="161"/>
        <v>1.8545454545454545</v>
      </c>
      <c r="N436" s="68"/>
      <c r="P436" s="71">
        <f t="shared" si="162"/>
        <v>2.3764126172991284</v>
      </c>
      <c r="Q436" s="71">
        <f t="shared" si="159"/>
        <v>1.2813989603083535</v>
      </c>
      <c r="R436" s="71">
        <f t="shared" si="160"/>
        <v>1.8545454545454545</v>
      </c>
    </row>
    <row r="437" spans="1:20" x14ac:dyDescent="0.25">
      <c r="C437" s="79" t="s">
        <v>346</v>
      </c>
      <c r="D437">
        <v>3</v>
      </c>
      <c r="E437">
        <v>12</v>
      </c>
      <c r="F437" s="68" t="s">
        <v>348</v>
      </c>
      <c r="G437">
        <v>0.1</v>
      </c>
      <c r="H437">
        <v>0.113</v>
      </c>
      <c r="J437">
        <f>(1+G437-G435)^(1/D437)-1</f>
        <v>2.3127654683995136E-2</v>
      </c>
      <c r="K437">
        <f t="shared" si="158"/>
        <v>2.3127654683995136</v>
      </c>
      <c r="L437">
        <f t="shared" si="161"/>
        <v>0.88495575221238942</v>
      </c>
      <c r="N437" s="68"/>
      <c r="P437" s="71">
        <f t="shared" si="162"/>
        <v>2.3127654683995136</v>
      </c>
      <c r="Q437" s="71">
        <f t="shared" si="159"/>
        <v>2.6134249792914503</v>
      </c>
      <c r="R437" s="71">
        <f t="shared" si="160"/>
        <v>0.88495575221238942</v>
      </c>
    </row>
    <row r="438" spans="1:20" x14ac:dyDescent="0.25">
      <c r="C438" s="79" t="s">
        <v>39</v>
      </c>
      <c r="D438">
        <v>4</v>
      </c>
      <c r="E438">
        <v>16</v>
      </c>
      <c r="F438" s="68" t="s">
        <v>348</v>
      </c>
      <c r="G438">
        <v>0.26700000000000002</v>
      </c>
      <c r="H438">
        <v>7.3999999999999996E-2</v>
      </c>
      <c r="J438">
        <f>(1+G438-G437)^(1/D438)-1</f>
        <v>3.9364104664247002E-2</v>
      </c>
      <c r="K438">
        <f t="shared" si="158"/>
        <v>3.9364104664247002</v>
      </c>
      <c r="L438">
        <f t="shared" si="161"/>
        <v>3.6081081081081083</v>
      </c>
      <c r="N438" s="68"/>
      <c r="P438" s="71">
        <f t="shared" si="162"/>
        <v>3.9364104664247002</v>
      </c>
      <c r="Q438" s="71">
        <f t="shared" si="159"/>
        <v>1.0909901667244486</v>
      </c>
      <c r="R438" s="71">
        <f t="shared" si="160"/>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3">(1+G444)^(1/D444)-1</f>
        <v>6.56022367666107E-2</v>
      </c>
      <c r="K444">
        <f t="shared" ref="K444" si="164">J444*100</f>
        <v>6.56022367666107</v>
      </c>
      <c r="L444">
        <f>G444/H444</f>
        <v>10.5</v>
      </c>
      <c r="P444" s="71">
        <f>K444</f>
        <v>6.56022367666107</v>
      </c>
      <c r="Q444" s="71">
        <f t="shared" ref="Q444" si="165">P444/R444</f>
        <v>0.6247832073010543</v>
      </c>
      <c r="R444" s="71">
        <f t="shared" ref="R444" si="166">L444</f>
        <v>10.5</v>
      </c>
    </row>
    <row r="445" spans="1:20" x14ac:dyDescent="0.25">
      <c r="C445" s="68" t="s">
        <v>447</v>
      </c>
      <c r="D445">
        <v>3</v>
      </c>
      <c r="E445">
        <v>3</v>
      </c>
      <c r="F445" t="s">
        <v>267</v>
      </c>
      <c r="G445">
        <v>0.36</v>
      </c>
      <c r="H445" s="68">
        <v>0.02</v>
      </c>
      <c r="J445" s="79">
        <f t="shared" si="163"/>
        <v>0.10793165135089278</v>
      </c>
      <c r="K445">
        <f t="shared" ref="K445:K467" si="167">J445*100</f>
        <v>10.793165135089279</v>
      </c>
      <c r="L445">
        <f t="shared" ref="L445:L467" si="168">G445/H445</f>
        <v>18</v>
      </c>
      <c r="P445" s="71">
        <f t="shared" ref="P445:P467" si="169">K445</f>
        <v>10.793165135089279</v>
      </c>
      <c r="Q445" s="71">
        <f t="shared" ref="Q445:Q467" si="170">P445/R445</f>
        <v>0.5996202852827377</v>
      </c>
      <c r="R445" s="71">
        <f t="shared" ref="R445:R467" si="171">L445</f>
        <v>18</v>
      </c>
    </row>
    <row r="446" spans="1:20" x14ac:dyDescent="0.25">
      <c r="C446" s="68" t="s">
        <v>447</v>
      </c>
      <c r="D446">
        <v>3</v>
      </c>
      <c r="E446">
        <v>3</v>
      </c>
      <c r="F446" t="s">
        <v>266</v>
      </c>
      <c r="G446">
        <v>0.27</v>
      </c>
      <c r="H446" s="68">
        <v>0.02</v>
      </c>
      <c r="J446" s="79">
        <f t="shared" si="163"/>
        <v>8.2932132831999406E-2</v>
      </c>
      <c r="K446">
        <f t="shared" si="167"/>
        <v>8.2932132831999397</v>
      </c>
      <c r="L446">
        <f t="shared" si="168"/>
        <v>13.5</v>
      </c>
      <c r="P446" s="71">
        <f t="shared" si="169"/>
        <v>8.2932132831999397</v>
      </c>
      <c r="Q446" s="71">
        <f t="shared" si="170"/>
        <v>0.61431209505184736</v>
      </c>
      <c r="R446" s="71">
        <f t="shared" si="171"/>
        <v>13.5</v>
      </c>
    </row>
    <row r="447" spans="1:20" x14ac:dyDescent="0.25">
      <c r="C447" s="68" t="s">
        <v>447</v>
      </c>
      <c r="D447">
        <v>3</v>
      </c>
      <c r="E447">
        <v>3</v>
      </c>
      <c r="F447" t="s">
        <v>267</v>
      </c>
      <c r="G447">
        <v>0.36</v>
      </c>
      <c r="H447" s="68">
        <v>0.03</v>
      </c>
      <c r="J447" s="79">
        <f t="shared" si="163"/>
        <v>0.10793165135089278</v>
      </c>
      <c r="K447">
        <f t="shared" si="167"/>
        <v>10.793165135089279</v>
      </c>
      <c r="L447">
        <f t="shared" si="168"/>
        <v>12</v>
      </c>
      <c r="P447" s="71">
        <f t="shared" si="169"/>
        <v>10.793165135089279</v>
      </c>
      <c r="Q447" s="71">
        <f t="shared" si="170"/>
        <v>0.89943042792410655</v>
      </c>
      <c r="R447" s="71">
        <f t="shared" si="171"/>
        <v>12</v>
      </c>
    </row>
    <row r="448" spans="1:20" x14ac:dyDescent="0.25">
      <c r="C448" s="68" t="s">
        <v>447</v>
      </c>
      <c r="D448">
        <v>3</v>
      </c>
      <c r="E448">
        <v>3</v>
      </c>
      <c r="F448" t="s">
        <v>266</v>
      </c>
      <c r="G448">
        <v>0.28000000000000003</v>
      </c>
      <c r="H448" s="68">
        <v>0.04</v>
      </c>
      <c r="J448" s="79">
        <f t="shared" si="163"/>
        <v>8.576704663796253E-2</v>
      </c>
      <c r="K448">
        <f t="shared" si="167"/>
        <v>8.576704663796253</v>
      </c>
      <c r="L448">
        <f t="shared" si="168"/>
        <v>7.0000000000000009</v>
      </c>
      <c r="P448" s="71">
        <f t="shared" si="169"/>
        <v>8.576704663796253</v>
      </c>
      <c r="Q448" s="71">
        <f t="shared" si="170"/>
        <v>1.2252435233994645</v>
      </c>
      <c r="R448" s="71">
        <f t="shared" si="171"/>
        <v>7.0000000000000009</v>
      </c>
    </row>
    <row r="449" spans="3:18" x14ac:dyDescent="0.25">
      <c r="C449" s="68" t="s">
        <v>447</v>
      </c>
      <c r="D449">
        <v>3</v>
      </c>
      <c r="E449">
        <v>3</v>
      </c>
      <c r="F449" t="s">
        <v>267</v>
      </c>
      <c r="G449">
        <v>0.36</v>
      </c>
      <c r="H449" s="68">
        <v>0.03</v>
      </c>
      <c r="J449" s="79">
        <f t="shared" si="163"/>
        <v>0.10793165135089278</v>
      </c>
      <c r="K449">
        <f t="shared" si="167"/>
        <v>10.793165135089279</v>
      </c>
      <c r="L449">
        <f t="shared" si="168"/>
        <v>12</v>
      </c>
      <c r="P449" s="71">
        <f t="shared" si="169"/>
        <v>10.793165135089279</v>
      </c>
      <c r="Q449" s="71">
        <f t="shared" si="170"/>
        <v>0.89943042792410655</v>
      </c>
      <c r="R449" s="71">
        <f t="shared" si="171"/>
        <v>12</v>
      </c>
    </row>
    <row r="450" spans="3:18" x14ac:dyDescent="0.25">
      <c r="C450" s="68" t="s">
        <v>447</v>
      </c>
      <c r="D450">
        <v>3</v>
      </c>
      <c r="E450">
        <v>3</v>
      </c>
      <c r="F450" t="s">
        <v>266</v>
      </c>
      <c r="G450">
        <v>0.27</v>
      </c>
      <c r="H450" s="68">
        <v>0.04</v>
      </c>
      <c r="J450" s="79">
        <f t="shared" si="163"/>
        <v>8.2932132831999406E-2</v>
      </c>
      <c r="K450">
        <f t="shared" si="167"/>
        <v>8.2932132831999397</v>
      </c>
      <c r="L450">
        <f t="shared" si="168"/>
        <v>6.75</v>
      </c>
      <c r="P450" s="71">
        <f t="shared" si="169"/>
        <v>8.2932132831999397</v>
      </c>
      <c r="Q450" s="71">
        <f t="shared" si="170"/>
        <v>1.2286241901036947</v>
      </c>
      <c r="R450" s="71">
        <f t="shared" si="171"/>
        <v>6.75</v>
      </c>
    </row>
    <row r="451" spans="3:18" x14ac:dyDescent="0.25">
      <c r="C451" s="68" t="s">
        <v>447</v>
      </c>
      <c r="D451">
        <v>3</v>
      </c>
      <c r="E451">
        <v>3</v>
      </c>
      <c r="F451" t="s">
        <v>267</v>
      </c>
      <c r="G451">
        <v>0.34</v>
      </c>
      <c r="H451" s="68">
        <v>0.03</v>
      </c>
      <c r="J451" s="79">
        <f t="shared" si="163"/>
        <v>0.10247377144973324</v>
      </c>
      <c r="K451">
        <f t="shared" si="167"/>
        <v>10.247377144973324</v>
      </c>
      <c r="L451">
        <f t="shared" si="168"/>
        <v>11.333333333333334</v>
      </c>
      <c r="P451" s="71">
        <f t="shared" si="169"/>
        <v>10.247377144973324</v>
      </c>
      <c r="Q451" s="71">
        <f t="shared" si="170"/>
        <v>0.90418033632117567</v>
      </c>
      <c r="R451" s="71">
        <f t="shared" si="171"/>
        <v>11.333333333333334</v>
      </c>
    </row>
    <row r="452" spans="3:18" x14ac:dyDescent="0.25">
      <c r="C452" s="68" t="s">
        <v>447</v>
      </c>
      <c r="D452">
        <v>3</v>
      </c>
      <c r="E452">
        <v>3</v>
      </c>
      <c r="F452" t="s">
        <v>266</v>
      </c>
      <c r="G452">
        <v>0.24</v>
      </c>
      <c r="H452" s="68">
        <v>0.03</v>
      </c>
      <c r="J452" s="79">
        <f t="shared" si="163"/>
        <v>7.4337070988966358E-2</v>
      </c>
      <c r="K452">
        <f t="shared" si="167"/>
        <v>7.4337070988966358</v>
      </c>
      <c r="L452">
        <f t="shared" si="168"/>
        <v>8</v>
      </c>
      <c r="P452" s="71">
        <f t="shared" si="169"/>
        <v>7.4337070988966358</v>
      </c>
      <c r="Q452" s="71">
        <f t="shared" si="170"/>
        <v>0.92921338736207948</v>
      </c>
      <c r="R452" s="71">
        <f t="shared" si="171"/>
        <v>8</v>
      </c>
    </row>
    <row r="453" spans="3:18" x14ac:dyDescent="0.25">
      <c r="C453" s="68" t="s">
        <v>447</v>
      </c>
      <c r="D453">
        <v>3</v>
      </c>
      <c r="E453">
        <v>3</v>
      </c>
      <c r="F453" t="s">
        <v>267</v>
      </c>
      <c r="G453">
        <v>0.36</v>
      </c>
      <c r="H453" s="68">
        <v>0.03</v>
      </c>
      <c r="J453" s="79">
        <f t="shared" si="163"/>
        <v>0.10793165135089278</v>
      </c>
      <c r="K453">
        <f t="shared" si="167"/>
        <v>10.793165135089279</v>
      </c>
      <c r="L453">
        <f t="shared" si="168"/>
        <v>12</v>
      </c>
      <c r="P453" s="71">
        <f t="shared" si="169"/>
        <v>10.793165135089279</v>
      </c>
      <c r="Q453" s="71">
        <f t="shared" si="170"/>
        <v>0.89943042792410655</v>
      </c>
      <c r="R453" s="71">
        <f t="shared" si="171"/>
        <v>12</v>
      </c>
    </row>
    <row r="454" spans="3:18" x14ac:dyDescent="0.25">
      <c r="C454" s="68" t="s">
        <v>447</v>
      </c>
      <c r="D454">
        <v>3</v>
      </c>
      <c r="E454">
        <v>3</v>
      </c>
      <c r="F454" t="s">
        <v>266</v>
      </c>
      <c r="G454">
        <v>0.25</v>
      </c>
      <c r="H454" s="68">
        <v>0.03</v>
      </c>
      <c r="J454" s="79">
        <f t="shared" si="163"/>
        <v>7.7217345015941907E-2</v>
      </c>
      <c r="K454">
        <f t="shared" si="167"/>
        <v>7.7217345015941907</v>
      </c>
      <c r="L454">
        <f t="shared" si="168"/>
        <v>8.3333333333333339</v>
      </c>
      <c r="P454" s="71">
        <f t="shared" si="169"/>
        <v>7.7217345015941907</v>
      </c>
      <c r="Q454" s="71">
        <f t="shared" si="170"/>
        <v>0.92660814019130278</v>
      </c>
      <c r="R454" s="71">
        <f t="shared" si="171"/>
        <v>8.3333333333333339</v>
      </c>
    </row>
    <row r="455" spans="3:18" x14ac:dyDescent="0.25">
      <c r="C455" s="68" t="s">
        <v>447</v>
      </c>
      <c r="D455">
        <v>3</v>
      </c>
      <c r="E455">
        <v>3</v>
      </c>
      <c r="F455" t="s">
        <v>267</v>
      </c>
      <c r="G455">
        <v>0.42</v>
      </c>
      <c r="H455" s="68">
        <v>0.03</v>
      </c>
      <c r="J455" s="79">
        <f t="shared" si="163"/>
        <v>0.1239908646142267</v>
      </c>
      <c r="K455">
        <f t="shared" si="167"/>
        <v>12.399086461422669</v>
      </c>
      <c r="L455">
        <f t="shared" si="168"/>
        <v>14</v>
      </c>
      <c r="P455" s="71">
        <f t="shared" si="169"/>
        <v>12.399086461422669</v>
      </c>
      <c r="Q455" s="71">
        <f t="shared" si="170"/>
        <v>0.88564903295876207</v>
      </c>
      <c r="R455" s="71">
        <f t="shared" si="171"/>
        <v>14</v>
      </c>
    </row>
    <row r="456" spans="3:18" x14ac:dyDescent="0.25">
      <c r="C456" s="68" t="s">
        <v>447</v>
      </c>
      <c r="D456">
        <v>3</v>
      </c>
      <c r="E456">
        <v>3</v>
      </c>
      <c r="F456" t="s">
        <v>266</v>
      </c>
      <c r="G456">
        <v>0.23</v>
      </c>
      <c r="H456" s="68">
        <v>0.03</v>
      </c>
      <c r="J456" s="79">
        <f t="shared" si="163"/>
        <v>7.1441269690773135E-2</v>
      </c>
      <c r="K456">
        <f t="shared" si="167"/>
        <v>7.1441269690773135</v>
      </c>
      <c r="L456">
        <f t="shared" si="168"/>
        <v>7.666666666666667</v>
      </c>
      <c r="P456" s="71">
        <f t="shared" si="169"/>
        <v>7.1441269690773135</v>
      </c>
      <c r="Q456" s="71">
        <f t="shared" si="170"/>
        <v>0.93184264814051909</v>
      </c>
      <c r="R456" s="71">
        <f t="shared" si="171"/>
        <v>7.666666666666667</v>
      </c>
    </row>
    <row r="457" spans="3:18" x14ac:dyDescent="0.25">
      <c r="C457" s="68" t="s">
        <v>447</v>
      </c>
      <c r="D457">
        <v>3</v>
      </c>
      <c r="E457">
        <v>3</v>
      </c>
      <c r="F457" t="s">
        <v>267</v>
      </c>
      <c r="G457">
        <v>0.41</v>
      </c>
      <c r="H457" s="68">
        <v>0.03</v>
      </c>
      <c r="J457" s="79">
        <f t="shared" si="163"/>
        <v>0.12134617045409968</v>
      </c>
      <c r="K457">
        <f t="shared" si="167"/>
        <v>12.134617045409968</v>
      </c>
      <c r="L457">
        <f t="shared" si="168"/>
        <v>13.666666666666666</v>
      </c>
      <c r="P457" s="71">
        <f t="shared" si="169"/>
        <v>12.134617045409968</v>
      </c>
      <c r="Q457" s="71">
        <f t="shared" si="170"/>
        <v>0.88789880820072942</v>
      </c>
      <c r="R457" s="71">
        <f t="shared" si="171"/>
        <v>13.666666666666666</v>
      </c>
    </row>
    <row r="458" spans="3:18" x14ac:dyDescent="0.25">
      <c r="C458" s="68" t="s">
        <v>447</v>
      </c>
      <c r="D458">
        <v>3</v>
      </c>
      <c r="E458">
        <v>3</v>
      </c>
      <c r="F458" t="s">
        <v>266</v>
      </c>
      <c r="G458">
        <v>0.21</v>
      </c>
      <c r="H458" s="68">
        <v>0.03</v>
      </c>
      <c r="J458" s="79">
        <f t="shared" si="163"/>
        <v>6.56022367666107E-2</v>
      </c>
      <c r="K458">
        <f t="shared" si="167"/>
        <v>6.56022367666107</v>
      </c>
      <c r="L458">
        <f t="shared" si="168"/>
        <v>7</v>
      </c>
      <c r="P458" s="71">
        <f t="shared" si="169"/>
        <v>6.56022367666107</v>
      </c>
      <c r="Q458" s="71">
        <f t="shared" si="170"/>
        <v>0.93717481095158139</v>
      </c>
      <c r="R458" s="71">
        <f t="shared" si="171"/>
        <v>7</v>
      </c>
    </row>
    <row r="459" spans="3:18" x14ac:dyDescent="0.25">
      <c r="C459" s="68" t="s">
        <v>447</v>
      </c>
      <c r="D459">
        <v>3</v>
      </c>
      <c r="E459">
        <v>3</v>
      </c>
      <c r="F459" t="s">
        <v>267</v>
      </c>
      <c r="G459">
        <v>0.37</v>
      </c>
      <c r="H459" s="68">
        <v>0.03</v>
      </c>
      <c r="J459" s="79">
        <f t="shared" si="163"/>
        <v>0.11064054147667224</v>
      </c>
      <c r="K459">
        <f t="shared" si="167"/>
        <v>11.064054147667225</v>
      </c>
      <c r="L459">
        <f t="shared" si="168"/>
        <v>12.333333333333334</v>
      </c>
      <c r="P459" s="71">
        <f t="shared" si="169"/>
        <v>11.064054147667225</v>
      </c>
      <c r="Q459" s="71">
        <f t="shared" si="170"/>
        <v>0.89708547143247763</v>
      </c>
      <c r="R459" s="71">
        <f t="shared" si="171"/>
        <v>12.333333333333334</v>
      </c>
    </row>
    <row r="460" spans="3:18" x14ac:dyDescent="0.25">
      <c r="C460" s="68" t="s">
        <v>447</v>
      </c>
      <c r="D460">
        <v>3</v>
      </c>
      <c r="E460">
        <v>3</v>
      </c>
      <c r="F460" t="s">
        <v>266</v>
      </c>
      <c r="G460">
        <v>0.25</v>
      </c>
      <c r="H460" s="68">
        <v>0.03</v>
      </c>
      <c r="J460" s="79">
        <f t="shared" si="163"/>
        <v>7.7217345015941907E-2</v>
      </c>
      <c r="K460">
        <f t="shared" si="167"/>
        <v>7.7217345015941907</v>
      </c>
      <c r="L460">
        <f t="shared" si="168"/>
        <v>8.3333333333333339</v>
      </c>
      <c r="P460" s="71">
        <f t="shared" si="169"/>
        <v>7.7217345015941907</v>
      </c>
      <c r="Q460" s="71">
        <f t="shared" si="170"/>
        <v>0.92660814019130278</v>
      </c>
      <c r="R460" s="71">
        <f t="shared" si="171"/>
        <v>8.3333333333333339</v>
      </c>
    </row>
    <row r="461" spans="3:18" x14ac:dyDescent="0.25">
      <c r="C461" s="68" t="s">
        <v>447</v>
      </c>
      <c r="D461">
        <v>3</v>
      </c>
      <c r="E461">
        <v>3</v>
      </c>
      <c r="F461" t="s">
        <v>267</v>
      </c>
      <c r="G461">
        <v>0.32</v>
      </c>
      <c r="H461" s="68">
        <v>0.03</v>
      </c>
      <c r="J461" s="79">
        <f t="shared" si="163"/>
        <v>9.6961310486523677E-2</v>
      </c>
      <c r="K461">
        <f t="shared" si="167"/>
        <v>9.6961310486523686</v>
      </c>
      <c r="L461">
        <f t="shared" si="168"/>
        <v>10.666666666666668</v>
      </c>
      <c r="P461" s="71">
        <f t="shared" si="169"/>
        <v>9.6961310486523686</v>
      </c>
      <c r="Q461" s="71">
        <f t="shared" si="170"/>
        <v>0.90901228581115945</v>
      </c>
      <c r="R461" s="71">
        <f t="shared" si="171"/>
        <v>10.666666666666668</v>
      </c>
    </row>
    <row r="462" spans="3:18" x14ac:dyDescent="0.25">
      <c r="C462" s="68" t="s">
        <v>447</v>
      </c>
      <c r="D462">
        <v>3</v>
      </c>
      <c r="E462">
        <v>3</v>
      </c>
      <c r="F462" t="s">
        <v>266</v>
      </c>
      <c r="G462">
        <v>0.21</v>
      </c>
      <c r="H462" s="68">
        <v>0.03</v>
      </c>
      <c r="J462" s="79">
        <f t="shared" si="163"/>
        <v>6.56022367666107E-2</v>
      </c>
      <c r="K462">
        <f t="shared" si="167"/>
        <v>6.56022367666107</v>
      </c>
      <c r="L462">
        <f t="shared" si="168"/>
        <v>7</v>
      </c>
      <c r="P462" s="71">
        <f t="shared" si="169"/>
        <v>6.56022367666107</v>
      </c>
      <c r="Q462" s="71">
        <f t="shared" si="170"/>
        <v>0.93717481095158139</v>
      </c>
      <c r="R462" s="71">
        <f t="shared" si="171"/>
        <v>7</v>
      </c>
    </row>
    <row r="463" spans="3:18" x14ac:dyDescent="0.25">
      <c r="C463" s="68" t="s">
        <v>447</v>
      </c>
      <c r="D463">
        <v>3</v>
      </c>
      <c r="E463">
        <v>3</v>
      </c>
      <c r="F463" t="s">
        <v>267</v>
      </c>
      <c r="G463">
        <v>0.33</v>
      </c>
      <c r="H463" s="68">
        <v>0.03</v>
      </c>
      <c r="J463" s="79">
        <f t="shared" si="163"/>
        <v>9.9724448886266748E-2</v>
      </c>
      <c r="K463">
        <f t="shared" si="167"/>
        <v>9.9724448886266757</v>
      </c>
      <c r="L463">
        <f t="shared" si="168"/>
        <v>11.000000000000002</v>
      </c>
      <c r="P463" s="71">
        <f t="shared" si="169"/>
        <v>9.9724448886266757</v>
      </c>
      <c r="Q463" s="71">
        <f t="shared" si="170"/>
        <v>0.90658589896606123</v>
      </c>
      <c r="R463" s="71">
        <f t="shared" si="171"/>
        <v>11.000000000000002</v>
      </c>
    </row>
    <row r="464" spans="3:18" x14ac:dyDescent="0.25">
      <c r="C464" s="68" t="s">
        <v>447</v>
      </c>
      <c r="D464">
        <v>3</v>
      </c>
      <c r="E464">
        <v>3</v>
      </c>
      <c r="F464" t="s">
        <v>266</v>
      </c>
      <c r="G464">
        <v>0.21</v>
      </c>
      <c r="H464" s="68">
        <v>0.04</v>
      </c>
      <c r="J464" s="79">
        <f t="shared" si="163"/>
        <v>6.56022367666107E-2</v>
      </c>
      <c r="K464">
        <f t="shared" si="167"/>
        <v>6.56022367666107</v>
      </c>
      <c r="L464">
        <f t="shared" si="168"/>
        <v>5.25</v>
      </c>
      <c r="P464" s="71">
        <f t="shared" si="169"/>
        <v>6.56022367666107</v>
      </c>
      <c r="Q464" s="71">
        <f t="shared" si="170"/>
        <v>1.2495664146021086</v>
      </c>
      <c r="R464" s="71">
        <f t="shared" si="171"/>
        <v>5.25</v>
      </c>
    </row>
    <row r="465" spans="1:19" x14ac:dyDescent="0.25">
      <c r="C465" s="68" t="s">
        <v>447</v>
      </c>
      <c r="D465">
        <v>3</v>
      </c>
      <c r="E465">
        <v>3</v>
      </c>
      <c r="F465" t="s">
        <v>267</v>
      </c>
      <c r="G465">
        <v>0.25</v>
      </c>
      <c r="H465" s="68">
        <v>0.03</v>
      </c>
      <c r="J465" s="79">
        <f t="shared" si="163"/>
        <v>7.7217345015941907E-2</v>
      </c>
      <c r="K465">
        <f t="shared" si="167"/>
        <v>7.7217345015941907</v>
      </c>
      <c r="L465">
        <f t="shared" si="168"/>
        <v>8.3333333333333339</v>
      </c>
      <c r="P465" s="71">
        <f t="shared" si="169"/>
        <v>7.7217345015941907</v>
      </c>
      <c r="Q465" s="71">
        <f t="shared" si="170"/>
        <v>0.92660814019130278</v>
      </c>
      <c r="R465" s="71">
        <f t="shared" si="171"/>
        <v>8.3333333333333339</v>
      </c>
    </row>
    <row r="466" spans="1:19" x14ac:dyDescent="0.25">
      <c r="C466" s="68" t="s">
        <v>447</v>
      </c>
      <c r="D466">
        <v>3</v>
      </c>
      <c r="E466">
        <v>3</v>
      </c>
      <c r="F466" t="s">
        <v>266</v>
      </c>
      <c r="G466">
        <v>0.15</v>
      </c>
      <c r="H466" s="68">
        <v>0.04</v>
      </c>
      <c r="J466" s="79">
        <f t="shared" si="163"/>
        <v>4.7689553171647248E-2</v>
      </c>
      <c r="K466">
        <f t="shared" si="167"/>
        <v>4.7689553171647248</v>
      </c>
      <c r="L466">
        <f t="shared" si="168"/>
        <v>3.75</v>
      </c>
      <c r="P466" s="71">
        <f t="shared" si="169"/>
        <v>4.7689553171647248</v>
      </c>
      <c r="Q466" s="71">
        <f t="shared" si="170"/>
        <v>1.2717214179105933</v>
      </c>
      <c r="R466" s="71">
        <f t="shared" si="171"/>
        <v>3.75</v>
      </c>
    </row>
    <row r="467" spans="1:19" x14ac:dyDescent="0.25">
      <c r="C467" s="68" t="s">
        <v>447</v>
      </c>
      <c r="D467">
        <v>3</v>
      </c>
      <c r="E467">
        <v>3</v>
      </c>
      <c r="F467" t="s">
        <v>267</v>
      </c>
      <c r="G467">
        <v>0.21</v>
      </c>
      <c r="H467" s="68">
        <v>0.03</v>
      </c>
      <c r="J467" s="79">
        <f t="shared" si="163"/>
        <v>6.56022367666107E-2</v>
      </c>
      <c r="K467">
        <f t="shared" si="167"/>
        <v>6.56022367666107</v>
      </c>
      <c r="L467">
        <f t="shared" si="168"/>
        <v>7</v>
      </c>
      <c r="P467" s="71">
        <f t="shared" si="169"/>
        <v>6.56022367666107</v>
      </c>
      <c r="Q467" s="71">
        <f t="shared" si="170"/>
        <v>0.93717481095158139</v>
      </c>
      <c r="R467" s="71">
        <f t="shared" si="171"/>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2">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2"/>
        <v>7.59106330355801</v>
      </c>
      <c r="M473">
        <f t="shared" ref="M473:M489" si="173">H473/I473</f>
        <v>0.1189655172413793</v>
      </c>
      <c r="Q473" s="71">
        <f t="shared" ref="Q473:Q489" si="174">L473</f>
        <v>7.59106330355801</v>
      </c>
      <c r="R473" s="71">
        <f t="shared" ref="R473:R489" si="175">Q473/S473</f>
        <v>1.3088040178548292</v>
      </c>
      <c r="S473" s="71">
        <f t="shared" ref="S473:S489" si="176">I473</f>
        <v>5.8</v>
      </c>
    </row>
    <row r="474" spans="1:19" x14ac:dyDescent="0.25">
      <c r="C474" s="68" t="s">
        <v>458</v>
      </c>
      <c r="D474">
        <v>3</v>
      </c>
      <c r="E474">
        <v>14</v>
      </c>
      <c r="F474" t="s">
        <v>461</v>
      </c>
      <c r="G474" t="s">
        <v>266</v>
      </c>
      <c r="H474">
        <v>1.39</v>
      </c>
      <c r="I474" s="68">
        <v>10.3</v>
      </c>
      <c r="K474" s="79">
        <f>(1+H474-H473)^(1/D474)-1</f>
        <v>0.19348319192733698</v>
      </c>
      <c r="L474">
        <f t="shared" si="172"/>
        <v>19.348319192733697</v>
      </c>
      <c r="M474">
        <f t="shared" si="173"/>
        <v>0.13495145631067959</v>
      </c>
      <c r="Q474" s="71">
        <f t="shared" si="174"/>
        <v>19.348319192733697</v>
      </c>
      <c r="R474" s="71">
        <f t="shared" si="175"/>
        <v>1.8784775915275433</v>
      </c>
      <c r="S474" s="71">
        <f t="shared" si="176"/>
        <v>10.3</v>
      </c>
    </row>
    <row r="475" spans="1:19" x14ac:dyDescent="0.25">
      <c r="C475" s="68" t="s">
        <v>456</v>
      </c>
      <c r="D475">
        <v>7</v>
      </c>
      <c r="E475">
        <v>7</v>
      </c>
      <c r="F475" t="s">
        <v>462</v>
      </c>
      <c r="G475" t="s">
        <v>266</v>
      </c>
      <c r="H475">
        <v>0.37</v>
      </c>
      <c r="I475" s="68">
        <v>4.28</v>
      </c>
      <c r="K475" s="79">
        <f>(1+H475)^(1/D475)-1</f>
        <v>4.5999578662455853E-2</v>
      </c>
      <c r="L475">
        <f t="shared" si="172"/>
        <v>4.5999578662455853</v>
      </c>
      <c r="M475">
        <f t="shared" si="173"/>
        <v>8.6448598130841117E-2</v>
      </c>
      <c r="Q475" s="71">
        <f t="shared" si="174"/>
        <v>4.5999578662455853</v>
      </c>
      <c r="R475" s="71">
        <f t="shared" si="175"/>
        <v>1.0747565108050432</v>
      </c>
      <c r="S475" s="71">
        <f t="shared" si="176"/>
        <v>4.28</v>
      </c>
    </row>
    <row r="476" spans="1:19" x14ac:dyDescent="0.25">
      <c r="C476" s="68" t="s">
        <v>457</v>
      </c>
      <c r="D476">
        <v>4</v>
      </c>
      <c r="E476">
        <v>11</v>
      </c>
      <c r="F476" t="s">
        <v>462</v>
      </c>
      <c r="G476" t="s">
        <v>266</v>
      </c>
      <c r="H476">
        <v>0.75</v>
      </c>
      <c r="I476" s="68">
        <v>8.25</v>
      </c>
      <c r="K476" s="79">
        <f>(1+H476-H475)^(1/D476)-1</f>
        <v>8.3851471580434378E-2</v>
      </c>
      <c r="L476">
        <f t="shared" si="172"/>
        <v>8.3851471580434378</v>
      </c>
      <c r="M476">
        <f t="shared" si="173"/>
        <v>9.0909090909090912E-2</v>
      </c>
      <c r="Q476" s="71">
        <f t="shared" si="174"/>
        <v>8.3851471580434378</v>
      </c>
      <c r="R476" s="71">
        <f t="shared" si="175"/>
        <v>1.016381473702235</v>
      </c>
      <c r="S476" s="71">
        <f t="shared" si="176"/>
        <v>8.25</v>
      </c>
    </row>
    <row r="477" spans="1:19" x14ac:dyDescent="0.25">
      <c r="C477" s="68" t="s">
        <v>458</v>
      </c>
      <c r="D477">
        <v>3</v>
      </c>
      <c r="E477">
        <v>14</v>
      </c>
      <c r="F477" t="s">
        <v>462</v>
      </c>
      <c r="G477" t="s">
        <v>266</v>
      </c>
      <c r="H477">
        <v>1.72</v>
      </c>
      <c r="I477" s="68">
        <v>5.86</v>
      </c>
      <c r="K477" s="79">
        <f>(1+H477-H476)^(1/D477)-1</f>
        <v>0.2535896814815497</v>
      </c>
      <c r="L477">
        <f t="shared" si="172"/>
        <v>25.358968148154972</v>
      </c>
      <c r="M477">
        <f t="shared" si="173"/>
        <v>0.29351535836177473</v>
      </c>
      <c r="Q477" s="71">
        <f t="shared" si="174"/>
        <v>25.358968148154972</v>
      </c>
      <c r="R477" s="71">
        <f t="shared" si="175"/>
        <v>4.3274689672619404</v>
      </c>
      <c r="S477" s="71">
        <f t="shared" si="176"/>
        <v>5.86</v>
      </c>
    </row>
    <row r="478" spans="1:19" x14ac:dyDescent="0.25">
      <c r="C478" s="68" t="s">
        <v>456</v>
      </c>
      <c r="D478">
        <v>7</v>
      </c>
      <c r="E478">
        <v>7</v>
      </c>
      <c r="F478" t="s">
        <v>463</v>
      </c>
      <c r="G478" t="s">
        <v>266</v>
      </c>
      <c r="H478">
        <v>0.42</v>
      </c>
      <c r="I478" s="68">
        <v>2.2999999999999998</v>
      </c>
      <c r="K478" s="79">
        <f>(1+H478)^(1/D478)-1</f>
        <v>5.1369751024905153E-2</v>
      </c>
      <c r="L478">
        <f t="shared" si="172"/>
        <v>5.1369751024905153</v>
      </c>
      <c r="M478">
        <f t="shared" si="173"/>
        <v>0.18260869565217391</v>
      </c>
      <c r="Q478" s="71">
        <f t="shared" si="174"/>
        <v>5.1369751024905153</v>
      </c>
      <c r="R478" s="71">
        <f t="shared" si="175"/>
        <v>2.2334674358654416</v>
      </c>
      <c r="S478" s="71">
        <f t="shared" si="176"/>
        <v>2.2999999999999998</v>
      </c>
    </row>
    <row r="479" spans="1:19" x14ac:dyDescent="0.25">
      <c r="C479" s="68" t="s">
        <v>457</v>
      </c>
      <c r="D479">
        <v>4</v>
      </c>
      <c r="E479">
        <v>11</v>
      </c>
      <c r="F479" t="s">
        <v>463</v>
      </c>
      <c r="G479" t="s">
        <v>266</v>
      </c>
      <c r="H479">
        <v>0.6</v>
      </c>
      <c r="I479" s="68">
        <v>3.1</v>
      </c>
      <c r="K479" s="79">
        <f>(1+H479-H478)^(1/D479)-1</f>
        <v>4.2246635456321124E-2</v>
      </c>
      <c r="L479">
        <f t="shared" si="172"/>
        <v>4.2246635456321124</v>
      </c>
      <c r="M479">
        <f t="shared" si="173"/>
        <v>0.19354838709677419</v>
      </c>
      <c r="Q479" s="71">
        <f t="shared" si="174"/>
        <v>4.2246635456321124</v>
      </c>
      <c r="R479" s="71">
        <f t="shared" si="175"/>
        <v>1.362794692139391</v>
      </c>
      <c r="S479" s="71">
        <f t="shared" si="176"/>
        <v>3.1</v>
      </c>
    </row>
    <row r="480" spans="1:19" x14ac:dyDescent="0.25">
      <c r="C480" s="68" t="s">
        <v>458</v>
      </c>
      <c r="D480">
        <v>3</v>
      </c>
      <c r="E480">
        <v>14</v>
      </c>
      <c r="F480" t="s">
        <v>463</v>
      </c>
      <c r="G480" t="s">
        <v>266</v>
      </c>
      <c r="H480">
        <v>2.27</v>
      </c>
      <c r="I480" s="68">
        <v>4.1900000000000004</v>
      </c>
      <c r="K480" s="79">
        <f>(1+H480-H479)^(1/D480)-1</f>
        <v>0.38730010917983426</v>
      </c>
      <c r="L480">
        <f t="shared" si="172"/>
        <v>38.730010917983428</v>
      </c>
      <c r="M480">
        <f t="shared" si="173"/>
        <v>0.54176610978520279</v>
      </c>
      <c r="Q480" s="71">
        <f t="shared" si="174"/>
        <v>38.730010917983428</v>
      </c>
      <c r="R480" s="71">
        <f t="shared" si="175"/>
        <v>9.2434393599005791</v>
      </c>
      <c r="S480" s="71">
        <f t="shared" si="176"/>
        <v>4.1900000000000004</v>
      </c>
    </row>
    <row r="481" spans="1:19" x14ac:dyDescent="0.25">
      <c r="C481" s="68" t="s">
        <v>456</v>
      </c>
      <c r="D481">
        <v>7</v>
      </c>
      <c r="E481">
        <v>7</v>
      </c>
      <c r="F481" t="s">
        <v>461</v>
      </c>
      <c r="G481" t="s">
        <v>267</v>
      </c>
      <c r="H481">
        <v>0.61</v>
      </c>
      <c r="I481">
        <v>1.96</v>
      </c>
      <c r="K481" s="79">
        <f>(1+H481)^(1/D481)-1</f>
        <v>7.0401117231130961E-2</v>
      </c>
      <c r="L481">
        <f t="shared" si="172"/>
        <v>7.0401117231130961</v>
      </c>
      <c r="M481">
        <f t="shared" si="173"/>
        <v>0.31122448979591838</v>
      </c>
      <c r="Q481" s="71">
        <f t="shared" si="174"/>
        <v>7.0401117231130961</v>
      </c>
      <c r="R481" s="71">
        <f t="shared" si="175"/>
        <v>3.5918937362821919</v>
      </c>
      <c r="S481" s="71">
        <f t="shared" si="176"/>
        <v>1.96</v>
      </c>
    </row>
    <row r="482" spans="1:19" x14ac:dyDescent="0.25">
      <c r="C482" s="68" t="s">
        <v>457</v>
      </c>
      <c r="D482">
        <v>4</v>
      </c>
      <c r="E482">
        <v>11</v>
      </c>
      <c r="F482" t="s">
        <v>461</v>
      </c>
      <c r="G482" t="s">
        <v>267</v>
      </c>
      <c r="H482">
        <v>1.02</v>
      </c>
      <c r="I482">
        <v>3.73</v>
      </c>
      <c r="K482" s="79">
        <f>(1+H482-H481)^(1/D482)-1</f>
        <v>8.9694548350037318E-2</v>
      </c>
      <c r="L482">
        <f t="shared" si="172"/>
        <v>8.9694548350037309</v>
      </c>
      <c r="M482">
        <f t="shared" si="173"/>
        <v>0.27345844504021449</v>
      </c>
      <c r="Q482" s="71">
        <f t="shared" si="174"/>
        <v>8.9694548350037309</v>
      </c>
      <c r="R482" s="71">
        <f t="shared" si="175"/>
        <v>2.4046795804299546</v>
      </c>
      <c r="S482" s="71">
        <f t="shared" si="176"/>
        <v>3.73</v>
      </c>
    </row>
    <row r="483" spans="1:19" x14ac:dyDescent="0.25">
      <c r="C483" s="68" t="s">
        <v>458</v>
      </c>
      <c r="D483">
        <v>3</v>
      </c>
      <c r="E483">
        <v>14</v>
      </c>
      <c r="F483" t="s">
        <v>461</v>
      </c>
      <c r="G483" t="s">
        <v>267</v>
      </c>
      <c r="H483">
        <v>1.85</v>
      </c>
      <c r="I483">
        <v>6.21</v>
      </c>
      <c r="K483" s="79">
        <f>(1+H483-H482)^(1/D483)-1</f>
        <v>0.2231612006930872</v>
      </c>
      <c r="L483">
        <f t="shared" si="172"/>
        <v>22.31612006930872</v>
      </c>
      <c r="M483">
        <f t="shared" si="173"/>
        <v>0.29790660225442833</v>
      </c>
      <c r="Q483" s="71">
        <f t="shared" si="174"/>
        <v>22.31612006930872</v>
      </c>
      <c r="R483" s="71">
        <f t="shared" si="175"/>
        <v>3.5935781109997937</v>
      </c>
      <c r="S483" s="71">
        <f t="shared" si="176"/>
        <v>6.21</v>
      </c>
    </row>
    <row r="484" spans="1:19" x14ac:dyDescent="0.25">
      <c r="C484" s="68" t="s">
        <v>456</v>
      </c>
      <c r="D484">
        <v>7</v>
      </c>
      <c r="E484">
        <v>7</v>
      </c>
      <c r="F484" t="s">
        <v>462</v>
      </c>
      <c r="G484" t="s">
        <v>267</v>
      </c>
      <c r="H484">
        <v>0.36</v>
      </c>
      <c r="I484">
        <v>2.66</v>
      </c>
      <c r="K484" s="79">
        <f>(1+H484)^(1/D484)-1</f>
        <v>4.4905432052525285E-2</v>
      </c>
      <c r="L484">
        <f t="shared" si="172"/>
        <v>4.4905432052525285</v>
      </c>
      <c r="M484">
        <f t="shared" si="173"/>
        <v>0.13533834586466165</v>
      </c>
      <c r="Q484" s="71">
        <f t="shared" si="174"/>
        <v>4.4905432052525285</v>
      </c>
      <c r="R484" s="71">
        <f t="shared" si="175"/>
        <v>1.6881741373129806</v>
      </c>
      <c r="S484" s="71">
        <f t="shared" si="176"/>
        <v>2.66</v>
      </c>
    </row>
    <row r="485" spans="1:19" x14ac:dyDescent="0.25">
      <c r="C485" s="68" t="s">
        <v>457</v>
      </c>
      <c r="D485">
        <v>4</v>
      </c>
      <c r="E485">
        <v>11</v>
      </c>
      <c r="F485" t="s">
        <v>462</v>
      </c>
      <c r="G485" t="s">
        <v>267</v>
      </c>
      <c r="H485">
        <v>0.84</v>
      </c>
      <c r="I485">
        <v>6.23</v>
      </c>
      <c r="K485" s="79">
        <f>(1+H485-H484)^(1/D485)-1</f>
        <v>0.10297439048222867</v>
      </c>
      <c r="L485">
        <f t="shared" si="172"/>
        <v>10.297439048222866</v>
      </c>
      <c r="M485">
        <f t="shared" si="173"/>
        <v>0.1348314606741573</v>
      </c>
      <c r="Q485" s="71">
        <f t="shared" si="174"/>
        <v>10.297439048222866</v>
      </c>
      <c r="R485" s="71">
        <f t="shared" si="175"/>
        <v>1.6528794619940395</v>
      </c>
      <c r="S485" s="71">
        <f t="shared" si="176"/>
        <v>6.23</v>
      </c>
    </row>
    <row r="486" spans="1:19" x14ac:dyDescent="0.25">
      <c r="C486" s="68" t="s">
        <v>458</v>
      </c>
      <c r="D486">
        <v>3</v>
      </c>
      <c r="E486">
        <v>14</v>
      </c>
      <c r="F486" t="s">
        <v>462</v>
      </c>
      <c r="G486" t="s">
        <v>267</v>
      </c>
      <c r="H486">
        <v>2.29</v>
      </c>
      <c r="I486">
        <v>6.01</v>
      </c>
      <c r="K486" s="79">
        <f>(1+H486-H485)^(1/D486)-1</f>
        <v>0.34809974988792525</v>
      </c>
      <c r="L486">
        <f t="shared" si="172"/>
        <v>34.809974988792526</v>
      </c>
      <c r="M486">
        <f t="shared" si="173"/>
        <v>0.38103161397670549</v>
      </c>
      <c r="Q486" s="71">
        <f>L486</f>
        <v>34.809974988792526</v>
      </c>
      <c r="R486" s="71">
        <f t="shared" si="175"/>
        <v>5.7920091495495054</v>
      </c>
      <c r="S486" s="71">
        <f t="shared" si="176"/>
        <v>6.01</v>
      </c>
    </row>
    <row r="487" spans="1:19" x14ac:dyDescent="0.25">
      <c r="C487" s="68" t="s">
        <v>456</v>
      </c>
      <c r="D487">
        <v>7</v>
      </c>
      <c r="E487">
        <v>7</v>
      </c>
      <c r="F487" t="s">
        <v>463</v>
      </c>
      <c r="G487" t="s">
        <v>267</v>
      </c>
      <c r="H487">
        <v>0.68</v>
      </c>
      <c r="I487">
        <v>4.5</v>
      </c>
      <c r="K487" s="79">
        <f>(1+H487)^(1/D487)-1</f>
        <v>7.6928921298799136E-2</v>
      </c>
      <c r="L487">
        <f t="shared" si="172"/>
        <v>7.6928921298799136</v>
      </c>
      <c r="M487">
        <f t="shared" si="173"/>
        <v>0.15111111111111111</v>
      </c>
      <c r="Q487" s="71">
        <f t="shared" si="174"/>
        <v>7.6928921298799136</v>
      </c>
      <c r="R487" s="71">
        <f t="shared" si="175"/>
        <v>1.7095315844177585</v>
      </c>
      <c r="S487" s="71">
        <f t="shared" si="176"/>
        <v>4.5</v>
      </c>
    </row>
    <row r="488" spans="1:19" x14ac:dyDescent="0.25">
      <c r="C488" s="68" t="s">
        <v>457</v>
      </c>
      <c r="D488">
        <v>4</v>
      </c>
      <c r="E488">
        <v>11</v>
      </c>
      <c r="F488" t="s">
        <v>463</v>
      </c>
      <c r="G488" t="s">
        <v>267</v>
      </c>
      <c r="H488">
        <v>0.83</v>
      </c>
      <c r="I488">
        <v>4.54</v>
      </c>
      <c r="K488" s="79">
        <f>(1+H488-H487)^(1/D488)-1</f>
        <v>3.5558076341622114E-2</v>
      </c>
      <c r="L488">
        <f t="shared" si="172"/>
        <v>3.5558076341622114</v>
      </c>
      <c r="M488">
        <f t="shared" si="173"/>
        <v>0.18281938325991187</v>
      </c>
      <c r="Q488" s="71">
        <f t="shared" si="174"/>
        <v>3.5558076341622114</v>
      </c>
      <c r="R488" s="71">
        <f t="shared" si="175"/>
        <v>0.78321754056436377</v>
      </c>
      <c r="S488" s="71">
        <f t="shared" si="176"/>
        <v>4.54</v>
      </c>
    </row>
    <row r="489" spans="1:19" x14ac:dyDescent="0.25">
      <c r="C489" s="68" t="s">
        <v>458</v>
      </c>
      <c r="D489">
        <v>3</v>
      </c>
      <c r="E489">
        <v>14</v>
      </c>
      <c r="F489" t="s">
        <v>463</v>
      </c>
      <c r="G489" t="s">
        <v>267</v>
      </c>
      <c r="H489">
        <v>2.06</v>
      </c>
      <c r="I489">
        <v>6.37</v>
      </c>
      <c r="K489" s="79">
        <f>(1+H489-H488)^(1/D489)-1</f>
        <v>0.30647655617245873</v>
      </c>
      <c r="L489">
        <f t="shared" si="172"/>
        <v>30.647655617245874</v>
      </c>
      <c r="M489">
        <f t="shared" si="173"/>
        <v>0.32339089481946626</v>
      </c>
      <c r="Q489" s="71">
        <f t="shared" si="174"/>
        <v>30.647655617245874</v>
      </c>
      <c r="R489" s="71">
        <f t="shared" si="175"/>
        <v>4.8112489195048465</v>
      </c>
      <c r="S489" s="71">
        <f t="shared" si="176"/>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7">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7"/>
        <v>11.166666666666666</v>
      </c>
      <c r="H494">
        <v>7.4999999999999997E-2</v>
      </c>
      <c r="I494">
        <f t="shared" ref="I494:I498" si="178">H494/G494</f>
        <v>6.7164179104477612E-3</v>
      </c>
      <c r="K494" s="71">
        <f t="shared" ref="K494:K498" si="179">H494*100</f>
        <v>7.5</v>
      </c>
      <c r="L494" s="71">
        <f t="shared" ref="L494:L498" si="180">K494/M494</f>
        <v>0.67164179104477617</v>
      </c>
      <c r="M494" s="71">
        <f t="shared" ref="M494:M498" si="181">G494</f>
        <v>11.166666666666666</v>
      </c>
    </row>
    <row r="495" spans="1:19" x14ac:dyDescent="0.25">
      <c r="C495">
        <v>6.6000000000000003E-2</v>
      </c>
      <c r="D495">
        <v>2E-3</v>
      </c>
      <c r="E495">
        <v>8.8999999999999996E-2</v>
      </c>
      <c r="F495">
        <v>1.9E-2</v>
      </c>
      <c r="G495">
        <f t="shared" si="177"/>
        <v>18.842105263157894</v>
      </c>
      <c r="H495">
        <v>7.5999999999999998E-2</v>
      </c>
      <c r="I495">
        <f t="shared" si="178"/>
        <v>4.0335195530726261E-3</v>
      </c>
      <c r="K495" s="71">
        <f t="shared" si="179"/>
        <v>7.6</v>
      </c>
      <c r="L495" s="71">
        <f t="shared" si="180"/>
        <v>0.40335195530726259</v>
      </c>
      <c r="M495" s="71">
        <f t="shared" si="181"/>
        <v>18.842105263157894</v>
      </c>
    </row>
    <row r="496" spans="1:19" x14ac:dyDescent="0.25">
      <c r="C496">
        <v>0.06</v>
      </c>
      <c r="D496">
        <v>4.0000000000000001E-3</v>
      </c>
      <c r="E496">
        <v>0.06</v>
      </c>
      <c r="F496">
        <v>5.0000000000000001E-3</v>
      </c>
      <c r="G496">
        <f t="shared" si="177"/>
        <v>13.5</v>
      </c>
      <c r="H496">
        <v>7.4999999999999997E-2</v>
      </c>
      <c r="I496">
        <f t="shared" si="178"/>
        <v>5.5555555555555558E-3</v>
      </c>
      <c r="K496" s="71">
        <f t="shared" si="179"/>
        <v>7.5</v>
      </c>
      <c r="L496" s="71">
        <f t="shared" si="180"/>
        <v>0.55555555555555558</v>
      </c>
      <c r="M496" s="71">
        <f t="shared" si="181"/>
        <v>13.5</v>
      </c>
    </row>
    <row r="497" spans="1:16" x14ac:dyDescent="0.25">
      <c r="C497">
        <v>6.7000000000000004E-2</v>
      </c>
      <c r="D497">
        <v>7.0000000000000001E-3</v>
      </c>
      <c r="E497">
        <v>6.7000000000000004E-2</v>
      </c>
      <c r="F497">
        <v>7.0000000000000001E-3</v>
      </c>
      <c r="G497">
        <f t="shared" si="177"/>
        <v>9.5714285714285712</v>
      </c>
      <c r="H497">
        <v>7.1999999999999995E-2</v>
      </c>
      <c r="I497">
        <f t="shared" si="178"/>
        <v>7.5223880597014925E-3</v>
      </c>
      <c r="K497" s="71">
        <f t="shared" si="179"/>
        <v>7.1999999999999993</v>
      </c>
      <c r="L497" s="71">
        <f t="shared" si="180"/>
        <v>0.75223880597014925</v>
      </c>
      <c r="M497" s="71">
        <f t="shared" si="181"/>
        <v>9.5714285714285712</v>
      </c>
    </row>
    <row r="498" spans="1:16" x14ac:dyDescent="0.25">
      <c r="C498">
        <v>6.2E-2</v>
      </c>
      <c r="D498">
        <v>7.0000000000000001E-3</v>
      </c>
      <c r="E498">
        <v>6.2E-2</v>
      </c>
      <c r="F498">
        <v>7.0000000000000001E-3</v>
      </c>
      <c r="G498">
        <f t="shared" si="177"/>
        <v>8.8571428571428577</v>
      </c>
      <c r="H498">
        <v>6.7000000000000004E-2</v>
      </c>
      <c r="I498">
        <f t="shared" si="178"/>
        <v>7.5645161290322583E-3</v>
      </c>
      <c r="K498" s="71">
        <f t="shared" si="179"/>
        <v>6.7</v>
      </c>
      <c r="L498" s="71">
        <f t="shared" si="180"/>
        <v>0.75645161290322582</v>
      </c>
      <c r="M498" s="71">
        <f t="shared" si="181"/>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2">(1+E505)^(1/C505)-1</f>
        <v>1.5801709042215117E-2</v>
      </c>
      <c r="I505">
        <f t="shared" ref="I505:I507" si="183">H505*100</f>
        <v>1.5801709042215117</v>
      </c>
      <c r="J505">
        <f>E505/F505</f>
        <v>11.5</v>
      </c>
      <c r="N505" s="71">
        <f>I505</f>
        <v>1.5801709042215117</v>
      </c>
      <c r="O505" s="71">
        <f t="shared" ref="O505:O507" si="184">N505/P505</f>
        <v>0.1374061655844793</v>
      </c>
      <c r="P505" s="71">
        <f t="shared" ref="P505:P507" si="185">J505</f>
        <v>11.5</v>
      </c>
    </row>
    <row r="506" spans="1:16" x14ac:dyDescent="0.25">
      <c r="B506" s="79" t="s">
        <v>484</v>
      </c>
      <c r="C506">
        <v>14</v>
      </c>
      <c r="D506" s="68" t="s">
        <v>181</v>
      </c>
      <c r="E506">
        <v>9.4E-2</v>
      </c>
      <c r="F506">
        <v>1.6E-2</v>
      </c>
      <c r="H506" s="79">
        <f t="shared" si="182"/>
        <v>6.4378274412375536E-3</v>
      </c>
      <c r="I506">
        <f t="shared" si="183"/>
        <v>0.64378274412375536</v>
      </c>
      <c r="J506">
        <f>E506/F506</f>
        <v>5.875</v>
      </c>
      <c r="N506" s="71">
        <f>I506</f>
        <v>0.64378274412375536</v>
      </c>
      <c r="O506" s="71">
        <f t="shared" si="184"/>
        <v>0.10958004155297964</v>
      </c>
      <c r="P506" s="71">
        <f t="shared" si="185"/>
        <v>5.875</v>
      </c>
    </row>
    <row r="507" spans="1:16" x14ac:dyDescent="0.25">
      <c r="B507" s="79" t="s">
        <v>39</v>
      </c>
      <c r="C507">
        <v>16</v>
      </c>
      <c r="D507" s="68" t="s">
        <v>181</v>
      </c>
      <c r="E507">
        <v>0.29799999999999999</v>
      </c>
      <c r="F507">
        <v>1.6E-2</v>
      </c>
      <c r="H507" s="79">
        <f t="shared" si="182"/>
        <v>1.6435133671292901E-2</v>
      </c>
      <c r="I507">
        <f t="shared" si="183"/>
        <v>1.6435133671292901</v>
      </c>
      <c r="J507">
        <f t="shared" ref="J507:J509" si="186">E507/F507</f>
        <v>18.625</v>
      </c>
      <c r="N507" s="71">
        <f t="shared" ref="N507:N509" si="187">I507</f>
        <v>1.6435133671292901</v>
      </c>
      <c r="O507" s="71">
        <f t="shared" si="184"/>
        <v>8.8242328436471951E-2</v>
      </c>
      <c r="P507" s="71">
        <f t="shared" si="185"/>
        <v>18.625</v>
      </c>
    </row>
    <row r="508" spans="1:16" x14ac:dyDescent="0.25">
      <c r="B508" s="79" t="s">
        <v>485</v>
      </c>
      <c r="C508">
        <v>12</v>
      </c>
      <c r="D508" s="68" t="s">
        <v>486</v>
      </c>
      <c r="E508">
        <v>0.16600000000000001</v>
      </c>
      <c r="F508">
        <v>1.7999999999999999E-2</v>
      </c>
      <c r="H508" s="79">
        <f t="shared" si="182"/>
        <v>1.2880505525999508E-2</v>
      </c>
      <c r="I508">
        <f t="shared" ref="I508:I519" si="188">H508*100</f>
        <v>1.2880505525999508</v>
      </c>
      <c r="J508">
        <f t="shared" si="186"/>
        <v>9.2222222222222232</v>
      </c>
      <c r="N508" s="71">
        <f t="shared" si="187"/>
        <v>1.2880505525999508</v>
      </c>
      <c r="O508" s="71">
        <f t="shared" ref="O508:O519" si="189">N508/P508</f>
        <v>0.1396681322096332</v>
      </c>
      <c r="P508" s="71">
        <f t="shared" ref="P508:P519" si="190">J508</f>
        <v>9.2222222222222232</v>
      </c>
    </row>
    <row r="509" spans="1:16" x14ac:dyDescent="0.25">
      <c r="B509" s="79" t="s">
        <v>484</v>
      </c>
      <c r="C509">
        <v>14</v>
      </c>
      <c r="D509" s="68" t="s">
        <v>486</v>
      </c>
      <c r="E509">
        <v>7.6999999999999999E-2</v>
      </c>
      <c r="F509">
        <v>1.6E-2</v>
      </c>
      <c r="H509" s="79">
        <f t="shared" si="182"/>
        <v>5.3125904678845703E-3</v>
      </c>
      <c r="I509">
        <f t="shared" si="188"/>
        <v>0.53125904678845703</v>
      </c>
      <c r="J509">
        <f t="shared" si="186"/>
        <v>4.8125</v>
      </c>
      <c r="N509" s="71">
        <f t="shared" si="187"/>
        <v>0.53125904678845703</v>
      </c>
      <c r="O509" s="71">
        <f t="shared" si="189"/>
        <v>0.1103914902417573</v>
      </c>
      <c r="P509" s="71">
        <f t="shared" si="190"/>
        <v>4.8125</v>
      </c>
    </row>
    <row r="510" spans="1:16" x14ac:dyDescent="0.25">
      <c r="B510" s="79" t="s">
        <v>39</v>
      </c>
      <c r="C510">
        <v>16</v>
      </c>
      <c r="D510" s="68" t="s">
        <v>486</v>
      </c>
      <c r="E510">
        <v>0.249</v>
      </c>
      <c r="F510">
        <v>1.6E-2</v>
      </c>
      <c r="H510" s="79">
        <f t="shared" si="182"/>
        <v>1.3993456453471831E-2</v>
      </c>
      <c r="I510">
        <f t="shared" si="188"/>
        <v>1.3993456453471831</v>
      </c>
      <c r="J510">
        <f t="shared" ref="J510:J519" si="191">E510/F510</f>
        <v>15.5625</v>
      </c>
      <c r="N510" s="71">
        <f t="shared" ref="N510:N519" si="192">I510</f>
        <v>1.3993456453471831</v>
      </c>
      <c r="O510" s="71">
        <f t="shared" si="189"/>
        <v>8.9917792472108155E-2</v>
      </c>
      <c r="P510" s="71">
        <f t="shared" si="190"/>
        <v>15.5625</v>
      </c>
    </row>
    <row r="511" spans="1:16" x14ac:dyDescent="0.25">
      <c r="B511" s="79" t="s">
        <v>485</v>
      </c>
      <c r="C511">
        <v>12</v>
      </c>
      <c r="D511" s="68" t="s">
        <v>487</v>
      </c>
      <c r="E511">
        <v>0.315</v>
      </c>
      <c r="F511">
        <v>5.2999999999999999E-2</v>
      </c>
      <c r="H511" s="79">
        <f t="shared" si="182"/>
        <v>2.3082083868108949E-2</v>
      </c>
      <c r="I511">
        <f t="shared" si="188"/>
        <v>2.3082083868108949</v>
      </c>
      <c r="J511">
        <f t="shared" si="191"/>
        <v>5.9433962264150946</v>
      </c>
      <c r="N511" s="71">
        <f t="shared" si="192"/>
        <v>2.3082083868108949</v>
      </c>
      <c r="O511" s="71">
        <f t="shared" si="189"/>
        <v>0.38836522063802359</v>
      </c>
      <c r="P511" s="71">
        <f t="shared" si="190"/>
        <v>5.9433962264150946</v>
      </c>
    </row>
    <row r="512" spans="1:16" x14ac:dyDescent="0.25">
      <c r="B512" s="79" t="s">
        <v>484</v>
      </c>
      <c r="C512">
        <v>14</v>
      </c>
      <c r="D512" s="68" t="s">
        <v>487</v>
      </c>
      <c r="E512">
        <v>0.17</v>
      </c>
      <c r="F512">
        <v>3.5000000000000003E-2</v>
      </c>
      <c r="H512" s="79">
        <f t="shared" si="182"/>
        <v>1.1277672320530785E-2</v>
      </c>
      <c r="I512">
        <f t="shared" si="188"/>
        <v>1.1277672320530785</v>
      </c>
      <c r="J512">
        <f t="shared" si="191"/>
        <v>4.8571428571428568</v>
      </c>
      <c r="N512" s="71">
        <f t="shared" si="192"/>
        <v>1.1277672320530785</v>
      </c>
      <c r="O512" s="71">
        <f t="shared" si="189"/>
        <v>0.2321873713050456</v>
      </c>
      <c r="P512" s="71">
        <f t="shared" si="190"/>
        <v>4.8571428571428568</v>
      </c>
    </row>
    <row r="513" spans="1:16" x14ac:dyDescent="0.25">
      <c r="B513" s="79" t="s">
        <v>39</v>
      </c>
      <c r="C513">
        <v>16</v>
      </c>
      <c r="D513" s="68" t="s">
        <v>487</v>
      </c>
      <c r="E513">
        <v>0.39300000000000002</v>
      </c>
      <c r="F513">
        <v>2.9000000000000001E-2</v>
      </c>
      <c r="H513" s="79">
        <f t="shared" si="182"/>
        <v>2.0932301513423734E-2</v>
      </c>
      <c r="I513">
        <f t="shared" si="188"/>
        <v>2.0932301513423734</v>
      </c>
      <c r="J513">
        <f t="shared" si="191"/>
        <v>13.551724137931034</v>
      </c>
      <c r="N513" s="71">
        <f t="shared" si="192"/>
        <v>2.0932301513423734</v>
      </c>
      <c r="O513" s="71">
        <f t="shared" si="189"/>
        <v>0.15446227579880109</v>
      </c>
      <c r="P513" s="71">
        <f t="shared" si="190"/>
        <v>13.551724137931034</v>
      </c>
    </row>
    <row r="514" spans="1:16" x14ac:dyDescent="0.25">
      <c r="B514" s="79" t="s">
        <v>485</v>
      </c>
      <c r="C514">
        <v>12</v>
      </c>
      <c r="D514" s="68" t="s">
        <v>488</v>
      </c>
      <c r="E514">
        <v>0.28899999999999998</v>
      </c>
      <c r="F514">
        <v>0.01</v>
      </c>
      <c r="H514" s="79">
        <f t="shared" si="182"/>
        <v>2.1380925633558867E-2</v>
      </c>
      <c r="I514">
        <f t="shared" si="188"/>
        <v>2.1380925633558867</v>
      </c>
      <c r="J514">
        <f t="shared" si="191"/>
        <v>28.9</v>
      </c>
      <c r="N514" s="71">
        <f t="shared" si="192"/>
        <v>2.1380925633558867</v>
      </c>
      <c r="O514" s="71">
        <f t="shared" si="189"/>
        <v>7.3982441638612007E-2</v>
      </c>
      <c r="P514" s="71">
        <f t="shared" si="190"/>
        <v>28.9</v>
      </c>
    </row>
    <row r="515" spans="1:16" x14ac:dyDescent="0.25">
      <c r="B515" s="79" t="s">
        <v>484</v>
      </c>
      <c r="C515">
        <v>14</v>
      </c>
      <c r="D515" s="68" t="s">
        <v>488</v>
      </c>
      <c r="E515">
        <v>0.16600000000000001</v>
      </c>
      <c r="F515">
        <v>6.8000000000000005E-2</v>
      </c>
      <c r="H515" s="79">
        <f t="shared" si="182"/>
        <v>1.1030325211434988E-2</v>
      </c>
      <c r="I515">
        <f t="shared" si="188"/>
        <v>1.1030325211434988</v>
      </c>
      <c r="J515">
        <f t="shared" si="191"/>
        <v>2.4411764705882351</v>
      </c>
      <c r="N515" s="71">
        <f t="shared" si="192"/>
        <v>1.1030325211434988</v>
      </c>
      <c r="O515" s="71">
        <f t="shared" si="189"/>
        <v>0.45184464721540918</v>
      </c>
      <c r="P515" s="71">
        <f t="shared" si="190"/>
        <v>2.4411764705882351</v>
      </c>
    </row>
    <row r="516" spans="1:16" x14ac:dyDescent="0.25">
      <c r="B516" s="79" t="s">
        <v>39</v>
      </c>
      <c r="C516">
        <v>16</v>
      </c>
      <c r="D516" s="68" t="s">
        <v>488</v>
      </c>
      <c r="E516">
        <v>0.373</v>
      </c>
      <c r="F516">
        <v>6.3E-2</v>
      </c>
      <c r="H516" s="79">
        <f t="shared" si="182"/>
        <v>2.0009950789031672E-2</v>
      </c>
      <c r="I516">
        <f t="shared" si="188"/>
        <v>2.0009950789031672</v>
      </c>
      <c r="J516">
        <f t="shared" si="191"/>
        <v>5.9206349206349209</v>
      </c>
      <c r="N516" s="71">
        <f t="shared" si="192"/>
        <v>2.0009950789031672</v>
      </c>
      <c r="O516" s="71">
        <f t="shared" si="189"/>
        <v>0.33796967820616497</v>
      </c>
      <c r="P516" s="71">
        <f t="shared" si="190"/>
        <v>5.9206349206349209</v>
      </c>
    </row>
    <row r="517" spans="1:16" x14ac:dyDescent="0.25">
      <c r="B517" s="79" t="s">
        <v>485</v>
      </c>
      <c r="C517">
        <v>12</v>
      </c>
      <c r="D517" s="68" t="s">
        <v>489</v>
      </c>
      <c r="E517">
        <v>0.221</v>
      </c>
      <c r="F517">
        <v>0.01</v>
      </c>
      <c r="H517" s="79">
        <f t="shared" si="182"/>
        <v>1.677838513019414E-2</v>
      </c>
      <c r="I517">
        <f t="shared" si="188"/>
        <v>1.677838513019414</v>
      </c>
      <c r="J517">
        <f t="shared" si="191"/>
        <v>22.1</v>
      </c>
      <c r="N517" s="71">
        <f t="shared" si="192"/>
        <v>1.677838513019414</v>
      </c>
      <c r="O517" s="71">
        <f t="shared" si="189"/>
        <v>7.5920294706760816E-2</v>
      </c>
      <c r="P517" s="71">
        <f t="shared" si="190"/>
        <v>22.1</v>
      </c>
    </row>
    <row r="518" spans="1:16" x14ac:dyDescent="0.25">
      <c r="B518" s="79" t="s">
        <v>484</v>
      </c>
      <c r="C518">
        <v>14</v>
      </c>
      <c r="D518" s="68" t="s">
        <v>489</v>
      </c>
      <c r="E518">
        <v>0.155</v>
      </c>
      <c r="F518">
        <v>0.13700000000000001</v>
      </c>
      <c r="H518" s="79">
        <f t="shared" si="182"/>
        <v>1.0346035631853434E-2</v>
      </c>
      <c r="I518">
        <f t="shared" si="188"/>
        <v>1.0346035631853434</v>
      </c>
      <c r="J518">
        <f t="shared" si="191"/>
        <v>1.1313868613138685</v>
      </c>
      <c r="N518" s="71">
        <f t="shared" si="192"/>
        <v>1.0346035631853434</v>
      </c>
      <c r="O518" s="71">
        <f t="shared" si="189"/>
        <v>0.91445605262188434</v>
      </c>
      <c r="P518" s="71">
        <f t="shared" si="190"/>
        <v>1.1313868613138685</v>
      </c>
    </row>
    <row r="519" spans="1:16" x14ac:dyDescent="0.25">
      <c r="B519" s="79" t="s">
        <v>39</v>
      </c>
      <c r="C519">
        <v>16</v>
      </c>
      <c r="D519" s="68" t="s">
        <v>489</v>
      </c>
      <c r="E519">
        <v>0.33100000000000002</v>
      </c>
      <c r="F519">
        <v>0.153</v>
      </c>
      <c r="H519" s="79">
        <f t="shared" si="182"/>
        <v>1.8031294396511077E-2</v>
      </c>
      <c r="I519">
        <f t="shared" si="188"/>
        <v>1.8031294396511077</v>
      </c>
      <c r="J519">
        <f t="shared" si="191"/>
        <v>2.1633986928104578</v>
      </c>
      <c r="N519" s="71">
        <f t="shared" si="192"/>
        <v>1.8031294396511077</v>
      </c>
      <c r="O519" s="71">
        <f t="shared" si="189"/>
        <v>0.83347070775413734</v>
      </c>
      <c r="P519" s="71">
        <f t="shared" si="190"/>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3">(1+F538)^(1/D538)-1</f>
        <v>3.329569823937617E-2</v>
      </c>
      <c r="J538">
        <f t="shared" ref="J538:J540" si="194">I538*100</f>
        <v>3.329569823937617</v>
      </c>
      <c r="K538">
        <f>F538/G538</f>
        <v>5.6416666666666666</v>
      </c>
      <c r="O538" s="71">
        <f>J538</f>
        <v>3.329569823937617</v>
      </c>
      <c r="P538" s="71">
        <f t="shared" ref="P538:P540" si="195">O538/Q538</f>
        <v>0.59017485800962188</v>
      </c>
      <c r="Q538" s="71">
        <f t="shared" ref="Q538:Q540" si="196">K538</f>
        <v>5.6416666666666666</v>
      </c>
    </row>
    <row r="539" spans="1:17" x14ac:dyDescent="0.25">
      <c r="B539" t="s">
        <v>501</v>
      </c>
      <c r="C539">
        <v>2</v>
      </c>
      <c r="D539">
        <v>4</v>
      </c>
      <c r="E539" t="s">
        <v>181</v>
      </c>
      <c r="F539">
        <v>5.9400000000000001E-2</v>
      </c>
      <c r="G539">
        <v>1.7000000000000001E-2</v>
      </c>
      <c r="I539" s="79">
        <f t="shared" si="193"/>
        <v>1.4530229758820346E-2</v>
      </c>
      <c r="J539">
        <f t="shared" si="194"/>
        <v>1.4530229758820346</v>
      </c>
      <c r="K539">
        <f>F539/G539</f>
        <v>3.4941176470588236</v>
      </c>
      <c r="O539" s="71">
        <f>J539</f>
        <v>1.4530229758820346</v>
      </c>
      <c r="P539" s="71">
        <f t="shared" si="195"/>
        <v>0.41584832643088532</v>
      </c>
      <c r="Q539" s="71">
        <f t="shared" si="196"/>
        <v>3.4941176470588236</v>
      </c>
    </row>
    <row r="540" spans="1:17" x14ac:dyDescent="0.25">
      <c r="B540" t="s">
        <v>502</v>
      </c>
      <c r="C540">
        <v>2</v>
      </c>
      <c r="D540">
        <v>6</v>
      </c>
      <c r="E540" t="s">
        <v>181</v>
      </c>
      <c r="F540">
        <v>0.22059999999999999</v>
      </c>
      <c r="G540">
        <v>1.4999999999999999E-2</v>
      </c>
      <c r="I540" s="79">
        <f t="shared" si="193"/>
        <v>3.3781829134533981E-2</v>
      </c>
      <c r="J540">
        <f t="shared" si="194"/>
        <v>3.3781829134533981</v>
      </c>
      <c r="K540">
        <f t="shared" ref="K540" si="197">F540/G540</f>
        <v>14.706666666666667</v>
      </c>
      <c r="O540" s="71">
        <f t="shared" ref="O540" si="198">J540</f>
        <v>3.3781829134533981</v>
      </c>
      <c r="P540" s="71">
        <f t="shared" si="195"/>
        <v>0.22970418722484573</v>
      </c>
      <c r="Q540" s="71">
        <f t="shared" si="196"/>
        <v>14.706666666666667</v>
      </c>
    </row>
    <row r="541" spans="1:17" x14ac:dyDescent="0.25">
      <c r="B541" t="s">
        <v>503</v>
      </c>
      <c r="C541">
        <v>4</v>
      </c>
      <c r="D541">
        <v>8</v>
      </c>
      <c r="E541" t="s">
        <v>181</v>
      </c>
      <c r="F541">
        <v>0.35560000000000003</v>
      </c>
      <c r="G541">
        <v>8.7999999999999995E-2</v>
      </c>
      <c r="I541" s="79">
        <f t="shared" si="193"/>
        <v>3.8762935536986509E-2</v>
      </c>
      <c r="J541">
        <f t="shared" ref="J541:J543" si="199">I541*100</f>
        <v>3.8762935536986509</v>
      </c>
      <c r="K541">
        <f>F541/G541</f>
        <v>4.0409090909090919</v>
      </c>
      <c r="O541" s="71">
        <f>J541</f>
        <v>3.8762935536986509</v>
      </c>
      <c r="P541" s="71">
        <f t="shared" ref="P541:P543" si="200">O541/Q541</f>
        <v>0.95926274669707878</v>
      </c>
      <c r="Q541" s="71">
        <f t="shared" ref="Q541:Q543" si="201">K541</f>
        <v>4.0409090909090919</v>
      </c>
    </row>
    <row r="542" spans="1:17" x14ac:dyDescent="0.25">
      <c r="B542" t="s">
        <v>504</v>
      </c>
      <c r="C542">
        <v>2</v>
      </c>
      <c r="D542">
        <v>8</v>
      </c>
      <c r="E542" t="s">
        <v>181</v>
      </c>
      <c r="F542">
        <v>0.52170000000000005</v>
      </c>
      <c r="G542">
        <v>3.7999999999999999E-2</v>
      </c>
      <c r="I542" s="79">
        <f t="shared" si="193"/>
        <v>5.3879920666931591E-2</v>
      </c>
      <c r="J542">
        <f t="shared" si="199"/>
        <v>5.3879920666931591</v>
      </c>
      <c r="K542">
        <f>F542/G542</f>
        <v>13.728947368421055</v>
      </c>
      <c r="O542" s="71">
        <f>J542</f>
        <v>5.3879920666931591</v>
      </c>
      <c r="P542" s="71">
        <f t="shared" si="200"/>
        <v>0.39245485630504123</v>
      </c>
      <c r="Q542" s="71">
        <f t="shared" si="201"/>
        <v>13.728947368421055</v>
      </c>
    </row>
    <row r="543" spans="1:17" x14ac:dyDescent="0.25">
      <c r="B543" t="s">
        <v>505</v>
      </c>
      <c r="C543">
        <v>2</v>
      </c>
      <c r="D543">
        <v>12</v>
      </c>
      <c r="E543" t="s">
        <v>181</v>
      </c>
      <c r="F543">
        <v>1.0491999999999999</v>
      </c>
      <c r="G543">
        <v>7.8E-2</v>
      </c>
      <c r="I543" s="79">
        <f t="shared" si="193"/>
        <v>6.1610883636721514E-2</v>
      </c>
      <c r="J543">
        <f t="shared" si="199"/>
        <v>6.1610883636721514</v>
      </c>
      <c r="K543">
        <f t="shared" ref="K543" si="202">F543/G543</f>
        <v>13.45128205128205</v>
      </c>
      <c r="O543" s="71">
        <f t="shared" ref="O543" si="203">J543</f>
        <v>6.1610883636721514</v>
      </c>
      <c r="P543" s="71">
        <f t="shared" si="200"/>
        <v>0.45802982497753325</v>
      </c>
      <c r="Q543" s="71">
        <f t="shared" si="201"/>
        <v>13.45128205128205</v>
      </c>
    </row>
    <row r="544" spans="1:17" x14ac:dyDescent="0.25">
      <c r="B544" t="s">
        <v>168</v>
      </c>
      <c r="C544">
        <v>2</v>
      </c>
      <c r="D544">
        <v>2</v>
      </c>
      <c r="E544" t="s">
        <v>181</v>
      </c>
      <c r="F544">
        <v>3.3399999999999999E-2</v>
      </c>
      <c r="G544">
        <v>5.8000000000000003E-2</v>
      </c>
      <c r="I544" s="79">
        <f t="shared" si="193"/>
        <v>1.6562836228041666E-2</v>
      </c>
      <c r="J544">
        <f t="shared" ref="J544:J549" si="204">I544*100</f>
        <v>1.6562836228041666</v>
      </c>
      <c r="K544">
        <f>F544/G544</f>
        <v>0.57586206896551717</v>
      </c>
      <c r="O544" s="71">
        <f t="shared" ref="O544:O549" si="205">J544</f>
        <v>1.6562836228041666</v>
      </c>
      <c r="P544" s="71">
        <f t="shared" ref="P544:P549" si="206">O544/Q544</f>
        <v>2.8761811413964575</v>
      </c>
      <c r="Q544" s="71">
        <f t="shared" ref="Q544:Q549" si="207">K544</f>
        <v>0.57586206896551717</v>
      </c>
    </row>
    <row r="545" spans="1:17" x14ac:dyDescent="0.25">
      <c r="B545" t="s">
        <v>501</v>
      </c>
      <c r="C545">
        <v>2</v>
      </c>
      <c r="D545">
        <v>4</v>
      </c>
      <c r="E545" t="s">
        <v>181</v>
      </c>
      <c r="F545">
        <v>0.38540000000000002</v>
      </c>
      <c r="G545">
        <v>6.0999999999999999E-2</v>
      </c>
      <c r="I545" s="79">
        <f t="shared" si="193"/>
        <v>8.4910208745827109E-2</v>
      </c>
      <c r="J545">
        <f t="shared" si="204"/>
        <v>8.4910208745827109</v>
      </c>
      <c r="K545">
        <f>F545/G545</f>
        <v>6.3180327868852464</v>
      </c>
      <c r="O545" s="71">
        <f t="shared" si="205"/>
        <v>8.4910208745827109</v>
      </c>
      <c r="P545" s="71">
        <f t="shared" si="206"/>
        <v>1.3439342847678915</v>
      </c>
      <c r="Q545" s="71">
        <f t="shared" si="207"/>
        <v>6.3180327868852464</v>
      </c>
    </row>
    <row r="546" spans="1:17" x14ac:dyDescent="0.25">
      <c r="B546" t="s">
        <v>502</v>
      </c>
      <c r="C546">
        <v>2</v>
      </c>
      <c r="D546">
        <v>6</v>
      </c>
      <c r="E546" t="s">
        <v>181</v>
      </c>
      <c r="F546">
        <v>0.50729999999999997</v>
      </c>
      <c r="G546">
        <v>5.7000000000000002E-2</v>
      </c>
      <c r="I546" s="79">
        <f t="shared" si="193"/>
        <v>7.0779257885790647E-2</v>
      </c>
      <c r="J546">
        <f t="shared" si="204"/>
        <v>7.0779257885790647</v>
      </c>
      <c r="K546">
        <f>F546/G546</f>
        <v>8.8999999999999986</v>
      </c>
      <c r="O546" s="71">
        <f t="shared" si="205"/>
        <v>7.0779257885790647</v>
      </c>
      <c r="P546" s="71">
        <f t="shared" si="206"/>
        <v>0.79527256051450179</v>
      </c>
      <c r="Q546" s="71">
        <f t="shared" si="207"/>
        <v>8.8999999999999986</v>
      </c>
    </row>
    <row r="547" spans="1:17" x14ac:dyDescent="0.25">
      <c r="B547" t="s">
        <v>503</v>
      </c>
      <c r="C547">
        <v>4</v>
      </c>
      <c r="D547">
        <v>8</v>
      </c>
      <c r="E547" t="s">
        <v>181</v>
      </c>
      <c r="F547">
        <v>0.74619999999999997</v>
      </c>
      <c r="G547">
        <v>0.109</v>
      </c>
      <c r="I547" s="79">
        <f t="shared" si="193"/>
        <v>7.2165301368908308E-2</v>
      </c>
      <c r="J547">
        <f t="shared" si="204"/>
        <v>7.2165301368908308</v>
      </c>
      <c r="K547">
        <f>F547/G547</f>
        <v>6.8458715596330277</v>
      </c>
      <c r="O547" s="71">
        <f t="shared" si="205"/>
        <v>7.2165301368908308</v>
      </c>
      <c r="P547" s="71">
        <f t="shared" si="206"/>
        <v>1.0541433729845893</v>
      </c>
      <c r="Q547" s="71">
        <f t="shared" si="207"/>
        <v>6.8458715596330277</v>
      </c>
    </row>
    <row r="548" spans="1:17" x14ac:dyDescent="0.25">
      <c r="B548" t="s">
        <v>504</v>
      </c>
      <c r="C548">
        <v>2</v>
      </c>
      <c r="D548">
        <v>8</v>
      </c>
      <c r="E548" t="s">
        <v>181</v>
      </c>
      <c r="F548">
        <v>0.8579</v>
      </c>
      <c r="G548">
        <v>6.8400000000000002E-2</v>
      </c>
      <c r="I548" s="79">
        <f t="shared" si="193"/>
        <v>8.0507515161814869E-2</v>
      </c>
      <c r="J548">
        <f t="shared" si="204"/>
        <v>8.0507515161814869</v>
      </c>
      <c r="K548">
        <f>F548/F549</f>
        <v>0.79010867563087117</v>
      </c>
      <c r="O548" s="71">
        <f t="shared" si="205"/>
        <v>8.0507515161814869</v>
      </c>
      <c r="P548" s="71">
        <f t="shared" si="206"/>
        <v>10.189423005326796</v>
      </c>
      <c r="Q548" s="71">
        <f t="shared" si="207"/>
        <v>0.79010867563087117</v>
      </c>
    </row>
    <row r="549" spans="1:17" x14ac:dyDescent="0.25">
      <c r="B549" t="s">
        <v>505</v>
      </c>
      <c r="C549">
        <v>2</v>
      </c>
      <c r="D549">
        <v>12</v>
      </c>
      <c r="E549" t="s">
        <v>181</v>
      </c>
      <c r="F549">
        <v>1.0858000000000001</v>
      </c>
      <c r="G549">
        <v>0.13500000000000001</v>
      </c>
      <c r="I549" s="79">
        <f t="shared" si="193"/>
        <v>6.3178181029901692E-2</v>
      </c>
      <c r="J549">
        <f t="shared" si="204"/>
        <v>6.3178181029901692</v>
      </c>
      <c r="K549">
        <f>F549/G549</f>
        <v>8.0429629629629638</v>
      </c>
      <c r="O549" s="71">
        <f t="shared" si="205"/>
        <v>6.3178181029901692</v>
      </c>
      <c r="P549" s="71">
        <f t="shared" si="206"/>
        <v>0.78550878974366622</v>
      </c>
      <c r="Q549" s="71">
        <f t="shared" si="207"/>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8">(1+E557)^(1/C557)-1</f>
        <v>1.4156120261221927E-2</v>
      </c>
      <c r="I557">
        <f t="shared" ref="I557:I558" si="209">H557*100</f>
        <v>1.4156120261221927</v>
      </c>
      <c r="J557">
        <f>E557/F557</f>
        <v>44</v>
      </c>
      <c r="N557" s="71">
        <f>I557</f>
        <v>1.4156120261221927</v>
      </c>
      <c r="O557" s="71">
        <f t="shared" ref="O557:O558" si="210">N557/P557</f>
        <v>3.2173000593686198E-2</v>
      </c>
      <c r="P557" s="71">
        <f t="shared" ref="P557:P558" si="211">J557</f>
        <v>44</v>
      </c>
    </row>
    <row r="558" spans="1:17" x14ac:dyDescent="0.25">
      <c r="B558" t="s">
        <v>3898</v>
      </c>
      <c r="C558">
        <v>6</v>
      </c>
      <c r="D558" t="s">
        <v>3896</v>
      </c>
      <c r="E558">
        <v>0.126</v>
      </c>
      <c r="F558">
        <v>1.2E-2</v>
      </c>
      <c r="H558" s="79">
        <f t="shared" si="208"/>
        <v>1.9975480504584864E-2</v>
      </c>
      <c r="I558">
        <f t="shared" si="209"/>
        <v>1.9975480504584864</v>
      </c>
      <c r="J558">
        <f>E558/F558</f>
        <v>10.5</v>
      </c>
      <c r="N558" s="71">
        <f>I558</f>
        <v>1.9975480504584864</v>
      </c>
      <c r="O558" s="71">
        <f t="shared" si="210"/>
        <v>0.19024267147223681</v>
      </c>
      <c r="P558" s="71">
        <f t="shared" si="211"/>
        <v>10.5</v>
      </c>
    </row>
    <row r="559" spans="1:17" x14ac:dyDescent="0.25">
      <c r="B559" t="s">
        <v>3898</v>
      </c>
      <c r="C559">
        <v>6</v>
      </c>
      <c r="D559" t="s">
        <v>181</v>
      </c>
      <c r="E559">
        <v>7.0999999999999994E-2</v>
      </c>
      <c r="F559">
        <v>2E-3</v>
      </c>
      <c r="H559" s="79">
        <f t="shared" si="208"/>
        <v>1.1497728462103396E-2</v>
      </c>
      <c r="I559">
        <f t="shared" ref="I559:I568" si="212">H559*100</f>
        <v>1.1497728462103396</v>
      </c>
      <c r="J559">
        <f t="shared" ref="J559:J568" si="213">E559/F559</f>
        <v>35.499999999999993</v>
      </c>
      <c r="N559" s="71">
        <f t="shared" ref="N559:N568" si="214">I559</f>
        <v>1.1497728462103396</v>
      </c>
      <c r="O559" s="71">
        <f t="shared" ref="O559:O568" si="215">N559/P559</f>
        <v>3.2387967498882814E-2</v>
      </c>
      <c r="P559" s="71">
        <f t="shared" ref="P559:P568" si="216">J559</f>
        <v>35.499999999999993</v>
      </c>
      <c r="Q559" s="79"/>
    </row>
    <row r="560" spans="1:17" x14ac:dyDescent="0.25">
      <c r="B560" t="s">
        <v>3898</v>
      </c>
      <c r="C560">
        <v>6</v>
      </c>
      <c r="D560" t="s">
        <v>3896</v>
      </c>
      <c r="E560">
        <v>8.9999999999999993E-3</v>
      </c>
      <c r="F560">
        <v>1.6E-2</v>
      </c>
      <c r="H560" s="79">
        <f t="shared" si="208"/>
        <v>1.494405741624405E-3</v>
      </c>
      <c r="I560">
        <f t="shared" si="212"/>
        <v>0.1494405741624405</v>
      </c>
      <c r="J560">
        <f t="shared" si="213"/>
        <v>0.5625</v>
      </c>
      <c r="N560" s="71">
        <f t="shared" si="214"/>
        <v>0.1494405741624405</v>
      </c>
      <c r="O560" s="71">
        <f t="shared" si="215"/>
        <v>0.26567213184433869</v>
      </c>
      <c r="P560" s="71">
        <f t="shared" si="216"/>
        <v>0.5625</v>
      </c>
      <c r="Q560" s="79"/>
    </row>
    <row r="561" spans="1:17" x14ac:dyDescent="0.25">
      <c r="B561" t="s">
        <v>266</v>
      </c>
      <c r="C561">
        <v>6</v>
      </c>
      <c r="D561" t="s">
        <v>181</v>
      </c>
      <c r="E561">
        <v>9.2999999999999999E-2</v>
      </c>
      <c r="F561">
        <v>3.0000000000000001E-3</v>
      </c>
      <c r="H561" s="79">
        <f t="shared" si="208"/>
        <v>1.4931411025128849E-2</v>
      </c>
      <c r="I561">
        <f t="shared" si="212"/>
        <v>1.4931411025128849</v>
      </c>
      <c r="J561">
        <f t="shared" si="213"/>
        <v>31</v>
      </c>
      <c r="N561" s="71">
        <f t="shared" si="214"/>
        <v>1.4931411025128849</v>
      </c>
      <c r="O561" s="71">
        <f t="shared" si="215"/>
        <v>4.8165842016544676E-2</v>
      </c>
      <c r="P561" s="71">
        <f t="shared" si="216"/>
        <v>31</v>
      </c>
      <c r="Q561" s="79"/>
    </row>
    <row r="562" spans="1:17" x14ac:dyDescent="0.25">
      <c r="B562" t="s">
        <v>266</v>
      </c>
      <c r="C562">
        <v>6</v>
      </c>
      <c r="D562" t="s">
        <v>3896</v>
      </c>
      <c r="E562">
        <v>-1.0999999999999999E-2</v>
      </c>
      <c r="F562">
        <v>1.4999999999999999E-2</v>
      </c>
      <c r="H562" s="79">
        <f t="shared" si="208"/>
        <v>-1.8417930403104021E-3</v>
      </c>
      <c r="I562">
        <f t="shared" si="212"/>
        <v>-0.18417930403104021</v>
      </c>
      <c r="J562">
        <f t="shared" si="213"/>
        <v>-0.73333333333333328</v>
      </c>
      <c r="N562" s="71">
        <f t="shared" si="214"/>
        <v>-0.18417930403104021</v>
      </c>
      <c r="O562" s="71">
        <f t="shared" si="215"/>
        <v>0.25115359640596396</v>
      </c>
      <c r="P562" s="71">
        <f t="shared" si="216"/>
        <v>-0.73333333333333328</v>
      </c>
    </row>
    <row r="563" spans="1:17" x14ac:dyDescent="0.25">
      <c r="B563" t="s">
        <v>266</v>
      </c>
      <c r="C563">
        <v>6</v>
      </c>
      <c r="D563" t="s">
        <v>181</v>
      </c>
      <c r="E563">
        <v>8.5000000000000006E-2</v>
      </c>
      <c r="F563">
        <v>3.0000000000000001E-3</v>
      </c>
      <c r="H563" s="79">
        <f t="shared" si="208"/>
        <v>1.368951950366637E-2</v>
      </c>
      <c r="I563">
        <f t="shared" si="212"/>
        <v>1.368951950366637</v>
      </c>
      <c r="J563">
        <f t="shared" si="213"/>
        <v>28.333333333333336</v>
      </c>
      <c r="N563" s="71">
        <f t="shared" si="214"/>
        <v>1.368951950366637</v>
      </c>
      <c r="O563" s="71">
        <f t="shared" si="215"/>
        <v>4.8315951189410712E-2</v>
      </c>
      <c r="P563" s="71">
        <f t="shared" si="216"/>
        <v>28.333333333333336</v>
      </c>
    </row>
    <row r="564" spans="1:17" x14ac:dyDescent="0.25">
      <c r="B564" t="s">
        <v>266</v>
      </c>
      <c r="C564">
        <v>6</v>
      </c>
      <c r="D564" t="s">
        <v>3896</v>
      </c>
      <c r="E564">
        <v>-9.0999999999999998E-2</v>
      </c>
      <c r="F564">
        <v>2.1999999999999999E-2</v>
      </c>
      <c r="H564" s="79">
        <f t="shared" si="208"/>
        <v>-1.5775932981637153E-2</v>
      </c>
      <c r="I564">
        <f t="shared" si="212"/>
        <v>-1.5775932981637153</v>
      </c>
      <c r="J564">
        <f t="shared" si="213"/>
        <v>-4.1363636363636367</v>
      </c>
      <c r="N564" s="71">
        <f t="shared" si="214"/>
        <v>-1.5775932981637153</v>
      </c>
      <c r="O564" s="71">
        <f t="shared" si="215"/>
        <v>0.38139618197364544</v>
      </c>
      <c r="P564" s="71">
        <f t="shared" si="216"/>
        <v>-4.1363636363636367</v>
      </c>
    </row>
    <row r="565" spans="1:17" x14ac:dyDescent="0.25">
      <c r="B565" t="s">
        <v>267</v>
      </c>
      <c r="C565">
        <v>6</v>
      </c>
      <c r="D565" t="s">
        <v>181</v>
      </c>
      <c r="E565">
        <v>5.1999999999999998E-2</v>
      </c>
      <c r="F565">
        <v>3.0000000000000001E-3</v>
      </c>
      <c r="H565" s="79">
        <f t="shared" si="208"/>
        <v>8.4846446694681887E-3</v>
      </c>
      <c r="I565">
        <f t="shared" si="212"/>
        <v>0.84846446694681887</v>
      </c>
      <c r="J565">
        <f t="shared" si="213"/>
        <v>17.333333333333332</v>
      </c>
      <c r="N565" s="71">
        <f t="shared" si="214"/>
        <v>0.84846446694681887</v>
      </c>
      <c r="O565" s="71">
        <f t="shared" si="215"/>
        <v>4.8949873093085711E-2</v>
      </c>
      <c r="P565" s="71">
        <f t="shared" si="216"/>
        <v>17.333333333333332</v>
      </c>
    </row>
    <row r="566" spans="1:17" x14ac:dyDescent="0.25">
      <c r="B566" t="s">
        <v>267</v>
      </c>
      <c r="C566">
        <v>6</v>
      </c>
      <c r="D566" t="s">
        <v>3896</v>
      </c>
      <c r="E566">
        <v>0.222</v>
      </c>
      <c r="F566">
        <v>2.5000000000000001E-2</v>
      </c>
      <c r="H566" s="79">
        <f t="shared" si="208"/>
        <v>3.3979355402073086E-2</v>
      </c>
      <c r="I566">
        <f t="shared" si="212"/>
        <v>3.3979355402073086</v>
      </c>
      <c r="J566">
        <f t="shared" si="213"/>
        <v>8.879999999999999</v>
      </c>
      <c r="N566" s="71">
        <f t="shared" si="214"/>
        <v>3.3979355402073086</v>
      </c>
      <c r="O566" s="71">
        <f t="shared" si="215"/>
        <v>0.38265039867199424</v>
      </c>
      <c r="P566" s="71">
        <f t="shared" si="216"/>
        <v>8.879999999999999</v>
      </c>
    </row>
    <row r="567" spans="1:17" x14ac:dyDescent="0.25">
      <c r="B567" t="s">
        <v>267</v>
      </c>
      <c r="C567">
        <v>6</v>
      </c>
      <c r="D567" t="s">
        <v>181</v>
      </c>
      <c r="E567">
        <v>3.6999999999999998E-2</v>
      </c>
      <c r="F567">
        <v>3.0000000000000001E-3</v>
      </c>
      <c r="H567" s="79">
        <f t="shared" si="208"/>
        <v>6.0736920618000845E-3</v>
      </c>
      <c r="I567">
        <f t="shared" si="212"/>
        <v>0.60736920618000845</v>
      </c>
      <c r="J567">
        <f t="shared" si="213"/>
        <v>12.333333333333332</v>
      </c>
      <c r="N567" s="71">
        <f t="shared" si="214"/>
        <v>0.60736920618000845</v>
      </c>
      <c r="O567" s="71">
        <f t="shared" si="215"/>
        <v>4.9246151852433119E-2</v>
      </c>
      <c r="P567" s="71">
        <f t="shared" si="216"/>
        <v>12.333333333333332</v>
      </c>
    </row>
    <row r="568" spans="1:17" x14ac:dyDescent="0.25">
      <c r="B568" t="s">
        <v>267</v>
      </c>
      <c r="C568">
        <v>6</v>
      </c>
      <c r="D568" t="s">
        <v>3896</v>
      </c>
      <c r="E568">
        <v>0.23</v>
      </c>
      <c r="F568">
        <v>3.5000000000000003E-2</v>
      </c>
      <c r="H568" s="79">
        <f t="shared" si="208"/>
        <v>3.5104472838743517E-2</v>
      </c>
      <c r="I568">
        <f t="shared" si="212"/>
        <v>3.5104472838743517</v>
      </c>
      <c r="J568">
        <f t="shared" si="213"/>
        <v>6.5714285714285712</v>
      </c>
      <c r="N568" s="71">
        <f t="shared" si="214"/>
        <v>3.5104472838743517</v>
      </c>
      <c r="O568" s="71">
        <f t="shared" si="215"/>
        <v>0.5341984997200101</v>
      </c>
      <c r="P568" s="71">
        <f t="shared" si="216"/>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7">B588/C588</f>
        <v>4.354838709677419</v>
      </c>
    </row>
    <row r="589" spans="1:5" x14ac:dyDescent="0.25">
      <c r="B589">
        <v>30.5</v>
      </c>
      <c r="C589">
        <v>2.8</v>
      </c>
      <c r="D589" s="71">
        <f t="shared" si="217"/>
        <v>10.892857142857144</v>
      </c>
    </row>
    <row r="590" spans="1:5" x14ac:dyDescent="0.25">
      <c r="B590">
        <v>42.6</v>
      </c>
      <c r="C590">
        <v>4</v>
      </c>
      <c r="D590" s="71">
        <f t="shared" si="217"/>
        <v>10.65</v>
      </c>
    </row>
    <row r="591" spans="1:5" x14ac:dyDescent="0.25">
      <c r="B591">
        <v>66.900000000000006</v>
      </c>
      <c r="C591">
        <v>3</v>
      </c>
      <c r="D591" s="71">
        <f t="shared" si="217"/>
        <v>22.3</v>
      </c>
    </row>
    <row r="592" spans="1:5" x14ac:dyDescent="0.25">
      <c r="B592">
        <v>1.6</v>
      </c>
      <c r="C592">
        <v>5.0999999999999996</v>
      </c>
      <c r="D592" s="71">
        <f t="shared" si="217"/>
        <v>0.31372549019607848</v>
      </c>
    </row>
    <row r="593" spans="2:4" x14ac:dyDescent="0.25">
      <c r="B593">
        <v>11.6</v>
      </c>
      <c r="C593">
        <v>5.6</v>
      </c>
      <c r="D593" s="71">
        <f t="shared" si="217"/>
        <v>2.0714285714285716</v>
      </c>
    </row>
    <row r="594" spans="2:4" x14ac:dyDescent="0.25">
      <c r="B594">
        <v>38.6</v>
      </c>
      <c r="C594">
        <v>5.0999999999999996</v>
      </c>
      <c r="D594" s="71">
        <f t="shared" si="217"/>
        <v>7.5686274509803928</v>
      </c>
    </row>
    <row r="595" spans="2:4" x14ac:dyDescent="0.25">
      <c r="B595">
        <v>43.2</v>
      </c>
      <c r="C595">
        <v>8.3000000000000007</v>
      </c>
      <c r="D595" s="71">
        <f t="shared" si="217"/>
        <v>5.2048192771084336</v>
      </c>
    </row>
    <row r="596" spans="2:4" x14ac:dyDescent="0.25">
      <c r="B596">
        <v>80.099999999999994</v>
      </c>
      <c r="C596">
        <v>6</v>
      </c>
      <c r="D596" s="71">
        <f t="shared" si="217"/>
        <v>13.35</v>
      </c>
    </row>
    <row r="597" spans="2:4" x14ac:dyDescent="0.25">
      <c r="B597">
        <v>17.2</v>
      </c>
      <c r="C597">
        <v>9.1999999999999993</v>
      </c>
      <c r="D597" s="71">
        <f t="shared" si="217"/>
        <v>1.8695652173913044</v>
      </c>
    </row>
    <row r="598" spans="2:4" x14ac:dyDescent="0.25">
      <c r="B598">
        <v>33.1</v>
      </c>
      <c r="C598">
        <v>9</v>
      </c>
      <c r="D598" s="71">
        <f t="shared" si="217"/>
        <v>3.677777777777778</v>
      </c>
    </row>
    <row r="599" spans="2:4" x14ac:dyDescent="0.25">
      <c r="B599">
        <v>45.5</v>
      </c>
      <c r="C599">
        <v>9.1999999999999993</v>
      </c>
      <c r="D599" s="71">
        <f t="shared" si="217"/>
        <v>4.9456521739130439</v>
      </c>
    </row>
    <row r="600" spans="2:4" x14ac:dyDescent="0.25">
      <c r="B600">
        <v>60.7</v>
      </c>
      <c r="C600">
        <v>9.4</v>
      </c>
      <c r="D600" s="71">
        <f t="shared" si="217"/>
        <v>6.457446808510638</v>
      </c>
    </row>
    <row r="601" spans="2:4" x14ac:dyDescent="0.25">
      <c r="B601">
        <v>96.5</v>
      </c>
      <c r="C601">
        <v>9.1</v>
      </c>
      <c r="D601" s="71">
        <f t="shared" si="217"/>
        <v>10.604395604395604</v>
      </c>
    </row>
    <row r="602" spans="2:4" x14ac:dyDescent="0.25">
      <c r="B602">
        <v>25.5</v>
      </c>
      <c r="C602">
        <v>12.3</v>
      </c>
      <c r="D602" s="71">
        <f t="shared" si="217"/>
        <v>2.0731707317073171</v>
      </c>
    </row>
    <row r="603" spans="2:4" x14ac:dyDescent="0.25">
      <c r="B603">
        <v>29.1</v>
      </c>
      <c r="C603">
        <v>12</v>
      </c>
      <c r="D603" s="71">
        <f t="shared" si="217"/>
        <v>2.4250000000000003</v>
      </c>
    </row>
    <row r="604" spans="2:4" x14ac:dyDescent="0.25">
      <c r="B604">
        <v>39.200000000000003</v>
      </c>
      <c r="C604">
        <v>12.7</v>
      </c>
      <c r="D604" s="71">
        <f t="shared" si="217"/>
        <v>3.0866141732283467</v>
      </c>
    </row>
    <row r="605" spans="2:4" x14ac:dyDescent="0.25">
      <c r="B605">
        <v>65.900000000000006</v>
      </c>
      <c r="C605">
        <v>14</v>
      </c>
      <c r="D605" s="71">
        <f t="shared" si="217"/>
        <v>4.7071428571428573</v>
      </c>
    </row>
    <row r="606" spans="2:4" x14ac:dyDescent="0.25">
      <c r="B606">
        <v>114.7</v>
      </c>
      <c r="C606">
        <v>12.9</v>
      </c>
      <c r="D606" s="71">
        <f t="shared" si="217"/>
        <v>8.8914728682170541</v>
      </c>
    </row>
    <row r="607" spans="2:4" x14ac:dyDescent="0.25">
      <c r="B607">
        <v>5.9</v>
      </c>
      <c r="C607">
        <v>6.2</v>
      </c>
      <c r="D607" s="71">
        <f t="shared" si="217"/>
        <v>0.95161290322580649</v>
      </c>
    </row>
    <row r="608" spans="2:4" x14ac:dyDescent="0.25">
      <c r="B608">
        <v>22.2</v>
      </c>
      <c r="C608">
        <v>7.1</v>
      </c>
      <c r="D608" s="71">
        <f t="shared" si="217"/>
        <v>3.126760563380282</v>
      </c>
    </row>
    <row r="609" spans="1:9" x14ac:dyDescent="0.25">
      <c r="B609">
        <v>61.2</v>
      </c>
      <c r="C609">
        <v>8.3000000000000007</v>
      </c>
      <c r="D609" s="71">
        <f t="shared" si="217"/>
        <v>7.3734939759036138</v>
      </c>
    </row>
    <row r="610" spans="1:9" x14ac:dyDescent="0.25">
      <c r="B610">
        <v>107.4</v>
      </c>
      <c r="C610">
        <v>9.1999999999999993</v>
      </c>
      <c r="D610" s="71">
        <f t="shared" si="217"/>
        <v>11.673913043478262</v>
      </c>
    </row>
    <row r="611" spans="1:9" x14ac:dyDescent="0.25">
      <c r="B611">
        <v>148.80000000000001</v>
      </c>
      <c r="C611">
        <v>10.199999999999999</v>
      </c>
      <c r="D611" s="71">
        <f t="shared" si="217"/>
        <v>14.588235294117649</v>
      </c>
    </row>
    <row r="612" spans="1:9" x14ac:dyDescent="0.25">
      <c r="B612">
        <v>6.5</v>
      </c>
      <c r="C612">
        <v>8.5</v>
      </c>
      <c r="D612" s="71">
        <f t="shared" si="217"/>
        <v>0.76470588235294112</v>
      </c>
    </row>
    <row r="613" spans="1:9" x14ac:dyDescent="0.25">
      <c r="B613">
        <v>21.2</v>
      </c>
      <c r="C613">
        <v>9</v>
      </c>
      <c r="D613" s="71">
        <f t="shared" si="217"/>
        <v>2.3555555555555556</v>
      </c>
    </row>
    <row r="614" spans="1:9" x14ac:dyDescent="0.25">
      <c r="B614">
        <v>39.5</v>
      </c>
      <c r="C614">
        <v>16.399999999999999</v>
      </c>
      <c r="D614" s="71">
        <f t="shared" si="217"/>
        <v>2.4085365853658538</v>
      </c>
    </row>
    <row r="615" spans="1:9" x14ac:dyDescent="0.25">
      <c r="B615">
        <v>103.4</v>
      </c>
      <c r="C615">
        <v>16.399999999999999</v>
      </c>
      <c r="D615" s="71">
        <f t="shared" si="217"/>
        <v>6.3048780487804885</v>
      </c>
    </row>
    <row r="616" spans="1:9" x14ac:dyDescent="0.25">
      <c r="B616">
        <v>106.5</v>
      </c>
      <c r="C616">
        <v>18.399999999999999</v>
      </c>
      <c r="D616" s="71">
        <f t="shared" si="217"/>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8">B624/C624</f>
        <v>4.2105263157894735</v>
      </c>
      <c r="G624" s="71">
        <v>0.56000000000000005</v>
      </c>
      <c r="H624" s="71">
        <f t="shared" ref="H624:H630" si="219">G624/I624</f>
        <v>0.13300000000000001</v>
      </c>
      <c r="I624" s="71">
        <v>4.2105263157894735</v>
      </c>
    </row>
    <row r="625" spans="2:9" x14ac:dyDescent="0.25">
      <c r="B625">
        <v>2.52E-2</v>
      </c>
      <c r="C625">
        <v>2.5000000000000001E-3</v>
      </c>
      <c r="D625">
        <f t="shared" si="218"/>
        <v>10.08</v>
      </c>
      <c r="G625" s="71">
        <v>0.71</v>
      </c>
      <c r="H625" s="71">
        <f t="shared" si="219"/>
        <v>7.0436507936507936E-2</v>
      </c>
      <c r="I625" s="71">
        <v>10.08</v>
      </c>
    </row>
    <row r="626" spans="2:9" x14ac:dyDescent="0.25">
      <c r="B626">
        <v>2.2700000000000001E-2</v>
      </c>
      <c r="C626">
        <v>1.9E-3</v>
      </c>
      <c r="D626">
        <f t="shared" si="218"/>
        <v>11.947368421052632</v>
      </c>
      <c r="G626" s="71">
        <v>1.47</v>
      </c>
      <c r="H626" s="71">
        <f t="shared" si="219"/>
        <v>0.1230396475770925</v>
      </c>
      <c r="I626" s="71">
        <v>11.947368421052632</v>
      </c>
    </row>
    <row r="627" spans="2:9" x14ac:dyDescent="0.25">
      <c r="B627">
        <v>6.7000000000000004E-2</v>
      </c>
      <c r="C627">
        <v>2.3E-3</v>
      </c>
      <c r="D627">
        <f t="shared" si="218"/>
        <v>29.130434782608699</v>
      </c>
      <c r="G627" s="71">
        <v>2.87</v>
      </c>
      <c r="H627" s="71">
        <f t="shared" si="219"/>
        <v>9.8522388059701482E-2</v>
      </c>
      <c r="I627" s="71">
        <v>29.130434782608699</v>
      </c>
    </row>
    <row r="628" spans="2:9" x14ac:dyDescent="0.25">
      <c r="B628">
        <v>1.95E-2</v>
      </c>
      <c r="C628">
        <v>3.5000000000000001E-3</v>
      </c>
      <c r="D628">
        <f t="shared" si="218"/>
        <v>5.5714285714285712</v>
      </c>
      <c r="G628" s="71">
        <v>3.74</v>
      </c>
      <c r="H628" s="71">
        <f t="shared" si="219"/>
        <v>0.67128205128205132</v>
      </c>
      <c r="I628" s="71">
        <v>5.5714285714285712</v>
      </c>
    </row>
    <row r="629" spans="2:9" x14ac:dyDescent="0.25">
      <c r="B629">
        <v>1.4800000000000001E-2</v>
      </c>
      <c r="C629">
        <v>3.3E-3</v>
      </c>
      <c r="D629">
        <f t="shared" si="218"/>
        <v>4.4848484848484853</v>
      </c>
      <c r="G629" s="71">
        <v>4.59</v>
      </c>
      <c r="H629" s="71">
        <f t="shared" si="219"/>
        <v>1.0234459459459457</v>
      </c>
      <c r="I629" s="71">
        <v>4.4848484848484853</v>
      </c>
    </row>
    <row r="630" spans="2:9" x14ac:dyDescent="0.25">
      <c r="B630">
        <v>3.4500000000000003E-2</v>
      </c>
      <c r="C630">
        <v>2.7000000000000001E-3</v>
      </c>
      <c r="D630">
        <f t="shared" si="218"/>
        <v>12.777777777777779</v>
      </c>
      <c r="G630" s="71">
        <v>5.0599999999999996</v>
      </c>
      <c r="H630" s="71">
        <f t="shared" si="219"/>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0">G634/I634</f>
        <v>0.19000000000000003</v>
      </c>
      <c r="I634" s="71">
        <v>4.2105263157894735</v>
      </c>
    </row>
    <row r="635" spans="2:9" x14ac:dyDescent="0.25">
      <c r="G635" s="71">
        <v>1.77</v>
      </c>
      <c r="H635" s="71">
        <f t="shared" si="220"/>
        <v>0.17559523809523808</v>
      </c>
      <c r="I635" s="71">
        <v>10.08</v>
      </c>
    </row>
    <row r="636" spans="2:9" x14ac:dyDescent="0.25">
      <c r="G636" s="71">
        <v>2.8</v>
      </c>
      <c r="H636" s="71">
        <f t="shared" si="220"/>
        <v>0.23436123348017618</v>
      </c>
      <c r="I636" s="71">
        <v>11.947368421052632</v>
      </c>
    </row>
    <row r="637" spans="2:9" x14ac:dyDescent="0.25">
      <c r="G637" s="71">
        <v>4.78</v>
      </c>
      <c r="H637" s="71">
        <f t="shared" si="220"/>
        <v>0.16408955223880595</v>
      </c>
      <c r="I637" s="71">
        <v>29.130434782608699</v>
      </c>
    </row>
    <row r="638" spans="2:9" x14ac:dyDescent="0.25">
      <c r="G638" s="71">
        <v>5.77</v>
      </c>
      <c r="H638" s="71">
        <f t="shared" si="220"/>
        <v>1.0356410256410256</v>
      </c>
      <c r="I638" s="71">
        <v>5.5714285714285712</v>
      </c>
    </row>
    <row r="639" spans="2:9" x14ac:dyDescent="0.25">
      <c r="G639" s="71">
        <v>6.69</v>
      </c>
      <c r="H639" s="71">
        <f t="shared" si="220"/>
        <v>1.491689189189189</v>
      </c>
      <c r="I639" s="71">
        <v>4.4848484848484853</v>
      </c>
    </row>
    <row r="640" spans="2:9" x14ac:dyDescent="0.25">
      <c r="G640" s="71">
        <v>6.96</v>
      </c>
      <c r="H640" s="71">
        <f t="shared" si="220"/>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1">J658/100</f>
        <v>0.20499999999999999</v>
      </c>
      <c r="K663">
        <f t="shared" si="221"/>
        <v>0.624</v>
      </c>
      <c r="L663">
        <f t="shared" si="221"/>
        <v>0.14899999999999999</v>
      </c>
    </row>
    <row r="664" spans="3:12" x14ac:dyDescent="0.25">
      <c r="C664" t="s">
        <v>39</v>
      </c>
      <c r="D664">
        <v>1993</v>
      </c>
      <c r="E664">
        <v>15</v>
      </c>
      <c r="F664">
        <v>22.9</v>
      </c>
      <c r="H664">
        <v>1993</v>
      </c>
      <c r="I664">
        <f t="shared" ref="I664:L664" si="222">I659/100</f>
        <v>1.3000000000000043E-2</v>
      </c>
      <c r="J664">
        <f t="shared" si="222"/>
        <v>7.2000000000000008E-2</v>
      </c>
      <c r="K664">
        <f t="shared" si="222"/>
        <v>0.68599999999999994</v>
      </c>
      <c r="L664">
        <f t="shared" si="222"/>
        <v>0.22899999999999998</v>
      </c>
    </row>
    <row r="665" spans="3:12" x14ac:dyDescent="0.25">
      <c r="C665" t="s">
        <v>171</v>
      </c>
      <c r="D665">
        <v>1994</v>
      </c>
      <c r="E665">
        <v>6</v>
      </c>
      <c r="F665">
        <v>2.9</v>
      </c>
      <c r="H665">
        <v>1994</v>
      </c>
      <c r="I665">
        <f t="shared" ref="I665:L665" si="223">I660/100</f>
        <v>1.3500000000000033E-2</v>
      </c>
      <c r="J665">
        <f t="shared" si="223"/>
        <v>0.1275</v>
      </c>
      <c r="K665">
        <f t="shared" si="223"/>
        <v>0.72799999999999998</v>
      </c>
      <c r="L665">
        <f t="shared" si="223"/>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4">I679*100</f>
        <v>0.77294566448709023</v>
      </c>
      <c r="K679">
        <f t="shared" ref="K679:K699" si="225">E679/G679</f>
        <v>24.2</v>
      </c>
      <c r="N679" s="71">
        <f>J679</f>
        <v>0.77294566448709023</v>
      </c>
      <c r="O679" s="71">
        <f t="shared" ref="O679:O681" si="226">N679/P679</f>
        <v>3.1939903491202078E-2</v>
      </c>
      <c r="P679" s="71">
        <f>K679</f>
        <v>24.2</v>
      </c>
    </row>
    <row r="680" spans="1:16" x14ac:dyDescent="0.25">
      <c r="B680">
        <v>2</v>
      </c>
      <c r="C680" t="s">
        <v>4126</v>
      </c>
      <c r="D680">
        <v>14</v>
      </c>
      <c r="E680">
        <v>13.7</v>
      </c>
      <c r="F680">
        <f t="shared" ref="F680:F699" si="227">E680/100</f>
        <v>0.13699999999999998</v>
      </c>
      <c r="G680">
        <v>0.4</v>
      </c>
      <c r="I680" s="79">
        <f>(1+F680-F679)^(1/(D680-D679))-1</f>
        <v>1.9901956072249094E-2</v>
      </c>
      <c r="J680">
        <f t="shared" si="224"/>
        <v>1.9901956072249094</v>
      </c>
      <c r="K680">
        <f t="shared" si="225"/>
        <v>34.249999999999993</v>
      </c>
      <c r="N680" s="71">
        <f>J680</f>
        <v>1.9901956072249094</v>
      </c>
      <c r="O680" s="71">
        <f t="shared" si="226"/>
        <v>5.8107900940873279E-2</v>
      </c>
      <c r="P680" s="71">
        <f>K680</f>
        <v>34.249999999999993</v>
      </c>
    </row>
    <row r="681" spans="1:16" x14ac:dyDescent="0.25">
      <c r="B681">
        <v>2</v>
      </c>
      <c r="C681" t="s">
        <v>4127</v>
      </c>
      <c r="D681">
        <v>16</v>
      </c>
      <c r="E681">
        <v>26.9</v>
      </c>
      <c r="F681">
        <f t="shared" si="227"/>
        <v>0.26899999999999996</v>
      </c>
      <c r="G681">
        <v>0.5</v>
      </c>
      <c r="I681" s="79">
        <f>(1+F681-F680)^(1/(D681-D680))-1</f>
        <v>6.3954886261630817E-2</v>
      </c>
      <c r="J681">
        <f t="shared" si="224"/>
        <v>6.3954886261630817</v>
      </c>
      <c r="K681">
        <f t="shared" si="225"/>
        <v>53.8</v>
      </c>
      <c r="N681" s="71">
        <f>J681</f>
        <v>6.3954886261630817</v>
      </c>
      <c r="O681" s="71">
        <f t="shared" si="226"/>
        <v>0.11887525327440673</v>
      </c>
      <c r="P681" s="71">
        <f>K681</f>
        <v>53.8</v>
      </c>
    </row>
    <row r="682" spans="1:16" x14ac:dyDescent="0.25">
      <c r="B682">
        <v>3</v>
      </c>
      <c r="C682" t="s">
        <v>4125</v>
      </c>
      <c r="D682">
        <v>12</v>
      </c>
      <c r="E682">
        <v>10.3</v>
      </c>
      <c r="F682">
        <f t="shared" si="227"/>
        <v>0.10300000000000001</v>
      </c>
      <c r="G682">
        <v>0.4</v>
      </c>
      <c r="I682" s="79">
        <f>(1+F682)^(1/D682)-1</f>
        <v>8.2029396024936307E-3</v>
      </c>
      <c r="J682">
        <f t="shared" ref="J682:J699" si="228">I682*100</f>
        <v>0.82029396024936307</v>
      </c>
      <c r="K682">
        <f t="shared" si="225"/>
        <v>25.75</v>
      </c>
      <c r="N682" s="71">
        <f t="shared" ref="N682:N699" si="229">J682</f>
        <v>0.82029396024936307</v>
      </c>
      <c r="O682" s="71">
        <f t="shared" ref="O682:O699" si="230">N682/P682</f>
        <v>3.1856076126188855E-2</v>
      </c>
      <c r="P682" s="71">
        <f t="shared" ref="P682:P699" si="231">K682</f>
        <v>25.75</v>
      </c>
    </row>
    <row r="683" spans="1:16" x14ac:dyDescent="0.25">
      <c r="B683">
        <v>3</v>
      </c>
      <c r="C683" t="s">
        <v>4126</v>
      </c>
      <c r="D683">
        <v>14</v>
      </c>
      <c r="E683">
        <v>14.5</v>
      </c>
      <c r="F683">
        <f t="shared" si="227"/>
        <v>0.14499999999999999</v>
      </c>
      <c r="G683">
        <v>0.4</v>
      </c>
      <c r="I683" s="79">
        <f>(1+F683-F682)^(1/(D683-D682))-1</f>
        <v>2.0784012413987529E-2</v>
      </c>
      <c r="J683">
        <f t="shared" si="228"/>
        <v>2.0784012413987529</v>
      </c>
      <c r="K683">
        <f t="shared" si="225"/>
        <v>36.25</v>
      </c>
      <c r="N683" s="71">
        <f t="shared" si="229"/>
        <v>2.0784012413987529</v>
      </c>
      <c r="O683" s="71">
        <f t="shared" si="230"/>
        <v>5.7335206659275946E-2</v>
      </c>
      <c r="P683" s="71">
        <f t="shared" si="231"/>
        <v>36.25</v>
      </c>
    </row>
    <row r="684" spans="1:16" x14ac:dyDescent="0.25">
      <c r="B684">
        <v>3</v>
      </c>
      <c r="C684" t="s">
        <v>4127</v>
      </c>
      <c r="D684">
        <v>16</v>
      </c>
      <c r="E684">
        <v>28.4</v>
      </c>
      <c r="F684">
        <f t="shared" si="227"/>
        <v>0.28399999999999997</v>
      </c>
      <c r="G684">
        <v>0.5</v>
      </c>
      <c r="I684" s="79">
        <f>(1+F684-F683)^(1/(D684-D683))-1</f>
        <v>6.7239429556460895E-2</v>
      </c>
      <c r="J684">
        <f t="shared" si="228"/>
        <v>6.7239429556460895</v>
      </c>
      <c r="K684">
        <f t="shared" si="225"/>
        <v>56.8</v>
      </c>
      <c r="N684" s="71">
        <f t="shared" si="229"/>
        <v>6.7239429556460895</v>
      </c>
      <c r="O684" s="71">
        <f t="shared" si="230"/>
        <v>0.11837927738813539</v>
      </c>
      <c r="P684" s="71">
        <f t="shared" si="231"/>
        <v>56.8</v>
      </c>
    </row>
    <row r="685" spans="1:16" x14ac:dyDescent="0.25">
      <c r="B685">
        <v>4</v>
      </c>
      <c r="C685" t="s">
        <v>4125</v>
      </c>
      <c r="D685">
        <v>12</v>
      </c>
      <c r="E685">
        <v>9.94</v>
      </c>
      <c r="F685">
        <f t="shared" si="227"/>
        <v>9.9399999999999988E-2</v>
      </c>
      <c r="G685">
        <v>0.4</v>
      </c>
      <c r="I685" s="79">
        <f>(1+F685)^(1/D685)-1</f>
        <v>7.9283119642756805E-3</v>
      </c>
      <c r="J685">
        <f t="shared" si="228"/>
        <v>0.79283119642756805</v>
      </c>
      <c r="K685">
        <f t="shared" si="225"/>
        <v>24.849999999999998</v>
      </c>
      <c r="N685" s="71">
        <f t="shared" si="229"/>
        <v>0.79283119642756805</v>
      </c>
      <c r="O685" s="71">
        <f t="shared" si="230"/>
        <v>3.1904675912578194E-2</v>
      </c>
      <c r="P685" s="71">
        <f t="shared" si="231"/>
        <v>24.849999999999998</v>
      </c>
    </row>
    <row r="686" spans="1:16" x14ac:dyDescent="0.25">
      <c r="B686">
        <v>4</v>
      </c>
      <c r="C686" t="s">
        <v>4126</v>
      </c>
      <c r="D686">
        <v>14</v>
      </c>
      <c r="E686">
        <v>13.9</v>
      </c>
      <c r="F686">
        <f t="shared" si="227"/>
        <v>0.13900000000000001</v>
      </c>
      <c r="G686">
        <v>0.4</v>
      </c>
      <c r="I686" s="79">
        <f>(1+F686-F685)^(1/(D686-D685))-1</f>
        <v>1.9607767722470859E-2</v>
      </c>
      <c r="J686">
        <f t="shared" si="228"/>
        <v>1.9607767722470859</v>
      </c>
      <c r="K686">
        <f t="shared" si="225"/>
        <v>34.75</v>
      </c>
      <c r="N686" s="71">
        <f t="shared" si="229"/>
        <v>1.9607767722470859</v>
      </c>
      <c r="O686" s="71">
        <f t="shared" si="230"/>
        <v>5.6425230856031246E-2</v>
      </c>
      <c r="P686" s="71">
        <f t="shared" si="231"/>
        <v>34.75</v>
      </c>
    </row>
    <row r="687" spans="1:16" x14ac:dyDescent="0.25">
      <c r="B687">
        <v>4</v>
      </c>
      <c r="C687" t="s">
        <v>4127</v>
      </c>
      <c r="D687">
        <v>16</v>
      </c>
      <c r="E687">
        <v>27.7</v>
      </c>
      <c r="F687">
        <f t="shared" si="227"/>
        <v>0.27699999999999997</v>
      </c>
      <c r="G687">
        <v>0.5</v>
      </c>
      <c r="I687" s="79">
        <f>(1+F687-F686)^(1/(D687-D686))-1</f>
        <v>6.6770828247566971E-2</v>
      </c>
      <c r="J687">
        <f t="shared" si="228"/>
        <v>6.6770828247566971</v>
      </c>
      <c r="K687">
        <f t="shared" si="225"/>
        <v>55.4</v>
      </c>
      <c r="N687" s="71">
        <f t="shared" si="229"/>
        <v>6.6770828247566971</v>
      </c>
      <c r="O687" s="71">
        <f t="shared" si="230"/>
        <v>0.12052496073568046</v>
      </c>
      <c r="P687" s="71">
        <f t="shared" si="231"/>
        <v>55.4</v>
      </c>
    </row>
    <row r="688" spans="1:16" x14ac:dyDescent="0.25">
      <c r="B688" t="s">
        <v>4131</v>
      </c>
      <c r="C688" t="s">
        <v>4125</v>
      </c>
      <c r="D688">
        <v>12</v>
      </c>
      <c r="E688">
        <v>5.5</v>
      </c>
      <c r="F688">
        <f t="shared" si="227"/>
        <v>5.5E-2</v>
      </c>
      <c r="G688">
        <v>1</v>
      </c>
      <c r="I688" s="79">
        <f>(1+F688)^(1/D688)-1</f>
        <v>4.471698917043021E-3</v>
      </c>
      <c r="J688">
        <f t="shared" si="228"/>
        <v>0.4471698917043021</v>
      </c>
      <c r="K688">
        <f t="shared" si="225"/>
        <v>5.5</v>
      </c>
      <c r="N688" s="71">
        <f t="shared" si="229"/>
        <v>0.4471698917043021</v>
      </c>
      <c r="O688" s="71">
        <f t="shared" si="230"/>
        <v>8.130361667350948E-2</v>
      </c>
      <c r="P688" s="71">
        <f t="shared" si="231"/>
        <v>5.5</v>
      </c>
    </row>
    <row r="689" spans="1:16" x14ac:dyDescent="0.25">
      <c r="B689" t="s">
        <v>4131</v>
      </c>
      <c r="C689" t="s">
        <v>4126</v>
      </c>
      <c r="D689">
        <v>14</v>
      </c>
      <c r="E689">
        <v>11</v>
      </c>
      <c r="F689">
        <f t="shared" si="227"/>
        <v>0.11</v>
      </c>
      <c r="G689">
        <v>1.2</v>
      </c>
      <c r="I689" s="79">
        <f>(1+F689-F688)^(1/(D689-D688))-1</f>
        <v>2.7131929208706884E-2</v>
      </c>
      <c r="J689">
        <f t="shared" si="228"/>
        <v>2.7131929208706884</v>
      </c>
      <c r="K689">
        <f t="shared" si="225"/>
        <v>9.1666666666666679</v>
      </c>
      <c r="N689" s="71">
        <f t="shared" si="229"/>
        <v>2.7131929208706884</v>
      </c>
      <c r="O689" s="71">
        <f t="shared" si="230"/>
        <v>0.29598468227680236</v>
      </c>
      <c r="P689" s="71">
        <f t="shared" si="231"/>
        <v>9.1666666666666679</v>
      </c>
    </row>
    <row r="690" spans="1:16" x14ac:dyDescent="0.25">
      <c r="B690" t="s">
        <v>4131</v>
      </c>
      <c r="C690" t="s">
        <v>4127</v>
      </c>
      <c r="D690">
        <v>16</v>
      </c>
      <c r="E690">
        <v>21.9</v>
      </c>
      <c r="F690">
        <f t="shared" si="227"/>
        <v>0.21899999999999997</v>
      </c>
      <c r="G690">
        <v>1.7</v>
      </c>
      <c r="I690" s="79">
        <f>(1+F690-F689)^(1/(D690-D689))-1</f>
        <v>5.3090689352061293E-2</v>
      </c>
      <c r="J690">
        <f t="shared" si="228"/>
        <v>5.3090689352061293</v>
      </c>
      <c r="K690">
        <f t="shared" si="225"/>
        <v>12.882352941176469</v>
      </c>
      <c r="N690" s="71">
        <f t="shared" si="229"/>
        <v>5.3090689352061293</v>
      </c>
      <c r="O690" s="71">
        <f t="shared" si="230"/>
        <v>0.41211950638586398</v>
      </c>
      <c r="P690" s="71">
        <f t="shared" si="231"/>
        <v>12.882352941176469</v>
      </c>
    </row>
    <row r="691" spans="1:16" x14ac:dyDescent="0.25">
      <c r="B691" t="s">
        <v>4132</v>
      </c>
      <c r="C691" t="s">
        <v>4125</v>
      </c>
      <c r="D691">
        <v>12</v>
      </c>
      <c r="E691">
        <v>6.1</v>
      </c>
      <c r="F691">
        <f t="shared" si="227"/>
        <v>6.0999999999999999E-2</v>
      </c>
      <c r="G691">
        <v>1</v>
      </c>
      <c r="I691" s="79">
        <f>(1+F691)^(1/D691)-1</f>
        <v>4.946515448805977E-3</v>
      </c>
      <c r="J691">
        <f t="shared" si="228"/>
        <v>0.4946515448805977</v>
      </c>
      <c r="K691">
        <f t="shared" si="225"/>
        <v>6.1</v>
      </c>
      <c r="N691" s="71">
        <f t="shared" si="229"/>
        <v>0.4946515448805977</v>
      </c>
      <c r="O691" s="71">
        <f t="shared" si="230"/>
        <v>8.1090417193540612E-2</v>
      </c>
      <c r="P691" s="71">
        <f t="shared" si="231"/>
        <v>6.1</v>
      </c>
    </row>
    <row r="692" spans="1:16" x14ac:dyDescent="0.25">
      <c r="B692" t="s">
        <v>4132</v>
      </c>
      <c r="C692" t="s">
        <v>4126</v>
      </c>
      <c r="D692">
        <v>14</v>
      </c>
      <c r="E692">
        <v>12.2</v>
      </c>
      <c r="F692">
        <f t="shared" si="227"/>
        <v>0.122</v>
      </c>
      <c r="G692">
        <v>1.2</v>
      </c>
      <c r="I692" s="79">
        <f>(1+F692-F691)^(1/(D692-D691))-1</f>
        <v>3.0048542545447088E-2</v>
      </c>
      <c r="J692">
        <f t="shared" si="228"/>
        <v>3.0048542545447088</v>
      </c>
      <c r="K692">
        <f t="shared" si="225"/>
        <v>10.166666666666666</v>
      </c>
      <c r="N692" s="71">
        <f t="shared" si="229"/>
        <v>3.0048542545447088</v>
      </c>
      <c r="O692" s="71">
        <f t="shared" si="230"/>
        <v>0.29555943487325004</v>
      </c>
      <c r="P692" s="71">
        <f t="shared" si="231"/>
        <v>10.166666666666666</v>
      </c>
    </row>
    <row r="693" spans="1:16" x14ac:dyDescent="0.25">
      <c r="B693" t="s">
        <v>4132</v>
      </c>
      <c r="C693" t="s">
        <v>4127</v>
      </c>
      <c r="D693">
        <v>16</v>
      </c>
      <c r="E693">
        <v>24.6</v>
      </c>
      <c r="F693">
        <f t="shared" si="227"/>
        <v>0.24600000000000002</v>
      </c>
      <c r="G693">
        <v>1.7</v>
      </c>
      <c r="I693" s="79">
        <f>(1+F693-F692)^(1/(D693-D692))-1</f>
        <v>6.0188662455885833E-2</v>
      </c>
      <c r="J693">
        <f t="shared" si="228"/>
        <v>6.0188662455885833</v>
      </c>
      <c r="K693">
        <f t="shared" si="225"/>
        <v>14.47058823529412</v>
      </c>
      <c r="N693" s="71">
        <f t="shared" si="229"/>
        <v>6.0188662455885833</v>
      </c>
      <c r="O693" s="71">
        <f t="shared" si="230"/>
        <v>0.41593791128051177</v>
      </c>
      <c r="P693" s="71">
        <f t="shared" si="231"/>
        <v>14.47058823529412</v>
      </c>
    </row>
    <row r="694" spans="1:16" x14ac:dyDescent="0.25">
      <c r="B694">
        <v>5</v>
      </c>
      <c r="C694" t="s">
        <v>4125</v>
      </c>
      <c r="D694">
        <v>12</v>
      </c>
      <c r="E694">
        <v>4.8</v>
      </c>
      <c r="F694">
        <f t="shared" si="227"/>
        <v>4.8000000000000001E-2</v>
      </c>
      <c r="G694">
        <v>0.9</v>
      </c>
      <c r="I694" s="79">
        <f>(1+F694)^(1/D694)-1</f>
        <v>3.914607630530309E-3</v>
      </c>
      <c r="J694">
        <f t="shared" si="228"/>
        <v>0.3914607630530309</v>
      </c>
      <c r="K694">
        <f t="shared" si="225"/>
        <v>5.333333333333333</v>
      </c>
      <c r="N694" s="71">
        <f t="shared" si="229"/>
        <v>0.3914607630530309</v>
      </c>
      <c r="O694" s="71">
        <f t="shared" si="230"/>
        <v>7.3398893072443294E-2</v>
      </c>
      <c r="P694" s="71">
        <f t="shared" si="231"/>
        <v>5.333333333333333</v>
      </c>
    </row>
    <row r="695" spans="1:16" x14ac:dyDescent="0.25">
      <c r="B695">
        <v>5</v>
      </c>
      <c r="C695" t="s">
        <v>4126</v>
      </c>
      <c r="D695">
        <v>14</v>
      </c>
      <c r="E695">
        <v>10.8</v>
      </c>
      <c r="F695">
        <f t="shared" si="227"/>
        <v>0.10800000000000001</v>
      </c>
      <c r="G695">
        <v>1.1000000000000001</v>
      </c>
      <c r="I695" s="79">
        <f>(1+F695-F694)^(1/(D695-D694))-1</f>
        <v>2.9563014098699991E-2</v>
      </c>
      <c r="J695">
        <f t="shared" si="228"/>
        <v>2.9563014098699991</v>
      </c>
      <c r="K695">
        <f t="shared" si="225"/>
        <v>9.8181818181818183</v>
      </c>
      <c r="N695" s="71">
        <f t="shared" si="229"/>
        <v>2.9563014098699991</v>
      </c>
      <c r="O695" s="71">
        <f t="shared" si="230"/>
        <v>0.3011047732274999</v>
      </c>
      <c r="P695" s="71">
        <f t="shared" si="231"/>
        <v>9.8181818181818183</v>
      </c>
    </row>
    <row r="696" spans="1:16" x14ac:dyDescent="0.25">
      <c r="B696">
        <v>5</v>
      </c>
      <c r="C696" t="s">
        <v>4127</v>
      </c>
      <c r="D696">
        <v>16</v>
      </c>
      <c r="E696">
        <v>22.4</v>
      </c>
      <c r="F696">
        <f t="shared" si="227"/>
        <v>0.22399999999999998</v>
      </c>
      <c r="G696">
        <v>1.6</v>
      </c>
      <c r="I696" s="79">
        <f>(1+F696-F695)^(1/(D696-D695))-1</f>
        <v>5.6409011699540601E-2</v>
      </c>
      <c r="J696">
        <f t="shared" si="228"/>
        <v>5.6409011699540601</v>
      </c>
      <c r="K696">
        <f t="shared" si="225"/>
        <v>13.999999999999998</v>
      </c>
      <c r="N696" s="71">
        <f t="shared" si="229"/>
        <v>5.6409011699540601</v>
      </c>
      <c r="O696" s="71">
        <f t="shared" si="230"/>
        <v>0.40292151213957578</v>
      </c>
      <c r="P696" s="71">
        <f t="shared" si="231"/>
        <v>13.999999999999998</v>
      </c>
    </row>
    <row r="697" spans="1:16" x14ac:dyDescent="0.25">
      <c r="B697">
        <v>6</v>
      </c>
      <c r="C697" t="s">
        <v>4125</v>
      </c>
      <c r="D697">
        <v>12</v>
      </c>
      <c r="E697">
        <v>5.3</v>
      </c>
      <c r="F697">
        <f t="shared" si="227"/>
        <v>5.2999999999999999E-2</v>
      </c>
      <c r="G697">
        <v>1.1000000000000001</v>
      </c>
      <c r="I697" s="79">
        <f>(1+F697)^(1/D697)-1</f>
        <v>4.3128765598297036E-3</v>
      </c>
      <c r="J697">
        <f t="shared" si="228"/>
        <v>0.43128765598297036</v>
      </c>
      <c r="K697">
        <f t="shared" si="225"/>
        <v>4.8181818181818175</v>
      </c>
      <c r="N697" s="71">
        <f t="shared" si="229"/>
        <v>0.43128765598297036</v>
      </c>
      <c r="O697" s="71">
        <f t="shared" si="230"/>
        <v>8.9512532373824047E-2</v>
      </c>
      <c r="P697" s="71">
        <f t="shared" si="231"/>
        <v>4.8181818181818175</v>
      </c>
    </row>
    <row r="698" spans="1:16" x14ac:dyDescent="0.25">
      <c r="B698">
        <v>6</v>
      </c>
      <c r="C698" t="s">
        <v>4126</v>
      </c>
      <c r="D698">
        <v>14</v>
      </c>
      <c r="E698">
        <v>12</v>
      </c>
      <c r="F698">
        <f t="shared" si="227"/>
        <v>0.12</v>
      </c>
      <c r="G698">
        <v>1.3</v>
      </c>
      <c r="I698" s="79">
        <f>(1+F698-F697)^(1/(D698-D697))-1</f>
        <v>3.2956920689338309E-2</v>
      </c>
      <c r="J698">
        <f t="shared" si="228"/>
        <v>3.2956920689338309</v>
      </c>
      <c r="K698">
        <f t="shared" si="225"/>
        <v>9.2307692307692299</v>
      </c>
      <c r="N698" s="71">
        <f t="shared" si="229"/>
        <v>3.2956920689338309</v>
      </c>
      <c r="O698" s="71">
        <f t="shared" si="230"/>
        <v>0.35703330746783174</v>
      </c>
      <c r="P698" s="71">
        <f t="shared" si="231"/>
        <v>9.2307692307692299</v>
      </c>
    </row>
    <row r="699" spans="1:16" x14ac:dyDescent="0.25">
      <c r="B699">
        <v>6</v>
      </c>
      <c r="C699" t="s">
        <v>4127</v>
      </c>
      <c r="D699">
        <v>16</v>
      </c>
      <c r="E699">
        <v>22.6</v>
      </c>
      <c r="F699">
        <f t="shared" si="227"/>
        <v>0.22600000000000001</v>
      </c>
      <c r="G699">
        <v>1.8</v>
      </c>
      <c r="I699" s="79">
        <f>(1+F699-F698)^(1/(D699-D698))-1</f>
        <v>5.1665346010792534E-2</v>
      </c>
      <c r="J699">
        <f t="shared" si="228"/>
        <v>5.1665346010792534</v>
      </c>
      <c r="K699">
        <f t="shared" si="225"/>
        <v>12.555555555555555</v>
      </c>
      <c r="N699" s="71">
        <f t="shared" si="229"/>
        <v>5.1665346010792534</v>
      </c>
      <c r="O699" s="71">
        <f t="shared" si="230"/>
        <v>0.41149390628064852</v>
      </c>
      <c r="P699" s="71">
        <f t="shared" si="231"/>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2">(1+F708)^(1/E708)-1</f>
        <v>5.4462081991112576E-2</v>
      </c>
      <c r="J708">
        <f t="shared" ref="J708" si="233">I708*100</f>
        <v>5.4462081991112576</v>
      </c>
      <c r="K708">
        <f t="shared" ref="K708:K739" si="234">F708/G708</f>
        <v>30.294871794871799</v>
      </c>
      <c r="N708" s="71">
        <f t="shared" ref="N708:N739" si="235">J708</f>
        <v>5.4462081991112576</v>
      </c>
      <c r="O708" s="71">
        <f t="shared" ref="O708" si="236">N708/P708</f>
        <v>0.17977327106672791</v>
      </c>
      <c r="P708" s="71">
        <f t="shared" ref="P708:P739" si="237">K708</f>
        <v>30.294871794871799</v>
      </c>
    </row>
    <row r="709" spans="3:16" x14ac:dyDescent="0.25">
      <c r="C709">
        <v>1981</v>
      </c>
      <c r="D709" t="s">
        <v>4141</v>
      </c>
      <c r="E709">
        <v>4</v>
      </c>
      <c r="F709">
        <v>0.24310000000000001</v>
      </c>
      <c r="G709">
        <v>8.6999999999999994E-3</v>
      </c>
      <c r="I709" s="79">
        <f t="shared" si="232"/>
        <v>5.5909060847234127E-2</v>
      </c>
      <c r="J709">
        <f t="shared" ref="J709:J715" si="238">I709*100</f>
        <v>5.5909060847234127</v>
      </c>
      <c r="K709">
        <f t="shared" si="234"/>
        <v>27.942528735632187</v>
      </c>
      <c r="N709" s="71">
        <f t="shared" si="235"/>
        <v>5.5909060847234127</v>
      </c>
      <c r="O709" s="71">
        <f t="shared" ref="O709:O715" si="239">N709/P709</f>
        <v>0.20008590266184156</v>
      </c>
      <c r="P709" s="71">
        <f t="shared" si="237"/>
        <v>27.942528735632187</v>
      </c>
    </row>
    <row r="710" spans="3:16" x14ac:dyDescent="0.25">
      <c r="C710">
        <v>1982</v>
      </c>
      <c r="D710" t="s">
        <v>4141</v>
      </c>
      <c r="E710">
        <v>4</v>
      </c>
      <c r="F710">
        <v>0.28349999999999997</v>
      </c>
      <c r="G710">
        <v>8.8000000000000005E-3</v>
      </c>
      <c r="I710" s="79">
        <f t="shared" si="232"/>
        <v>6.4385545770590191E-2</v>
      </c>
      <c r="J710">
        <f t="shared" si="238"/>
        <v>6.4385545770590191</v>
      </c>
      <c r="K710">
        <f t="shared" si="234"/>
        <v>32.215909090909086</v>
      </c>
      <c r="N710" s="71">
        <f t="shared" si="235"/>
        <v>6.4385545770590191</v>
      </c>
      <c r="O710" s="71">
        <f t="shared" si="239"/>
        <v>0.19985636782405425</v>
      </c>
      <c r="P710" s="71">
        <f t="shared" si="237"/>
        <v>32.215909090909086</v>
      </c>
    </row>
    <row r="711" spans="3:16" x14ac:dyDescent="0.25">
      <c r="C711">
        <v>1983</v>
      </c>
      <c r="D711" t="s">
        <v>4141</v>
      </c>
      <c r="E711">
        <v>4</v>
      </c>
      <c r="F711">
        <v>0.30230000000000001</v>
      </c>
      <c r="G711">
        <v>8.6E-3</v>
      </c>
      <c r="I711" s="79">
        <f t="shared" si="232"/>
        <v>6.8261951066597826E-2</v>
      </c>
      <c r="J711">
        <f t="shared" si="238"/>
        <v>6.8261951066597826</v>
      </c>
      <c r="K711">
        <f t="shared" si="234"/>
        <v>35.151162790697676</v>
      </c>
      <c r="N711" s="71">
        <f t="shared" si="235"/>
        <v>6.8261951066597826</v>
      </c>
      <c r="O711" s="71">
        <f t="shared" si="239"/>
        <v>0.19419542810874671</v>
      </c>
      <c r="P711" s="71">
        <f t="shared" si="237"/>
        <v>35.151162790697676</v>
      </c>
    </row>
    <row r="712" spans="3:16" x14ac:dyDescent="0.25">
      <c r="C712">
        <v>1984</v>
      </c>
      <c r="D712" t="s">
        <v>4141</v>
      </c>
      <c r="E712">
        <v>4</v>
      </c>
      <c r="F712">
        <v>0.30880000000000002</v>
      </c>
      <c r="G712">
        <v>8.3999999999999995E-3</v>
      </c>
      <c r="I712" s="79">
        <f t="shared" si="232"/>
        <v>6.9592432511565328E-2</v>
      </c>
      <c r="J712">
        <f t="shared" si="238"/>
        <v>6.9592432511565328</v>
      </c>
      <c r="K712">
        <f t="shared" si="234"/>
        <v>36.761904761904766</v>
      </c>
      <c r="N712" s="71">
        <f t="shared" si="235"/>
        <v>6.9592432511565328</v>
      </c>
      <c r="O712" s="71">
        <f t="shared" si="239"/>
        <v>0.1893058397335326</v>
      </c>
      <c r="P712" s="71">
        <f t="shared" si="237"/>
        <v>36.761904761904766</v>
      </c>
    </row>
    <row r="713" spans="3:16" x14ac:dyDescent="0.25">
      <c r="C713">
        <v>1985</v>
      </c>
      <c r="D713" t="s">
        <v>4141</v>
      </c>
      <c r="E713">
        <v>4</v>
      </c>
      <c r="F713">
        <v>0.33189999999999997</v>
      </c>
      <c r="G713">
        <v>8.3999999999999995E-3</v>
      </c>
      <c r="I713" s="79">
        <f t="shared" si="232"/>
        <v>7.4281024662567585E-2</v>
      </c>
      <c r="J713">
        <f t="shared" si="238"/>
        <v>7.4281024662567585</v>
      </c>
      <c r="K713">
        <f t="shared" si="234"/>
        <v>39.511904761904759</v>
      </c>
      <c r="N713" s="71">
        <f t="shared" si="235"/>
        <v>7.4281024662567585</v>
      </c>
      <c r="O713" s="71">
        <f t="shared" si="239"/>
        <v>0.18799656738944495</v>
      </c>
      <c r="P713" s="71">
        <f t="shared" si="237"/>
        <v>39.511904761904759</v>
      </c>
    </row>
    <row r="714" spans="3:16" x14ac:dyDescent="0.25">
      <c r="C714">
        <v>1986</v>
      </c>
      <c r="D714" t="s">
        <v>4141</v>
      </c>
      <c r="E714">
        <v>4</v>
      </c>
      <c r="F714">
        <v>0.3367</v>
      </c>
      <c r="G714">
        <v>8.6E-3</v>
      </c>
      <c r="I714" s="79">
        <f t="shared" si="232"/>
        <v>7.524761275100178E-2</v>
      </c>
      <c r="J714">
        <f t="shared" si="238"/>
        <v>7.524761275100178</v>
      </c>
      <c r="K714">
        <f t="shared" si="234"/>
        <v>39.151162790697676</v>
      </c>
      <c r="N714" s="71">
        <f t="shared" si="235"/>
        <v>7.524761275100178</v>
      </c>
      <c r="O714" s="71">
        <f t="shared" si="239"/>
        <v>0.19219764468625342</v>
      </c>
      <c r="P714" s="71">
        <f t="shared" si="237"/>
        <v>39.151162790697676</v>
      </c>
    </row>
    <row r="715" spans="3:16" x14ac:dyDescent="0.25">
      <c r="C715">
        <v>1987</v>
      </c>
      <c r="D715" t="s">
        <v>4141</v>
      </c>
      <c r="E715">
        <v>4</v>
      </c>
      <c r="F715">
        <v>0.33939999999999998</v>
      </c>
      <c r="G715">
        <v>8.2000000000000007E-3</v>
      </c>
      <c r="I715" s="79">
        <f t="shared" si="232"/>
        <v>7.5790175050109099E-2</v>
      </c>
      <c r="J715">
        <f t="shared" si="238"/>
        <v>7.5790175050109099</v>
      </c>
      <c r="K715">
        <f t="shared" si="234"/>
        <v>41.390243902439018</v>
      </c>
      <c r="N715" s="71">
        <f t="shared" si="235"/>
        <v>7.5790175050109099</v>
      </c>
      <c r="O715" s="71">
        <f t="shared" si="239"/>
        <v>0.18311120666201966</v>
      </c>
      <c r="P715" s="71">
        <f t="shared" si="237"/>
        <v>41.390243902439018</v>
      </c>
    </row>
    <row r="716" spans="3:16" x14ac:dyDescent="0.25">
      <c r="C716">
        <v>1988</v>
      </c>
      <c r="D716" t="s">
        <v>4141</v>
      </c>
      <c r="E716">
        <v>4</v>
      </c>
      <c r="F716">
        <v>0.3402</v>
      </c>
      <c r="G716">
        <v>9.1000000000000004E-3</v>
      </c>
      <c r="I716" s="79">
        <f t="shared" si="232"/>
        <v>7.59507767079457E-2</v>
      </c>
      <c r="J716">
        <f t="shared" ref="J716" si="240">I716*100</f>
        <v>7.59507767079457</v>
      </c>
      <c r="K716">
        <f t="shared" si="234"/>
        <v>37.38461538461538</v>
      </c>
      <c r="N716" s="71">
        <f t="shared" si="235"/>
        <v>7.59507767079457</v>
      </c>
      <c r="O716" s="71">
        <f t="shared" ref="O716" si="241">N716/P716</f>
        <v>0.20316051382783831</v>
      </c>
      <c r="P716" s="71">
        <f t="shared" si="237"/>
        <v>37.38461538461538</v>
      </c>
    </row>
    <row r="717" spans="3:16" x14ac:dyDescent="0.25">
      <c r="C717">
        <v>1989</v>
      </c>
      <c r="D717" t="s">
        <v>4141</v>
      </c>
      <c r="E717">
        <v>4</v>
      </c>
      <c r="F717">
        <v>0.36809999999999998</v>
      </c>
      <c r="G717">
        <v>8.3999999999999995E-3</v>
      </c>
      <c r="I717" s="79">
        <f t="shared" si="232"/>
        <v>8.1507313749599408E-2</v>
      </c>
      <c r="J717">
        <f t="shared" ref="J717:J722" si="242">I717*100</f>
        <v>8.1507313749599408</v>
      </c>
      <c r="K717">
        <f t="shared" si="234"/>
        <v>43.821428571428569</v>
      </c>
      <c r="N717" s="71">
        <f t="shared" si="235"/>
        <v>8.1507313749599408</v>
      </c>
      <c r="O717" s="71">
        <f t="shared" ref="O717:O722" si="243">N717/P717</f>
        <v>0.18599875998278595</v>
      </c>
      <c r="P717" s="71">
        <f t="shared" si="237"/>
        <v>43.821428571428569</v>
      </c>
    </row>
    <row r="718" spans="3:16" x14ac:dyDescent="0.25">
      <c r="C718">
        <v>1990</v>
      </c>
      <c r="D718" t="s">
        <v>4141</v>
      </c>
      <c r="E718">
        <v>4</v>
      </c>
      <c r="F718">
        <v>0.37640000000000001</v>
      </c>
      <c r="G718">
        <v>8.6E-3</v>
      </c>
      <c r="I718" s="79">
        <f t="shared" si="232"/>
        <v>8.3143919377751674E-2</v>
      </c>
      <c r="J718">
        <f t="shared" si="242"/>
        <v>8.3143919377751665</v>
      </c>
      <c r="K718">
        <f t="shared" si="234"/>
        <v>43.767441860465119</v>
      </c>
      <c r="N718" s="71">
        <f t="shared" si="235"/>
        <v>8.3143919377751665</v>
      </c>
      <c r="O718" s="71">
        <f t="shared" si="243"/>
        <v>0.18996750973662707</v>
      </c>
      <c r="P718" s="71">
        <f t="shared" si="237"/>
        <v>43.767441860465119</v>
      </c>
    </row>
    <row r="719" spans="3:16" x14ac:dyDescent="0.25">
      <c r="C719">
        <v>1991</v>
      </c>
      <c r="D719" t="s">
        <v>4141</v>
      </c>
      <c r="E719">
        <v>4</v>
      </c>
      <c r="F719">
        <v>0.39329999999999998</v>
      </c>
      <c r="G719">
        <v>8.6999999999999994E-3</v>
      </c>
      <c r="I719" s="79">
        <f t="shared" si="232"/>
        <v>8.6453539884810304E-2</v>
      </c>
      <c r="J719">
        <f t="shared" si="242"/>
        <v>8.6453539884810304</v>
      </c>
      <c r="K719">
        <f t="shared" si="234"/>
        <v>45.206896551724142</v>
      </c>
      <c r="N719" s="71">
        <f t="shared" si="235"/>
        <v>8.6453539884810304</v>
      </c>
      <c r="O719" s="71">
        <f t="shared" si="243"/>
        <v>0.19123971446678098</v>
      </c>
      <c r="P719" s="71">
        <f t="shared" si="237"/>
        <v>45.206896551724142</v>
      </c>
    </row>
    <row r="720" spans="3:16" x14ac:dyDescent="0.25">
      <c r="C720">
        <v>1992</v>
      </c>
      <c r="D720" t="s">
        <v>4141</v>
      </c>
      <c r="E720">
        <v>4</v>
      </c>
      <c r="F720">
        <v>0.39660000000000001</v>
      </c>
      <c r="G720">
        <v>8.6999999999999994E-3</v>
      </c>
      <c r="I720" s="79">
        <f t="shared" si="232"/>
        <v>8.7096279547539179E-2</v>
      </c>
      <c r="J720">
        <f t="shared" si="242"/>
        <v>8.7096279547539179</v>
      </c>
      <c r="K720">
        <f t="shared" si="234"/>
        <v>45.58620689655173</v>
      </c>
      <c r="N720" s="71">
        <f t="shared" si="235"/>
        <v>8.7096279547539179</v>
      </c>
      <c r="O720" s="71">
        <f t="shared" si="243"/>
        <v>0.1910584044537546</v>
      </c>
      <c r="P720" s="71">
        <f t="shared" si="237"/>
        <v>45.58620689655173</v>
      </c>
    </row>
    <row r="721" spans="3:16" x14ac:dyDescent="0.25">
      <c r="C721">
        <v>1993</v>
      </c>
      <c r="D721" t="s">
        <v>4141</v>
      </c>
      <c r="E721">
        <v>4</v>
      </c>
      <c r="F721">
        <v>0.3962</v>
      </c>
      <c r="G721">
        <v>9.1999999999999998E-3</v>
      </c>
      <c r="I721" s="79">
        <f t="shared" si="232"/>
        <v>8.7018432414701197E-2</v>
      </c>
      <c r="J721">
        <f t="shared" si="242"/>
        <v>8.7018432414701188</v>
      </c>
      <c r="K721">
        <f t="shared" si="234"/>
        <v>43.065217391304351</v>
      </c>
      <c r="N721" s="71">
        <f t="shared" si="235"/>
        <v>8.7018432414701188</v>
      </c>
      <c r="O721" s="71">
        <f t="shared" si="243"/>
        <v>0.20206198339607542</v>
      </c>
      <c r="P721" s="71">
        <f t="shared" si="237"/>
        <v>43.065217391304351</v>
      </c>
    </row>
    <row r="722" spans="3:16" x14ac:dyDescent="0.25">
      <c r="C722">
        <v>1994</v>
      </c>
      <c r="D722" t="s">
        <v>4141</v>
      </c>
      <c r="E722">
        <v>4</v>
      </c>
      <c r="F722">
        <v>0.3957</v>
      </c>
      <c r="G722">
        <v>9.1000000000000004E-3</v>
      </c>
      <c r="I722" s="79">
        <f t="shared" si="232"/>
        <v>8.692109997289732E-2</v>
      </c>
      <c r="J722">
        <f t="shared" si="242"/>
        <v>8.692109997289732</v>
      </c>
      <c r="K722">
        <f t="shared" si="234"/>
        <v>43.483516483516482</v>
      </c>
      <c r="N722" s="71">
        <f t="shared" si="235"/>
        <v>8.692109997289732</v>
      </c>
      <c r="O722" s="71">
        <f t="shared" si="243"/>
        <v>0.19989436688232642</v>
      </c>
      <c r="P722" s="71">
        <f t="shared" si="237"/>
        <v>43.483516483516482</v>
      </c>
    </row>
    <row r="723" spans="3:16" x14ac:dyDescent="0.25">
      <c r="C723">
        <v>1995</v>
      </c>
      <c r="D723" t="s">
        <v>4141</v>
      </c>
      <c r="E723">
        <v>4</v>
      </c>
      <c r="F723">
        <v>0.44519999999999998</v>
      </c>
      <c r="G723">
        <v>1.01E-2</v>
      </c>
      <c r="I723" s="79">
        <f t="shared" si="232"/>
        <v>9.643272213661036E-2</v>
      </c>
      <c r="J723">
        <f t="shared" ref="J723" si="244">I723*100</f>
        <v>9.6432722136610352</v>
      </c>
      <c r="K723">
        <f t="shared" si="234"/>
        <v>44.079207920792079</v>
      </c>
      <c r="N723" s="71">
        <f t="shared" si="235"/>
        <v>9.6432722136610352</v>
      </c>
      <c r="O723" s="71">
        <f t="shared" ref="O723" si="245">N723/P723</f>
        <v>0.21877144959114209</v>
      </c>
      <c r="P723" s="71">
        <f t="shared" si="237"/>
        <v>44.079207920792079</v>
      </c>
    </row>
    <row r="724" spans="3:16" x14ac:dyDescent="0.25">
      <c r="C724">
        <v>1996</v>
      </c>
      <c r="D724" t="s">
        <v>4141</v>
      </c>
      <c r="E724">
        <v>4</v>
      </c>
      <c r="F724">
        <v>0.4365</v>
      </c>
      <c r="G724">
        <v>1.03E-2</v>
      </c>
      <c r="I724" s="79">
        <f t="shared" si="232"/>
        <v>9.4778872397561109E-2</v>
      </c>
      <c r="J724">
        <f t="shared" ref="J724:J769" si="246">I724*100</f>
        <v>9.4778872397561109</v>
      </c>
      <c r="K724">
        <f t="shared" si="234"/>
        <v>42.378640776699029</v>
      </c>
      <c r="N724" s="71">
        <f t="shared" si="235"/>
        <v>9.4778872397561109</v>
      </c>
      <c r="O724" s="71">
        <f t="shared" ref="O724:O769" si="247">N724/P724</f>
        <v>0.22364774013628394</v>
      </c>
      <c r="P724" s="71">
        <f t="shared" si="237"/>
        <v>42.378640776699029</v>
      </c>
    </row>
    <row r="725" spans="3:16" x14ac:dyDescent="0.25">
      <c r="C725">
        <v>1997</v>
      </c>
      <c r="D725" t="s">
        <v>4141</v>
      </c>
      <c r="E725">
        <v>4</v>
      </c>
      <c r="F725">
        <v>0.44890000000000002</v>
      </c>
      <c r="G725">
        <v>9.9000000000000008E-3</v>
      </c>
      <c r="I725" s="79">
        <f t="shared" si="232"/>
        <v>9.7133820954460548E-2</v>
      </c>
      <c r="J725">
        <f t="shared" si="246"/>
        <v>9.7133820954460539</v>
      </c>
      <c r="K725">
        <f t="shared" si="234"/>
        <v>45.343434343434339</v>
      </c>
      <c r="N725" s="71">
        <f t="shared" si="235"/>
        <v>9.7133820954460539</v>
      </c>
      <c r="O725" s="71">
        <f t="shared" si="247"/>
        <v>0.2142180502225795</v>
      </c>
      <c r="P725" s="71">
        <f t="shared" si="237"/>
        <v>45.343434343434339</v>
      </c>
    </row>
    <row r="726" spans="3:16" x14ac:dyDescent="0.25">
      <c r="C726">
        <v>1998</v>
      </c>
      <c r="D726" t="s">
        <v>4141</v>
      </c>
      <c r="E726">
        <v>4</v>
      </c>
      <c r="F726">
        <v>0.47420000000000001</v>
      </c>
      <c r="G726">
        <v>0.01</v>
      </c>
      <c r="I726" s="79">
        <f t="shared" si="232"/>
        <v>0.10189218197194028</v>
      </c>
      <c r="J726">
        <f t="shared" si="246"/>
        <v>10.189218197194027</v>
      </c>
      <c r="K726">
        <f t="shared" si="234"/>
        <v>47.42</v>
      </c>
      <c r="N726" s="71">
        <f t="shared" si="235"/>
        <v>10.189218197194027</v>
      </c>
      <c r="O726" s="71">
        <f t="shared" si="247"/>
        <v>0.21487174603951975</v>
      </c>
      <c r="P726" s="71">
        <f t="shared" si="237"/>
        <v>47.42</v>
      </c>
    </row>
    <row r="727" spans="3:16" x14ac:dyDescent="0.25">
      <c r="C727">
        <v>1999</v>
      </c>
      <c r="D727" t="s">
        <v>4141</v>
      </c>
      <c r="E727">
        <v>4</v>
      </c>
      <c r="F727">
        <v>0.4793</v>
      </c>
      <c r="G727">
        <v>9.7000000000000003E-3</v>
      </c>
      <c r="I727" s="79">
        <f t="shared" si="232"/>
        <v>0.10284394807490371</v>
      </c>
      <c r="J727">
        <f t="shared" si="246"/>
        <v>10.284394807490372</v>
      </c>
      <c r="K727">
        <f t="shared" si="234"/>
        <v>49.412371134020617</v>
      </c>
      <c r="N727" s="71">
        <f t="shared" si="235"/>
        <v>10.284394807490372</v>
      </c>
      <c r="O727" s="71">
        <f t="shared" si="247"/>
        <v>0.20813400716181224</v>
      </c>
      <c r="P727" s="71">
        <f t="shared" si="237"/>
        <v>49.412371134020617</v>
      </c>
    </row>
    <row r="728" spans="3:16" x14ac:dyDescent="0.25">
      <c r="C728">
        <v>2000</v>
      </c>
      <c r="D728" t="s">
        <v>4141</v>
      </c>
      <c r="E728">
        <v>4</v>
      </c>
      <c r="F728">
        <v>0.50680000000000003</v>
      </c>
      <c r="G728">
        <v>8.8000000000000005E-3</v>
      </c>
      <c r="I728" s="79">
        <f t="shared" si="232"/>
        <v>0.10793403262313972</v>
      </c>
      <c r="J728">
        <f t="shared" si="246"/>
        <v>10.793403262313973</v>
      </c>
      <c r="K728">
        <f t="shared" si="234"/>
        <v>57.590909090909093</v>
      </c>
      <c r="N728" s="71">
        <f t="shared" si="235"/>
        <v>10.793403262313973</v>
      </c>
      <c r="O728" s="71">
        <f t="shared" si="247"/>
        <v>0.18741505270000583</v>
      </c>
      <c r="P728" s="71">
        <f t="shared" si="237"/>
        <v>57.590909090909093</v>
      </c>
    </row>
    <row r="729" spans="3:16" x14ac:dyDescent="0.25">
      <c r="C729">
        <v>2001</v>
      </c>
      <c r="D729" t="s">
        <v>4141</v>
      </c>
      <c r="E729">
        <v>4</v>
      </c>
      <c r="F729">
        <v>0.52710000000000001</v>
      </c>
      <c r="G729">
        <v>8.8000000000000005E-3</v>
      </c>
      <c r="I729" s="79">
        <f t="shared" si="232"/>
        <v>0.11164692063472725</v>
      </c>
      <c r="J729">
        <f t="shared" si="246"/>
        <v>11.164692063472724</v>
      </c>
      <c r="K729">
        <f t="shared" si="234"/>
        <v>59.897727272727273</v>
      </c>
      <c r="N729" s="71">
        <f t="shared" si="235"/>
        <v>11.164692063472724</v>
      </c>
      <c r="O729" s="71">
        <f t="shared" si="247"/>
        <v>0.18639592137841013</v>
      </c>
      <c r="P729" s="71">
        <f t="shared" si="237"/>
        <v>59.897727272727273</v>
      </c>
    </row>
    <row r="730" spans="3:16" x14ac:dyDescent="0.25">
      <c r="C730">
        <v>2002</v>
      </c>
      <c r="D730" t="s">
        <v>4141</v>
      </c>
      <c r="E730">
        <v>4</v>
      </c>
      <c r="F730">
        <v>0.502</v>
      </c>
      <c r="G730">
        <v>8.8000000000000005E-3</v>
      </c>
      <c r="I730" s="79">
        <f t="shared" si="232"/>
        <v>0.10705062936989584</v>
      </c>
      <c r="J730">
        <f t="shared" si="246"/>
        <v>10.705062936989584</v>
      </c>
      <c r="K730">
        <f t="shared" si="234"/>
        <v>57.04545454545454</v>
      </c>
      <c r="N730" s="71">
        <f t="shared" si="235"/>
        <v>10.705062936989584</v>
      </c>
      <c r="O730" s="71">
        <f t="shared" si="247"/>
        <v>0.18765847379583336</v>
      </c>
      <c r="P730" s="71">
        <f t="shared" si="237"/>
        <v>57.04545454545454</v>
      </c>
    </row>
    <row r="731" spans="3:16" x14ac:dyDescent="0.25">
      <c r="C731">
        <v>2003</v>
      </c>
      <c r="D731" t="s">
        <v>4141</v>
      </c>
      <c r="E731">
        <v>4</v>
      </c>
      <c r="F731">
        <v>0.48780000000000001</v>
      </c>
      <c r="G731">
        <v>8.9999999999999993E-3</v>
      </c>
      <c r="I731" s="79">
        <f t="shared" si="232"/>
        <v>0.10442477044561516</v>
      </c>
      <c r="J731">
        <f t="shared" si="246"/>
        <v>10.442477044561516</v>
      </c>
      <c r="K731">
        <f t="shared" si="234"/>
        <v>54.2</v>
      </c>
      <c r="N731" s="71">
        <f t="shared" si="235"/>
        <v>10.442477044561516</v>
      </c>
      <c r="O731" s="71">
        <f t="shared" si="247"/>
        <v>0.19266562812844124</v>
      </c>
      <c r="P731" s="71">
        <f t="shared" si="237"/>
        <v>54.2</v>
      </c>
    </row>
    <row r="732" spans="3:16" x14ac:dyDescent="0.25">
      <c r="C732">
        <v>2004</v>
      </c>
      <c r="D732" t="s">
        <v>4141</v>
      </c>
      <c r="E732">
        <v>4</v>
      </c>
      <c r="F732">
        <v>0.51980000000000004</v>
      </c>
      <c r="G732">
        <v>9.1999999999999998E-3</v>
      </c>
      <c r="I732" s="79">
        <f t="shared" si="232"/>
        <v>0.11031603033322845</v>
      </c>
      <c r="J732">
        <f t="shared" si="246"/>
        <v>11.031603033322845</v>
      </c>
      <c r="K732">
        <f t="shared" si="234"/>
        <v>56.500000000000007</v>
      </c>
      <c r="N732" s="71">
        <f t="shared" si="235"/>
        <v>11.031603033322845</v>
      </c>
      <c r="O732" s="71">
        <f t="shared" si="247"/>
        <v>0.19524961120925388</v>
      </c>
      <c r="P732" s="71">
        <f t="shared" si="237"/>
        <v>56.500000000000007</v>
      </c>
    </row>
    <row r="733" spans="3:16" x14ac:dyDescent="0.25">
      <c r="C733">
        <v>2005</v>
      </c>
      <c r="D733" t="s">
        <v>4141</v>
      </c>
      <c r="E733">
        <v>4</v>
      </c>
      <c r="F733">
        <v>0.54369999999999996</v>
      </c>
      <c r="G733">
        <v>8.8999999999999999E-3</v>
      </c>
      <c r="I733" s="79">
        <f t="shared" si="232"/>
        <v>0.11465566105639846</v>
      </c>
      <c r="J733">
        <f t="shared" si="246"/>
        <v>11.465566105639846</v>
      </c>
      <c r="K733">
        <f t="shared" si="234"/>
        <v>61.089887640449433</v>
      </c>
      <c r="N733" s="71">
        <f t="shared" si="235"/>
        <v>11.465566105639846</v>
      </c>
      <c r="O733" s="71">
        <f t="shared" si="247"/>
        <v>0.18768353566340745</v>
      </c>
      <c r="P733" s="71">
        <f t="shared" si="237"/>
        <v>61.089887640449433</v>
      </c>
    </row>
    <row r="734" spans="3:16" x14ac:dyDescent="0.25">
      <c r="C734">
        <v>2006</v>
      </c>
      <c r="D734" t="s">
        <v>4141</v>
      </c>
      <c r="E734">
        <v>4</v>
      </c>
      <c r="F734">
        <v>0.53879999999999995</v>
      </c>
      <c r="G734">
        <v>9.1999999999999998E-3</v>
      </c>
      <c r="I734" s="79">
        <f t="shared" si="232"/>
        <v>0.11377007348772694</v>
      </c>
      <c r="J734">
        <f t="shared" si="246"/>
        <v>11.377007348772693</v>
      </c>
      <c r="K734">
        <f t="shared" si="234"/>
        <v>58.565217391304344</v>
      </c>
      <c r="N734" s="71">
        <f t="shared" si="235"/>
        <v>11.377007348772693</v>
      </c>
      <c r="O734" s="71">
        <f t="shared" si="247"/>
        <v>0.19426218932574013</v>
      </c>
      <c r="P734" s="71">
        <f t="shared" si="237"/>
        <v>58.565217391304344</v>
      </c>
    </row>
    <row r="735" spans="3:16" x14ac:dyDescent="0.25">
      <c r="C735">
        <v>2007</v>
      </c>
      <c r="D735" t="s">
        <v>4141</v>
      </c>
      <c r="E735">
        <v>4</v>
      </c>
      <c r="F735">
        <v>0.53820000000000001</v>
      </c>
      <c r="G735">
        <v>8.6999999999999994E-3</v>
      </c>
      <c r="I735" s="79">
        <f t="shared" si="232"/>
        <v>0.11366148891238392</v>
      </c>
      <c r="J735">
        <f t="shared" si="246"/>
        <v>11.366148891238392</v>
      </c>
      <c r="K735">
        <f t="shared" si="234"/>
        <v>61.862068965517246</v>
      </c>
      <c r="N735" s="71">
        <f t="shared" si="235"/>
        <v>11.366148891238392</v>
      </c>
      <c r="O735" s="71">
        <f t="shared" si="247"/>
        <v>0.18373373347040878</v>
      </c>
      <c r="P735" s="71">
        <f t="shared" si="237"/>
        <v>61.862068965517246</v>
      </c>
    </row>
    <row r="736" spans="3:16" x14ac:dyDescent="0.25">
      <c r="C736">
        <v>2008</v>
      </c>
      <c r="D736" t="s">
        <v>4141</v>
      </c>
      <c r="E736">
        <v>4</v>
      </c>
      <c r="F736">
        <v>0.54690000000000005</v>
      </c>
      <c r="G736">
        <v>8.8000000000000005E-3</v>
      </c>
      <c r="I736" s="79">
        <f t="shared" si="232"/>
        <v>0.11523286658922505</v>
      </c>
      <c r="J736">
        <f t="shared" si="246"/>
        <v>11.523286658922505</v>
      </c>
      <c r="K736">
        <f t="shared" si="234"/>
        <v>62.147727272727273</v>
      </c>
      <c r="N736" s="71">
        <f t="shared" si="235"/>
        <v>11.523286658922505</v>
      </c>
      <c r="O736" s="71">
        <f t="shared" si="247"/>
        <v>0.18541766794389841</v>
      </c>
      <c r="P736" s="71">
        <f t="shared" si="237"/>
        <v>62.147727272727273</v>
      </c>
    </row>
    <row r="737" spans="3:16" x14ac:dyDescent="0.25">
      <c r="C737">
        <v>2009</v>
      </c>
      <c r="D737" t="s">
        <v>4141</v>
      </c>
      <c r="E737">
        <v>4</v>
      </c>
      <c r="F737">
        <v>0.54969999999999997</v>
      </c>
      <c r="G737">
        <v>9.1999999999999998E-3</v>
      </c>
      <c r="I737" s="79">
        <f t="shared" si="232"/>
        <v>0.11573718727537075</v>
      </c>
      <c r="J737">
        <f t="shared" si="246"/>
        <v>11.573718727537074</v>
      </c>
      <c r="K737">
        <f t="shared" si="234"/>
        <v>59.75</v>
      </c>
      <c r="N737" s="71">
        <f t="shared" si="235"/>
        <v>11.573718727537074</v>
      </c>
      <c r="O737" s="71">
        <f t="shared" si="247"/>
        <v>0.19370240548179202</v>
      </c>
      <c r="P737" s="71">
        <f t="shared" si="237"/>
        <v>59.75</v>
      </c>
    </row>
    <row r="738" spans="3:16" x14ac:dyDescent="0.25">
      <c r="C738">
        <v>2010</v>
      </c>
      <c r="D738" t="s">
        <v>4141</v>
      </c>
      <c r="E738">
        <v>4</v>
      </c>
      <c r="F738">
        <v>0.55030000000000001</v>
      </c>
      <c r="G738">
        <v>8.8000000000000005E-3</v>
      </c>
      <c r="I738" s="79">
        <f t="shared" si="232"/>
        <v>0.1158451670679741</v>
      </c>
      <c r="J738">
        <f t="shared" si="246"/>
        <v>11.584516706797409</v>
      </c>
      <c r="K738">
        <f t="shared" si="234"/>
        <v>62.534090909090907</v>
      </c>
      <c r="N738" s="71">
        <f t="shared" si="235"/>
        <v>11.584516706797409</v>
      </c>
      <c r="O738" s="71">
        <f t="shared" si="247"/>
        <v>0.18525122118811049</v>
      </c>
      <c r="P738" s="71">
        <f t="shared" si="237"/>
        <v>62.534090909090907</v>
      </c>
    </row>
    <row r="739" spans="3:16" x14ac:dyDescent="0.25">
      <c r="C739">
        <v>1980</v>
      </c>
      <c r="D739" t="s">
        <v>4141</v>
      </c>
      <c r="E739">
        <v>4</v>
      </c>
      <c r="F739">
        <v>0.15379999999999999</v>
      </c>
      <c r="G739">
        <v>1.0500000000000001E-2</v>
      </c>
      <c r="I739" s="79">
        <f t="shared" si="232"/>
        <v>3.6412479372035289E-2</v>
      </c>
      <c r="J739">
        <f t="shared" si="246"/>
        <v>3.6412479372035289</v>
      </c>
      <c r="K739">
        <f t="shared" si="234"/>
        <v>14.647619047619045</v>
      </c>
      <c r="N739" s="71">
        <f t="shared" si="235"/>
        <v>3.6412479372035289</v>
      </c>
      <c r="O739" s="71">
        <f t="shared" si="247"/>
        <v>0.24858974863873251</v>
      </c>
      <c r="P739" s="71">
        <f t="shared" si="237"/>
        <v>14.647619047619045</v>
      </c>
    </row>
    <row r="740" spans="3:16" x14ac:dyDescent="0.25">
      <c r="C740">
        <v>1981</v>
      </c>
      <c r="D740" t="s">
        <v>4141</v>
      </c>
      <c r="E740">
        <v>4</v>
      </c>
      <c r="F740">
        <v>0.14280000000000001</v>
      </c>
      <c r="G740">
        <v>1.15E-2</v>
      </c>
      <c r="I740" s="79">
        <f t="shared" ref="I740:I769" si="248">(1+F740)^(1/E740)-1</f>
        <v>3.3933383343153878E-2</v>
      </c>
      <c r="J740">
        <f t="shared" si="246"/>
        <v>3.3933383343153878</v>
      </c>
      <c r="K740">
        <f t="shared" ref="K740:K769" si="249">F740/G740</f>
        <v>12.417391304347827</v>
      </c>
      <c r="N740" s="71">
        <f t="shared" ref="N740:N769" si="250">J740</f>
        <v>3.3933383343153878</v>
      </c>
      <c r="O740" s="71">
        <f t="shared" si="247"/>
        <v>0.27327304513044087</v>
      </c>
      <c r="P740" s="71">
        <f t="shared" ref="P740:P769" si="251">K740</f>
        <v>12.417391304347827</v>
      </c>
    </row>
    <row r="741" spans="3:16" x14ac:dyDescent="0.25">
      <c r="C741">
        <v>1982</v>
      </c>
      <c r="D741" t="s">
        <v>4141</v>
      </c>
      <c r="E741">
        <v>4</v>
      </c>
      <c r="F741">
        <v>0.18959999999999999</v>
      </c>
      <c r="G741">
        <v>1.1599999999999999E-2</v>
      </c>
      <c r="I741" s="79">
        <f t="shared" si="248"/>
        <v>4.4360022384464237E-2</v>
      </c>
      <c r="J741">
        <f t="shared" si="246"/>
        <v>4.4360022384464237</v>
      </c>
      <c r="K741">
        <f t="shared" si="249"/>
        <v>16.344827586206897</v>
      </c>
      <c r="N741" s="71">
        <f t="shared" si="250"/>
        <v>4.4360022384464237</v>
      </c>
      <c r="O741" s="71">
        <f t="shared" si="247"/>
        <v>0.27140098083322001</v>
      </c>
      <c r="P741" s="71">
        <f t="shared" si="251"/>
        <v>16.344827586206897</v>
      </c>
    </row>
    <row r="742" spans="3:16" x14ac:dyDescent="0.25">
      <c r="C742">
        <v>1983</v>
      </c>
      <c r="D742" t="s">
        <v>4141</v>
      </c>
      <c r="E742">
        <v>4</v>
      </c>
      <c r="F742">
        <v>0.1908</v>
      </c>
      <c r="G742">
        <v>1.1299999999999999E-2</v>
      </c>
      <c r="I742" s="79">
        <f t="shared" si="248"/>
        <v>4.4623295382741901E-2</v>
      </c>
      <c r="J742">
        <f t="shared" si="246"/>
        <v>4.4623295382741901</v>
      </c>
      <c r="K742">
        <f t="shared" si="249"/>
        <v>16.884955752212392</v>
      </c>
      <c r="N742" s="71">
        <f t="shared" si="250"/>
        <v>4.4623295382741901</v>
      </c>
      <c r="O742" s="71">
        <f t="shared" si="247"/>
        <v>0.2642784265330102</v>
      </c>
      <c r="P742" s="71">
        <f t="shared" si="251"/>
        <v>16.884955752212392</v>
      </c>
    </row>
    <row r="743" spans="3:16" x14ac:dyDescent="0.25">
      <c r="C743">
        <v>1984</v>
      </c>
      <c r="D743" t="s">
        <v>4141</v>
      </c>
      <c r="E743">
        <v>4</v>
      </c>
      <c r="F743">
        <v>0.18179999999999999</v>
      </c>
      <c r="G743">
        <v>1.0999999999999999E-2</v>
      </c>
      <c r="I743" s="79">
        <f t="shared" si="248"/>
        <v>4.2643875231113793E-2</v>
      </c>
      <c r="J743">
        <f t="shared" si="246"/>
        <v>4.2643875231113793</v>
      </c>
      <c r="K743">
        <f t="shared" si="249"/>
        <v>16.527272727272727</v>
      </c>
      <c r="N743" s="71">
        <f t="shared" si="250"/>
        <v>4.2643875231113793</v>
      </c>
      <c r="O743" s="71">
        <f t="shared" si="247"/>
        <v>0.25802124727296571</v>
      </c>
      <c r="P743" s="71">
        <f t="shared" si="251"/>
        <v>16.527272727272727</v>
      </c>
    </row>
    <row r="744" spans="3:16" x14ac:dyDescent="0.25">
      <c r="C744">
        <v>1985</v>
      </c>
      <c r="D744" t="s">
        <v>4141</v>
      </c>
      <c r="E744">
        <v>4</v>
      </c>
      <c r="F744">
        <v>0.2137</v>
      </c>
      <c r="G744">
        <v>1.17E-2</v>
      </c>
      <c r="I744" s="79">
        <f t="shared" si="248"/>
        <v>4.9609705774644963E-2</v>
      </c>
      <c r="J744">
        <f t="shared" si="246"/>
        <v>4.9609705774644963</v>
      </c>
      <c r="K744">
        <f t="shared" si="249"/>
        <v>18.264957264957264</v>
      </c>
      <c r="N744" s="71">
        <f t="shared" si="250"/>
        <v>4.9609705774644963</v>
      </c>
      <c r="O744" s="71">
        <f t="shared" si="247"/>
        <v>0.27161139801747597</v>
      </c>
      <c r="P744" s="71">
        <f t="shared" si="251"/>
        <v>18.264957264957264</v>
      </c>
    </row>
    <row r="745" spans="3:16" x14ac:dyDescent="0.25">
      <c r="C745">
        <v>1986</v>
      </c>
      <c r="D745" t="s">
        <v>4141</v>
      </c>
      <c r="E745">
        <v>4</v>
      </c>
      <c r="F745">
        <v>0.20030000000000001</v>
      </c>
      <c r="G745">
        <v>1.14E-2</v>
      </c>
      <c r="I745" s="79">
        <f t="shared" si="248"/>
        <v>4.6700547956584071E-2</v>
      </c>
      <c r="J745">
        <f t="shared" si="246"/>
        <v>4.6700547956584071</v>
      </c>
      <c r="K745">
        <f t="shared" si="249"/>
        <v>17.57017543859649</v>
      </c>
      <c r="N745" s="71">
        <f t="shared" si="250"/>
        <v>4.6700547956584071</v>
      </c>
      <c r="O745" s="71">
        <f t="shared" si="247"/>
        <v>0.26579443170497175</v>
      </c>
      <c r="P745" s="71">
        <f t="shared" si="251"/>
        <v>17.57017543859649</v>
      </c>
    </row>
    <row r="746" spans="3:16" x14ac:dyDescent="0.25">
      <c r="C746">
        <v>1987</v>
      </c>
      <c r="D746" t="s">
        <v>4141</v>
      </c>
      <c r="E746">
        <v>4</v>
      </c>
      <c r="F746">
        <v>0.20619999999999999</v>
      </c>
      <c r="G746">
        <v>1.0800000000000001E-2</v>
      </c>
      <c r="I746" s="79">
        <f t="shared" si="248"/>
        <v>4.7984431666746152E-2</v>
      </c>
      <c r="J746">
        <f t="shared" si="246"/>
        <v>4.7984431666746152</v>
      </c>
      <c r="K746">
        <f t="shared" si="249"/>
        <v>19.092592592592592</v>
      </c>
      <c r="N746" s="71">
        <f t="shared" si="250"/>
        <v>4.7984431666746152</v>
      </c>
      <c r="O746" s="71">
        <f t="shared" si="247"/>
        <v>0.25132486033019324</v>
      </c>
      <c r="P746" s="71">
        <f t="shared" si="251"/>
        <v>19.092592592592592</v>
      </c>
    </row>
    <row r="747" spans="3:16" x14ac:dyDescent="0.25">
      <c r="C747">
        <v>1988</v>
      </c>
      <c r="D747" t="s">
        <v>4141</v>
      </c>
      <c r="E747">
        <v>4</v>
      </c>
      <c r="F747">
        <v>0.18629999999999999</v>
      </c>
      <c r="G747">
        <v>1.2200000000000001E-2</v>
      </c>
      <c r="I747" s="79">
        <f t="shared" si="248"/>
        <v>4.3634993163400804E-2</v>
      </c>
      <c r="J747">
        <f t="shared" si="246"/>
        <v>4.3634993163400804</v>
      </c>
      <c r="K747">
        <f t="shared" si="249"/>
        <v>15.270491803278688</v>
      </c>
      <c r="N747" s="71">
        <f t="shared" si="250"/>
        <v>4.3634993163400804</v>
      </c>
      <c r="O747" s="71">
        <f t="shared" si="247"/>
        <v>0.28574713719457318</v>
      </c>
      <c r="P747" s="71">
        <f t="shared" si="251"/>
        <v>15.270491803278688</v>
      </c>
    </row>
    <row r="748" spans="3:16" x14ac:dyDescent="0.25">
      <c r="C748">
        <v>1989</v>
      </c>
      <c r="D748" t="s">
        <v>4141</v>
      </c>
      <c r="E748">
        <v>4</v>
      </c>
      <c r="F748">
        <v>0.21820000000000001</v>
      </c>
      <c r="G748">
        <v>1.1299999999999999E-2</v>
      </c>
      <c r="I748" s="79">
        <f t="shared" si="248"/>
        <v>5.0581257796572965E-2</v>
      </c>
      <c r="J748">
        <f t="shared" si="246"/>
        <v>5.0581257796572965</v>
      </c>
      <c r="K748">
        <f t="shared" si="249"/>
        <v>19.309734513274339</v>
      </c>
      <c r="N748" s="71">
        <f t="shared" si="250"/>
        <v>5.0581257796572965</v>
      </c>
      <c r="O748" s="71">
        <f t="shared" si="247"/>
        <v>0.26194693542679853</v>
      </c>
      <c r="P748" s="71">
        <f t="shared" si="251"/>
        <v>19.309734513274339</v>
      </c>
    </row>
    <row r="749" spans="3:16" x14ac:dyDescent="0.25">
      <c r="C749">
        <v>1990</v>
      </c>
      <c r="D749" t="s">
        <v>4141</v>
      </c>
      <c r="E749">
        <v>4</v>
      </c>
      <c r="F749">
        <v>0.21690000000000001</v>
      </c>
      <c r="G749">
        <v>1.17E-2</v>
      </c>
      <c r="I749" s="79">
        <f t="shared" si="248"/>
        <v>5.030086407540324E-2</v>
      </c>
      <c r="J749">
        <f t="shared" si="246"/>
        <v>5.030086407540324</v>
      </c>
      <c r="K749">
        <f t="shared" si="249"/>
        <v>18.53846153846154</v>
      </c>
      <c r="N749" s="71">
        <f t="shared" si="250"/>
        <v>5.030086407540324</v>
      </c>
      <c r="O749" s="71">
        <f t="shared" si="247"/>
        <v>0.27133246181752785</v>
      </c>
      <c r="P749" s="71">
        <f t="shared" si="251"/>
        <v>18.53846153846154</v>
      </c>
    </row>
    <row r="750" spans="3:16" x14ac:dyDescent="0.25">
      <c r="C750">
        <v>1991</v>
      </c>
      <c r="D750" t="s">
        <v>4141</v>
      </c>
      <c r="E750">
        <v>4</v>
      </c>
      <c r="F750">
        <v>0.21840000000000001</v>
      </c>
      <c r="G750">
        <v>1.1900000000000001E-2</v>
      </c>
      <c r="I750" s="79">
        <f t="shared" si="248"/>
        <v>5.0624375371012498E-2</v>
      </c>
      <c r="J750">
        <f t="shared" si="246"/>
        <v>5.0624375371012498</v>
      </c>
      <c r="K750">
        <f t="shared" si="249"/>
        <v>18.352941176470587</v>
      </c>
      <c r="N750" s="71">
        <f t="shared" si="250"/>
        <v>5.0624375371012498</v>
      </c>
      <c r="O750" s="71">
        <f t="shared" si="247"/>
        <v>0.27583794272667067</v>
      </c>
      <c r="P750" s="71">
        <f t="shared" si="251"/>
        <v>18.352941176470587</v>
      </c>
    </row>
    <row r="751" spans="3:16" x14ac:dyDescent="0.25">
      <c r="C751">
        <v>1992</v>
      </c>
      <c r="D751" t="s">
        <v>4141</v>
      </c>
      <c r="E751">
        <v>4</v>
      </c>
      <c r="F751">
        <v>0.20269999999999999</v>
      </c>
      <c r="G751">
        <v>1.2E-2</v>
      </c>
      <c r="I751" s="79">
        <f t="shared" si="248"/>
        <v>4.7223375566132431E-2</v>
      </c>
      <c r="J751">
        <f t="shared" si="246"/>
        <v>4.7223375566132431</v>
      </c>
      <c r="K751">
        <f t="shared" si="249"/>
        <v>16.891666666666666</v>
      </c>
      <c r="N751" s="71">
        <f t="shared" si="250"/>
        <v>4.7223375566132431</v>
      </c>
      <c r="O751" s="71">
        <f t="shared" si="247"/>
        <v>0.27956611089964933</v>
      </c>
      <c r="P751" s="71">
        <f t="shared" si="251"/>
        <v>16.891666666666666</v>
      </c>
    </row>
    <row r="752" spans="3:16" x14ac:dyDescent="0.25">
      <c r="C752">
        <v>1993</v>
      </c>
      <c r="D752" t="s">
        <v>4141</v>
      </c>
      <c r="E752">
        <v>4</v>
      </c>
      <c r="F752">
        <v>0.21340000000000001</v>
      </c>
      <c r="G752">
        <v>1.23E-2</v>
      </c>
      <c r="I752" s="79">
        <f t="shared" si="248"/>
        <v>4.954483964154055E-2</v>
      </c>
      <c r="J752">
        <f t="shared" si="246"/>
        <v>4.954483964154055</v>
      </c>
      <c r="K752">
        <f t="shared" si="249"/>
        <v>17.349593495934961</v>
      </c>
      <c r="N752" s="71">
        <f t="shared" si="250"/>
        <v>4.954483964154055</v>
      </c>
      <c r="O752" s="71">
        <f t="shared" si="247"/>
        <v>0.28556772614383724</v>
      </c>
      <c r="P752" s="71">
        <f t="shared" si="251"/>
        <v>17.349593495934961</v>
      </c>
    </row>
    <row r="753" spans="3:16" x14ac:dyDescent="0.25">
      <c r="C753">
        <v>1994</v>
      </c>
      <c r="D753" t="s">
        <v>4141</v>
      </c>
      <c r="E753">
        <v>4</v>
      </c>
      <c r="F753">
        <v>0.21190000000000001</v>
      </c>
      <c r="G753">
        <v>1.2E-2</v>
      </c>
      <c r="I753" s="79">
        <f t="shared" si="248"/>
        <v>4.922032843381019E-2</v>
      </c>
      <c r="J753">
        <f t="shared" si="246"/>
        <v>4.922032843381019</v>
      </c>
      <c r="K753">
        <f t="shared" si="249"/>
        <v>17.658333333333335</v>
      </c>
      <c r="N753" s="71">
        <f t="shared" si="250"/>
        <v>4.922032843381019</v>
      </c>
      <c r="O753" s="71">
        <f t="shared" si="247"/>
        <v>0.27873711241421528</v>
      </c>
      <c r="P753" s="71">
        <f t="shared" si="251"/>
        <v>17.658333333333335</v>
      </c>
    </row>
    <row r="754" spans="3:16" x14ac:dyDescent="0.25">
      <c r="C754">
        <v>1995</v>
      </c>
      <c r="D754" t="s">
        <v>4142</v>
      </c>
      <c r="E754">
        <v>4</v>
      </c>
      <c r="F754">
        <v>0.24110000000000001</v>
      </c>
      <c r="G754">
        <v>1.37E-2</v>
      </c>
      <c r="I754" s="79">
        <f t="shared" si="248"/>
        <v>5.5484096354667223E-2</v>
      </c>
      <c r="J754">
        <f t="shared" si="246"/>
        <v>5.5484096354667223</v>
      </c>
      <c r="K754">
        <f t="shared" si="249"/>
        <v>17.598540145985403</v>
      </c>
      <c r="N754" s="71">
        <f t="shared" si="250"/>
        <v>5.5484096354667223</v>
      </c>
      <c r="O754" s="71">
        <f t="shared" si="247"/>
        <v>0.31527669848981371</v>
      </c>
      <c r="P754" s="71">
        <f t="shared" si="251"/>
        <v>17.598540145985403</v>
      </c>
    </row>
    <row r="755" spans="3:16" x14ac:dyDescent="0.25">
      <c r="C755">
        <v>1996</v>
      </c>
      <c r="D755" t="s">
        <v>4142</v>
      </c>
      <c r="E755">
        <v>4</v>
      </c>
      <c r="F755">
        <v>0.2283</v>
      </c>
      <c r="G755">
        <v>1.3599999999999999E-2</v>
      </c>
      <c r="I755" s="79">
        <f t="shared" si="248"/>
        <v>5.2752091638231802E-2</v>
      </c>
      <c r="J755">
        <f t="shared" si="246"/>
        <v>5.2752091638231802</v>
      </c>
      <c r="K755">
        <f t="shared" si="249"/>
        <v>16.786764705882355</v>
      </c>
      <c r="N755" s="71">
        <f t="shared" si="250"/>
        <v>5.2752091638231802</v>
      </c>
      <c r="O755" s="71">
        <f t="shared" si="247"/>
        <v>0.31424811488390381</v>
      </c>
      <c r="P755" s="71">
        <f t="shared" si="251"/>
        <v>16.786764705882355</v>
      </c>
    </row>
    <row r="756" spans="3:16" x14ac:dyDescent="0.25">
      <c r="C756">
        <v>1997</v>
      </c>
      <c r="D756" t="s">
        <v>4142</v>
      </c>
      <c r="E756">
        <v>4</v>
      </c>
      <c r="F756">
        <v>0.25369999999999998</v>
      </c>
      <c r="G756">
        <v>1.3100000000000001E-2</v>
      </c>
      <c r="I756" s="79">
        <f t="shared" si="248"/>
        <v>5.8152851147362128E-2</v>
      </c>
      <c r="J756">
        <f t="shared" si="246"/>
        <v>5.8152851147362128</v>
      </c>
      <c r="K756">
        <f t="shared" si="249"/>
        <v>19.366412213740457</v>
      </c>
      <c r="N756" s="71">
        <f t="shared" si="250"/>
        <v>5.8152851147362128</v>
      </c>
      <c r="O756" s="71">
        <f t="shared" si="247"/>
        <v>0.30027684273963101</v>
      </c>
      <c r="P756" s="71">
        <f t="shared" si="251"/>
        <v>19.366412213740457</v>
      </c>
    </row>
    <row r="757" spans="3:16" x14ac:dyDescent="0.25">
      <c r="C757">
        <v>1998</v>
      </c>
      <c r="D757" t="s">
        <v>4142</v>
      </c>
      <c r="E757">
        <v>4</v>
      </c>
      <c r="F757">
        <v>0.25</v>
      </c>
      <c r="G757">
        <v>1.2999999999999999E-2</v>
      </c>
      <c r="I757" s="79">
        <f t="shared" si="248"/>
        <v>5.7371263440564091E-2</v>
      </c>
      <c r="J757">
        <f t="shared" si="246"/>
        <v>5.7371263440564091</v>
      </c>
      <c r="K757">
        <f t="shared" si="249"/>
        <v>19.23076923076923</v>
      </c>
      <c r="N757" s="71">
        <f t="shared" si="250"/>
        <v>5.7371263440564091</v>
      </c>
      <c r="O757" s="71">
        <f t="shared" si="247"/>
        <v>0.29833056989093326</v>
      </c>
      <c r="P757" s="71">
        <f t="shared" si="251"/>
        <v>19.23076923076923</v>
      </c>
    </row>
    <row r="758" spans="3:16" x14ac:dyDescent="0.25">
      <c r="C758">
        <v>1999</v>
      </c>
      <c r="D758" t="s">
        <v>4142</v>
      </c>
      <c r="E758">
        <v>4</v>
      </c>
      <c r="F758">
        <v>0.25590000000000002</v>
      </c>
      <c r="G758">
        <v>1.2800000000000001E-2</v>
      </c>
      <c r="I758" s="79">
        <f t="shared" si="248"/>
        <v>5.8616759166673305E-2</v>
      </c>
      <c r="J758">
        <f t="shared" si="246"/>
        <v>5.8616759166673305</v>
      </c>
      <c r="K758">
        <f t="shared" si="249"/>
        <v>19.9921875</v>
      </c>
      <c r="N758" s="71">
        <f t="shared" si="250"/>
        <v>5.8616759166673305</v>
      </c>
      <c r="O758" s="71">
        <f t="shared" si="247"/>
        <v>0.29319832642962812</v>
      </c>
      <c r="P758" s="71">
        <f t="shared" si="251"/>
        <v>19.9921875</v>
      </c>
    </row>
    <row r="759" spans="3:16" x14ac:dyDescent="0.25">
      <c r="C759">
        <v>2000</v>
      </c>
      <c r="D759" t="s">
        <v>4142</v>
      </c>
      <c r="E759">
        <v>4</v>
      </c>
      <c r="F759">
        <v>0.26229999999999998</v>
      </c>
      <c r="G759">
        <v>1.11E-2</v>
      </c>
      <c r="I759" s="79">
        <f t="shared" si="248"/>
        <v>5.9962853290306706E-2</v>
      </c>
      <c r="J759">
        <f t="shared" si="246"/>
        <v>5.9962853290306706</v>
      </c>
      <c r="K759">
        <f t="shared" si="249"/>
        <v>23.630630630630627</v>
      </c>
      <c r="N759" s="71">
        <f t="shared" si="250"/>
        <v>5.9962853290306706</v>
      </c>
      <c r="O759" s="71">
        <f t="shared" si="247"/>
        <v>0.25375054194525526</v>
      </c>
      <c r="P759" s="71">
        <f t="shared" si="251"/>
        <v>23.630630630630627</v>
      </c>
    </row>
    <row r="760" spans="3:16" x14ac:dyDescent="0.25">
      <c r="C760">
        <v>2001</v>
      </c>
      <c r="D760" t="s">
        <v>4142</v>
      </c>
      <c r="E760">
        <v>4</v>
      </c>
      <c r="F760">
        <v>0.27760000000000001</v>
      </c>
      <c r="G760">
        <v>1.12E-2</v>
      </c>
      <c r="I760" s="79">
        <f t="shared" si="248"/>
        <v>6.3160238193464169E-2</v>
      </c>
      <c r="J760">
        <f t="shared" si="246"/>
        <v>6.3160238193464169</v>
      </c>
      <c r="K760">
        <f t="shared" si="249"/>
        <v>24.785714285714288</v>
      </c>
      <c r="N760" s="71">
        <f t="shared" si="250"/>
        <v>6.3160238193464169</v>
      </c>
      <c r="O760" s="71">
        <f t="shared" si="247"/>
        <v>0.25482516850388998</v>
      </c>
      <c r="P760" s="71">
        <f t="shared" si="251"/>
        <v>24.785714285714288</v>
      </c>
    </row>
    <row r="761" spans="3:16" x14ac:dyDescent="0.25">
      <c r="C761">
        <v>2002</v>
      </c>
      <c r="D761" t="s">
        <v>4142</v>
      </c>
      <c r="E761">
        <v>4</v>
      </c>
      <c r="F761">
        <v>0.27350000000000002</v>
      </c>
      <c r="G761">
        <v>1.18E-2</v>
      </c>
      <c r="I761" s="79">
        <f t="shared" si="248"/>
        <v>6.2306251712867189E-2</v>
      </c>
      <c r="J761">
        <f t="shared" si="246"/>
        <v>6.2306251712867189</v>
      </c>
      <c r="K761">
        <f t="shared" si="249"/>
        <v>23.177966101694917</v>
      </c>
      <c r="N761" s="71">
        <f t="shared" si="250"/>
        <v>6.2306251712867189</v>
      </c>
      <c r="O761" s="71">
        <f t="shared" si="247"/>
        <v>0.26881673499518566</v>
      </c>
      <c r="P761" s="71">
        <f t="shared" si="251"/>
        <v>23.177966101694917</v>
      </c>
    </row>
    <row r="762" spans="3:16" x14ac:dyDescent="0.25">
      <c r="C762">
        <v>2003</v>
      </c>
      <c r="D762" t="s">
        <v>4142</v>
      </c>
      <c r="E762">
        <v>4</v>
      </c>
      <c r="F762">
        <v>0.20880000000000001</v>
      </c>
      <c r="G762">
        <v>1.1599999999999999E-2</v>
      </c>
      <c r="I762" s="79">
        <f t="shared" si="248"/>
        <v>4.8548716155229599E-2</v>
      </c>
      <c r="J762">
        <f t="shared" si="246"/>
        <v>4.8548716155229599</v>
      </c>
      <c r="K762">
        <f t="shared" si="249"/>
        <v>18.000000000000004</v>
      </c>
      <c r="N762" s="71">
        <f t="shared" si="250"/>
        <v>4.8548716155229599</v>
      </c>
      <c r="O762" s="71">
        <f t="shared" si="247"/>
        <v>0.26971508975127551</v>
      </c>
      <c r="P762" s="71">
        <f t="shared" si="251"/>
        <v>18.000000000000004</v>
      </c>
    </row>
    <row r="763" spans="3:16" x14ac:dyDescent="0.25">
      <c r="C763">
        <v>2004</v>
      </c>
      <c r="D763" t="s">
        <v>4142</v>
      </c>
      <c r="E763">
        <v>4</v>
      </c>
      <c r="F763">
        <v>0.2651</v>
      </c>
      <c r="G763">
        <v>1.14E-2</v>
      </c>
      <c r="I763" s="79">
        <f t="shared" si="248"/>
        <v>6.0550160277257126E-2</v>
      </c>
      <c r="J763">
        <f t="shared" si="246"/>
        <v>6.0550160277257126</v>
      </c>
      <c r="K763">
        <f t="shared" si="249"/>
        <v>23.254385964912281</v>
      </c>
      <c r="N763" s="71">
        <f t="shared" si="250"/>
        <v>6.0550160277257126</v>
      </c>
      <c r="O763" s="71">
        <f t="shared" si="247"/>
        <v>0.26038167754082658</v>
      </c>
      <c r="P763" s="71">
        <f t="shared" si="251"/>
        <v>23.254385964912281</v>
      </c>
    </row>
    <row r="764" spans="3:16" x14ac:dyDescent="0.25">
      <c r="C764">
        <v>2005</v>
      </c>
      <c r="D764" t="s">
        <v>4142</v>
      </c>
      <c r="E764">
        <v>4</v>
      </c>
      <c r="F764">
        <v>0.26740000000000003</v>
      </c>
      <c r="G764">
        <v>1.1299999999999999E-2</v>
      </c>
      <c r="I764" s="79">
        <f t="shared" si="248"/>
        <v>6.1031862143922533E-2</v>
      </c>
      <c r="J764">
        <f t="shared" si="246"/>
        <v>6.1031862143922533</v>
      </c>
      <c r="K764">
        <f t="shared" si="249"/>
        <v>23.663716814159297</v>
      </c>
      <c r="N764" s="71">
        <f t="shared" si="250"/>
        <v>6.1031862143922533</v>
      </c>
      <c r="O764" s="71">
        <f t="shared" si="247"/>
        <v>0.25791325438531204</v>
      </c>
      <c r="P764" s="71">
        <f t="shared" si="251"/>
        <v>23.663716814159297</v>
      </c>
    </row>
    <row r="765" spans="3:16" x14ac:dyDescent="0.25">
      <c r="C765">
        <v>2006</v>
      </c>
      <c r="D765" t="s">
        <v>4142</v>
      </c>
      <c r="E765">
        <v>4</v>
      </c>
      <c r="F765">
        <v>0.26040000000000002</v>
      </c>
      <c r="G765">
        <v>1.1599999999999999E-2</v>
      </c>
      <c r="I765" s="79">
        <f t="shared" si="248"/>
        <v>5.956376686582443E-2</v>
      </c>
      <c r="J765">
        <f t="shared" si="246"/>
        <v>5.956376686582443</v>
      </c>
      <c r="K765">
        <f t="shared" si="249"/>
        <v>22.448275862068968</v>
      </c>
      <c r="N765" s="71">
        <f t="shared" si="250"/>
        <v>5.956376686582443</v>
      </c>
      <c r="O765" s="71">
        <f t="shared" si="247"/>
        <v>0.26533782474791218</v>
      </c>
      <c r="P765" s="71">
        <f t="shared" si="251"/>
        <v>22.448275862068968</v>
      </c>
    </row>
    <row r="766" spans="3:16" x14ac:dyDescent="0.25">
      <c r="C766">
        <v>2007</v>
      </c>
      <c r="D766" t="s">
        <v>4142</v>
      </c>
      <c r="E766">
        <v>4</v>
      </c>
      <c r="F766">
        <v>0.25879999999999997</v>
      </c>
      <c r="G766">
        <v>1.12E-2</v>
      </c>
      <c r="I766" s="79">
        <f t="shared" si="248"/>
        <v>5.9227343973171864E-2</v>
      </c>
      <c r="J766">
        <f t="shared" si="246"/>
        <v>5.9227343973171864</v>
      </c>
      <c r="K766">
        <f t="shared" si="249"/>
        <v>23.107142857142854</v>
      </c>
      <c r="N766" s="71">
        <f t="shared" si="250"/>
        <v>5.9227343973171864</v>
      </c>
      <c r="O766" s="71">
        <f t="shared" si="247"/>
        <v>0.25631617175406685</v>
      </c>
      <c r="P766" s="71">
        <f t="shared" si="251"/>
        <v>23.107142857142854</v>
      </c>
    </row>
    <row r="767" spans="3:16" x14ac:dyDescent="0.25">
      <c r="C767">
        <v>2008</v>
      </c>
      <c r="D767" t="s">
        <v>4142</v>
      </c>
      <c r="E767">
        <v>4</v>
      </c>
      <c r="F767">
        <v>0.28289999999999998</v>
      </c>
      <c r="G767">
        <v>1.15E-2</v>
      </c>
      <c r="I767" s="79">
        <f t="shared" si="248"/>
        <v>6.4261131413112293E-2</v>
      </c>
      <c r="J767">
        <f t="shared" si="246"/>
        <v>6.4261131413112293</v>
      </c>
      <c r="K767">
        <f t="shared" si="249"/>
        <v>24.599999999999998</v>
      </c>
      <c r="N767" s="71">
        <f t="shared" si="250"/>
        <v>6.4261131413112293</v>
      </c>
      <c r="O767" s="71">
        <f t="shared" si="247"/>
        <v>0.26122411143541585</v>
      </c>
      <c r="P767" s="71">
        <f t="shared" si="251"/>
        <v>24.599999999999998</v>
      </c>
    </row>
    <row r="768" spans="3:16" x14ac:dyDescent="0.25">
      <c r="C768">
        <v>2009</v>
      </c>
      <c r="D768" t="s">
        <v>4142</v>
      </c>
      <c r="E768">
        <v>4</v>
      </c>
      <c r="F768">
        <v>0.26850000000000002</v>
      </c>
      <c r="G768">
        <v>1.1299999999999999E-2</v>
      </c>
      <c r="I768" s="79">
        <f t="shared" si="248"/>
        <v>6.126200956654837E-2</v>
      </c>
      <c r="J768">
        <f t="shared" si="246"/>
        <v>6.126200956654837</v>
      </c>
      <c r="K768">
        <f t="shared" si="249"/>
        <v>23.761061946902657</v>
      </c>
      <c r="N768" s="71">
        <f t="shared" si="250"/>
        <v>6.126200956654837</v>
      </c>
      <c r="O768" s="71">
        <f t="shared" si="247"/>
        <v>0.25782521717020351</v>
      </c>
      <c r="P768" s="71">
        <f t="shared" si="251"/>
        <v>23.761061946902657</v>
      </c>
    </row>
    <row r="769" spans="1:16" x14ac:dyDescent="0.25">
      <c r="C769">
        <v>2010</v>
      </c>
      <c r="D769" t="s">
        <v>4142</v>
      </c>
      <c r="E769">
        <v>4</v>
      </c>
      <c r="F769">
        <v>0.27460000000000001</v>
      </c>
      <c r="G769">
        <v>1.14E-2</v>
      </c>
      <c r="I769" s="79">
        <f t="shared" si="248"/>
        <v>6.2535572200919542E-2</v>
      </c>
      <c r="J769">
        <f t="shared" si="246"/>
        <v>6.2535572200919542</v>
      </c>
      <c r="K769">
        <f t="shared" si="249"/>
        <v>24.087719298245613</v>
      </c>
      <c r="N769" s="71">
        <f t="shared" si="250"/>
        <v>6.2535572200919542</v>
      </c>
      <c r="O769" s="71">
        <f t="shared" si="247"/>
        <v>0.25961599529879198</v>
      </c>
      <c r="P769" s="71">
        <f t="shared" si="251"/>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2">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3">I776*100</f>
        <v>8.1329403363969099</v>
      </c>
      <c r="K776">
        <f t="shared" ref="K776" si="254">F776/G776</f>
        <v>33.75</v>
      </c>
      <c r="N776" s="71">
        <f t="shared" si="252"/>
        <v>8.1329403363969099</v>
      </c>
      <c r="O776" s="71">
        <f t="shared" ref="O776" si="255">N776/P776</f>
        <v>0.24097600996731586</v>
      </c>
      <c r="P776" s="71">
        <f t="shared" ref="P776" si="256">K776</f>
        <v>33.75</v>
      </c>
    </row>
    <row r="777" spans="1:16" x14ac:dyDescent="0.25">
      <c r="B777" t="s">
        <v>4169</v>
      </c>
      <c r="C777" t="s">
        <v>4176</v>
      </c>
      <c r="D777">
        <v>4</v>
      </c>
      <c r="E777">
        <v>8</v>
      </c>
      <c r="F777">
        <v>0.69072</v>
      </c>
      <c r="G777">
        <v>1.619E-2</v>
      </c>
      <c r="I777" s="79">
        <f t="shared" ref="I777:I782" si="257">(1+F777)^(1/E777)-1</f>
        <v>6.7846826330989263E-2</v>
      </c>
      <c r="J777">
        <f t="shared" ref="J777:J782" si="258">I777*100</f>
        <v>6.7846826330989263</v>
      </c>
      <c r="K777">
        <f t="shared" ref="K777:K782" si="259">F777/G777</f>
        <v>42.663372452130943</v>
      </c>
      <c r="N777" s="71">
        <f t="shared" ref="N777:N782" si="260">J777</f>
        <v>6.7846826330989263</v>
      </c>
      <c r="O777" s="71">
        <f t="shared" ref="O777:O782" si="261">N777/P777</f>
        <v>0.15902827749286486</v>
      </c>
      <c r="P777" s="71">
        <f t="shared" ref="P777:P782" si="262">K777</f>
        <v>42.663372452130943</v>
      </c>
    </row>
    <row r="778" spans="1:16" x14ac:dyDescent="0.25">
      <c r="B778" t="s">
        <v>4170</v>
      </c>
      <c r="C778" t="s">
        <v>4177</v>
      </c>
      <c r="D778">
        <v>3</v>
      </c>
      <c r="E778">
        <v>11</v>
      </c>
      <c r="F778">
        <v>1.18726</v>
      </c>
      <c r="G778">
        <v>2.266E-2</v>
      </c>
      <c r="I778" s="79">
        <f t="shared" si="257"/>
        <v>7.3742237934721233E-2</v>
      </c>
      <c r="J778">
        <f t="shared" si="258"/>
        <v>7.3742237934721233</v>
      </c>
      <c r="K778">
        <f t="shared" si="259"/>
        <v>52.394527802294796</v>
      </c>
      <c r="N778" s="71">
        <f t="shared" si="260"/>
        <v>7.3742237934721233</v>
      </c>
      <c r="O778" s="71">
        <f t="shared" si="261"/>
        <v>0.1407441597965722</v>
      </c>
      <c r="P778" s="71">
        <f t="shared" si="262"/>
        <v>52.394527802294796</v>
      </c>
    </row>
    <row r="779" spans="1:16" x14ac:dyDescent="0.25">
      <c r="B779" t="s">
        <v>4171</v>
      </c>
      <c r="C779" t="s">
        <v>4178</v>
      </c>
      <c r="D779">
        <v>3</v>
      </c>
      <c r="E779">
        <v>11</v>
      </c>
      <c r="F779">
        <v>1.1603699999999999</v>
      </c>
      <c r="G779">
        <v>2.7810000000000001E-2</v>
      </c>
      <c r="I779" s="79">
        <f t="shared" si="257"/>
        <v>7.2535433382302061E-2</v>
      </c>
      <c r="J779">
        <f t="shared" si="258"/>
        <v>7.2535433382302061</v>
      </c>
      <c r="K779">
        <f t="shared" si="259"/>
        <v>41.724919093851128</v>
      </c>
      <c r="N779" s="71">
        <f t="shared" si="260"/>
        <v>7.2535433382302061</v>
      </c>
      <c r="O779" s="71">
        <f t="shared" si="261"/>
        <v>0.17384199887637741</v>
      </c>
      <c r="P779" s="71">
        <f t="shared" si="262"/>
        <v>41.724919093851128</v>
      </c>
    </row>
    <row r="780" spans="1:16" x14ac:dyDescent="0.25">
      <c r="B780" t="s">
        <v>4172</v>
      </c>
      <c r="C780" t="s">
        <v>4179</v>
      </c>
      <c r="D780">
        <v>4</v>
      </c>
      <c r="E780">
        <v>15</v>
      </c>
      <c r="F780">
        <v>2.3220299999999998</v>
      </c>
      <c r="G780">
        <v>3.9969999999999999E-2</v>
      </c>
      <c r="I780" s="79">
        <f t="shared" si="257"/>
        <v>8.3328669719881399E-2</v>
      </c>
      <c r="J780">
        <f t="shared" si="258"/>
        <v>8.332866971988139</v>
      </c>
      <c r="K780">
        <f t="shared" si="259"/>
        <v>58.094320740555411</v>
      </c>
      <c r="N780" s="71">
        <f t="shared" si="260"/>
        <v>8.332866971988139</v>
      </c>
      <c r="O780" s="71">
        <f t="shared" si="261"/>
        <v>0.1434368603637188</v>
      </c>
      <c r="P780" s="71">
        <f t="shared" si="262"/>
        <v>58.094320740555411</v>
      </c>
    </row>
    <row r="781" spans="1:16" x14ac:dyDescent="0.25">
      <c r="B781" t="s">
        <v>4173</v>
      </c>
      <c r="C781" t="s">
        <v>4180</v>
      </c>
      <c r="D781">
        <v>4</v>
      </c>
      <c r="E781">
        <v>15</v>
      </c>
      <c r="F781">
        <v>2.09362</v>
      </c>
      <c r="G781">
        <v>4.2680000000000003E-2</v>
      </c>
      <c r="I781" s="79">
        <f t="shared" si="257"/>
        <v>7.8196202278534077E-2</v>
      </c>
      <c r="J781">
        <f t="shared" si="258"/>
        <v>7.8196202278534077</v>
      </c>
      <c r="K781">
        <f t="shared" si="259"/>
        <v>49.05388940955951</v>
      </c>
      <c r="N781" s="71">
        <f t="shared" si="260"/>
        <v>7.8196202278534077</v>
      </c>
      <c r="O781" s="71">
        <f t="shared" si="261"/>
        <v>0.15940877108777307</v>
      </c>
      <c r="P781" s="71">
        <f t="shared" si="262"/>
        <v>49.05388940955951</v>
      </c>
    </row>
    <row r="782" spans="1:16" x14ac:dyDescent="0.25">
      <c r="B782" t="s">
        <v>4174</v>
      </c>
      <c r="C782" t="s">
        <v>4181</v>
      </c>
      <c r="D782">
        <v>4</v>
      </c>
      <c r="E782">
        <v>15</v>
      </c>
      <c r="F782">
        <v>1.72776</v>
      </c>
      <c r="G782">
        <v>4.8939999999999997E-2</v>
      </c>
      <c r="I782" s="79">
        <f t="shared" si="257"/>
        <v>6.9187182530897173E-2</v>
      </c>
      <c r="J782">
        <f t="shared" si="258"/>
        <v>6.9187182530897173</v>
      </c>
      <c r="K782">
        <f t="shared" si="259"/>
        <v>35.30363710666122</v>
      </c>
      <c r="N782" s="71">
        <f t="shared" si="260"/>
        <v>6.9187182530897173</v>
      </c>
      <c r="O782" s="71">
        <f t="shared" si="261"/>
        <v>0.19597749184273899</v>
      </c>
      <c r="P782" s="71">
        <f t="shared" si="262"/>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3">J790*100</f>
        <v>6.8845274530016765</v>
      </c>
      <c r="O790" s="71">
        <f t="shared" ref="O790" si="264">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3"/>
        <v>6.9113307397686619</v>
      </c>
      <c r="O791" s="71">
        <f t="shared" ref="O791:O819" si="265">K791</f>
        <v>6.9113307397686619</v>
      </c>
      <c r="P791" s="71">
        <f t="shared" ref="P791:P819" si="266">O791/Q791</f>
        <v>0.10605080159227653</v>
      </c>
      <c r="Q791" s="71">
        <f t="shared" ref="Q791:Q819" si="267">H791</f>
        <v>65.17</v>
      </c>
    </row>
    <row r="792" spans="1:17" x14ac:dyDescent="0.25">
      <c r="B792" t="s">
        <v>181</v>
      </c>
      <c r="C792" t="s">
        <v>4194</v>
      </c>
      <c r="D792" t="s">
        <v>168</v>
      </c>
      <c r="E792">
        <v>2</v>
      </c>
      <c r="F792">
        <v>10</v>
      </c>
      <c r="G792">
        <v>0.96299999999999997</v>
      </c>
      <c r="H792">
        <v>95.27</v>
      </c>
      <c r="J792" s="79">
        <f>(1+G792-G791)^(1/E792)-1</f>
        <v>0.16017240098185415</v>
      </c>
      <c r="K792">
        <f t="shared" si="263"/>
        <v>16.017240098185415</v>
      </c>
      <c r="O792" s="71">
        <f t="shared" si="265"/>
        <v>16.017240098185415</v>
      </c>
      <c r="P792" s="71">
        <f t="shared" si="266"/>
        <v>0.16812469925669588</v>
      </c>
      <c r="Q792" s="71">
        <f t="shared" si="267"/>
        <v>95.27</v>
      </c>
    </row>
    <row r="793" spans="1:17" x14ac:dyDescent="0.25">
      <c r="B793" t="s">
        <v>181</v>
      </c>
      <c r="C793" t="s">
        <v>4194</v>
      </c>
      <c r="D793" t="s">
        <v>4190</v>
      </c>
      <c r="E793">
        <v>2</v>
      </c>
      <c r="F793">
        <v>12</v>
      </c>
      <c r="G793">
        <v>1.149</v>
      </c>
      <c r="H793">
        <v>90.04</v>
      </c>
      <c r="J793" s="79">
        <f>(1+G793-G792)^(1/E793)-1</f>
        <v>8.9036271204958606E-2</v>
      </c>
      <c r="K793">
        <f t="shared" si="263"/>
        <v>8.9036271204958606</v>
      </c>
      <c r="O793" s="71">
        <f t="shared" si="265"/>
        <v>8.9036271204958606</v>
      </c>
      <c r="P793" s="71">
        <f t="shared" si="266"/>
        <v>9.8885241231628826E-2</v>
      </c>
      <c r="Q793" s="71">
        <f t="shared" si="267"/>
        <v>90.04</v>
      </c>
    </row>
    <row r="794" spans="1:17" x14ac:dyDescent="0.25">
      <c r="B794" t="s">
        <v>181</v>
      </c>
      <c r="C794" t="s">
        <v>4194</v>
      </c>
      <c r="D794" t="s">
        <v>4191</v>
      </c>
      <c r="E794">
        <v>3</v>
      </c>
      <c r="F794">
        <v>15</v>
      </c>
      <c r="G794">
        <v>1.5</v>
      </c>
      <c r="H794">
        <v>142.78</v>
      </c>
      <c r="J794" s="79">
        <f>(1+G794-G793)^(1/E794)-1</f>
        <v>0.10548227346140382</v>
      </c>
      <c r="K794">
        <f t="shared" si="263"/>
        <v>10.548227346140383</v>
      </c>
      <c r="O794" s="71">
        <f t="shared" si="265"/>
        <v>10.548227346140383</v>
      </c>
      <c r="P794" s="71">
        <f t="shared" si="266"/>
        <v>7.38774852650258E-2</v>
      </c>
      <c r="Q794" s="71">
        <f t="shared" si="267"/>
        <v>142.78</v>
      </c>
    </row>
    <row r="795" spans="1:17" x14ac:dyDescent="0.25">
      <c r="B795" t="s">
        <v>4196</v>
      </c>
      <c r="C795" t="s">
        <v>4194</v>
      </c>
      <c r="D795" t="s">
        <v>171</v>
      </c>
      <c r="E795">
        <v>5</v>
      </c>
      <c r="F795">
        <v>5</v>
      </c>
      <c r="G795">
        <v>0.38800000000000001</v>
      </c>
      <c r="H795">
        <v>40.74</v>
      </c>
      <c r="J795" s="79">
        <f>(1+G795)^(1/E795)-1</f>
        <v>6.7770438721748372E-2</v>
      </c>
      <c r="K795">
        <f t="shared" si="263"/>
        <v>6.7770438721748372</v>
      </c>
      <c r="O795" s="71">
        <f t="shared" si="265"/>
        <v>6.7770438721748372</v>
      </c>
      <c r="P795" s="71">
        <f t="shared" si="266"/>
        <v>0.16634864683787032</v>
      </c>
      <c r="Q795" s="71">
        <f t="shared" si="267"/>
        <v>40.74</v>
      </c>
    </row>
    <row r="796" spans="1:17" x14ac:dyDescent="0.25">
      <c r="B796" t="s">
        <v>4196</v>
      </c>
      <c r="C796" t="s">
        <v>4194</v>
      </c>
      <c r="D796" t="s">
        <v>167</v>
      </c>
      <c r="E796">
        <v>3</v>
      </c>
      <c r="F796">
        <v>8</v>
      </c>
      <c r="G796">
        <v>0.61</v>
      </c>
      <c r="H796">
        <v>64.02</v>
      </c>
      <c r="J796" s="79">
        <f>(1+G796-G795)^(1/E796)-1</f>
        <v>6.9113307397686619E-2</v>
      </c>
      <c r="K796">
        <f t="shared" si="263"/>
        <v>6.9113307397686619</v>
      </c>
      <c r="O796" s="71">
        <f t="shared" si="265"/>
        <v>6.9113307397686619</v>
      </c>
      <c r="P796" s="71">
        <f t="shared" si="266"/>
        <v>0.10795580661931681</v>
      </c>
      <c r="Q796" s="71">
        <f t="shared" si="267"/>
        <v>64.02</v>
      </c>
    </row>
    <row r="797" spans="1:17" x14ac:dyDescent="0.25">
      <c r="B797" t="s">
        <v>4196</v>
      </c>
      <c r="C797" t="s">
        <v>4194</v>
      </c>
      <c r="D797" t="s">
        <v>168</v>
      </c>
      <c r="E797">
        <v>2</v>
      </c>
      <c r="F797">
        <v>10</v>
      </c>
      <c r="G797">
        <v>0.96299999999999997</v>
      </c>
      <c r="H797">
        <v>95.05</v>
      </c>
      <c r="J797" s="79">
        <f>(1+G797-G796)^(1/E797)-1</f>
        <v>0.16318528188762782</v>
      </c>
      <c r="K797">
        <f t="shared" si="263"/>
        <v>16.318528188762784</v>
      </c>
      <c r="O797" s="71">
        <f t="shared" si="265"/>
        <v>16.318528188762784</v>
      </c>
      <c r="P797" s="71">
        <f t="shared" si="266"/>
        <v>0.17168362113374838</v>
      </c>
      <c r="Q797" s="71">
        <f t="shared" si="267"/>
        <v>95.05</v>
      </c>
    </row>
    <row r="798" spans="1:17" x14ac:dyDescent="0.25">
      <c r="B798" t="s">
        <v>4196</v>
      </c>
      <c r="C798" t="s">
        <v>4194</v>
      </c>
      <c r="D798" t="s">
        <v>4190</v>
      </c>
      <c r="E798">
        <v>2</v>
      </c>
      <c r="F798">
        <v>12</v>
      </c>
      <c r="G798">
        <v>1.1559999999999999</v>
      </c>
      <c r="H798">
        <v>90.15</v>
      </c>
      <c r="J798" s="79">
        <f>(1+G798-G797)^(1/E798)-1</f>
        <v>9.2245393673051623E-2</v>
      </c>
      <c r="K798">
        <f t="shared" si="263"/>
        <v>9.2245393673051623</v>
      </c>
      <c r="O798" s="71">
        <f t="shared" si="265"/>
        <v>9.2245393673051623</v>
      </c>
      <c r="P798" s="71">
        <f t="shared" si="266"/>
        <v>0.10232434129012936</v>
      </c>
      <c r="Q798" s="71">
        <f t="shared" si="267"/>
        <v>90.15</v>
      </c>
    </row>
    <row r="799" spans="1:17" x14ac:dyDescent="0.25">
      <c r="B799" t="s">
        <v>4196</v>
      </c>
      <c r="C799" t="s">
        <v>4194</v>
      </c>
      <c r="D799" t="s">
        <v>4191</v>
      </c>
      <c r="E799">
        <v>3</v>
      </c>
      <c r="F799">
        <v>15</v>
      </c>
      <c r="G799">
        <v>1.5369999999999999</v>
      </c>
      <c r="H799">
        <v>132.28</v>
      </c>
      <c r="J799" s="79">
        <f>(1+G799-G798)^(1/E799)-1</f>
        <v>0.11360513839726183</v>
      </c>
      <c r="K799">
        <f t="shared" si="263"/>
        <v>11.360513839726183</v>
      </c>
      <c r="O799" s="71">
        <f t="shared" si="265"/>
        <v>11.360513839726183</v>
      </c>
      <c r="P799" s="71">
        <f t="shared" si="266"/>
        <v>8.5882324158800899E-2</v>
      </c>
      <c r="Q799" s="71">
        <f t="shared" si="267"/>
        <v>132.28</v>
      </c>
    </row>
    <row r="800" spans="1:17" x14ac:dyDescent="0.25">
      <c r="B800" t="s">
        <v>181</v>
      </c>
      <c r="C800" t="s">
        <v>318</v>
      </c>
      <c r="D800" t="s">
        <v>171</v>
      </c>
      <c r="E800">
        <v>5</v>
      </c>
      <c r="F800">
        <v>5</v>
      </c>
      <c r="G800">
        <v>0.313</v>
      </c>
      <c r="H800">
        <v>30.46</v>
      </c>
      <c r="J800" s="79">
        <f>(1+G800)^(1/E800)-1</f>
        <v>5.5973319208808325E-2</v>
      </c>
      <c r="K800">
        <f t="shared" si="263"/>
        <v>5.5973319208808325</v>
      </c>
      <c r="O800" s="71">
        <f t="shared" si="265"/>
        <v>5.5973319208808325</v>
      </c>
      <c r="P800" s="71">
        <f t="shared" si="266"/>
        <v>0.18376007619438059</v>
      </c>
      <c r="Q800" s="71">
        <f t="shared" si="267"/>
        <v>30.46</v>
      </c>
    </row>
    <row r="801" spans="2:17" x14ac:dyDescent="0.25">
      <c r="B801" t="s">
        <v>181</v>
      </c>
      <c r="C801" t="s">
        <v>318</v>
      </c>
      <c r="D801" t="s">
        <v>167</v>
      </c>
      <c r="E801">
        <v>3</v>
      </c>
      <c r="F801">
        <v>8</v>
      </c>
      <c r="G801">
        <v>0.50600000000000001</v>
      </c>
      <c r="H801">
        <v>49.66</v>
      </c>
      <c r="J801" s="79">
        <f>(1+G801-G800)^(1/E801)-1</f>
        <v>6.0588257792287603E-2</v>
      </c>
      <c r="K801">
        <f t="shared" si="263"/>
        <v>6.0588257792287603</v>
      </c>
      <c r="O801" s="71">
        <f t="shared" si="265"/>
        <v>6.0588257792287603</v>
      </c>
      <c r="P801" s="71">
        <f t="shared" si="266"/>
        <v>0.12200615745527106</v>
      </c>
      <c r="Q801" s="71">
        <f t="shared" si="267"/>
        <v>49.66</v>
      </c>
    </row>
    <row r="802" spans="2:17" x14ac:dyDescent="0.25">
      <c r="B802" t="s">
        <v>181</v>
      </c>
      <c r="C802" t="s">
        <v>318</v>
      </c>
      <c r="D802" t="s">
        <v>168</v>
      </c>
      <c r="E802">
        <v>2</v>
      </c>
      <c r="F802">
        <v>10</v>
      </c>
      <c r="G802">
        <v>0.82</v>
      </c>
      <c r="H802">
        <v>74.760000000000005</v>
      </c>
      <c r="J802" s="79">
        <f>(1+G802-G801)^(1/E802)-1</f>
        <v>0.14629839047256787</v>
      </c>
      <c r="K802">
        <f t="shared" si="263"/>
        <v>14.629839047256787</v>
      </c>
      <c r="O802" s="71">
        <f t="shared" si="265"/>
        <v>14.629839047256787</v>
      </c>
      <c r="P802" s="71">
        <f t="shared" si="266"/>
        <v>0.1956907309691919</v>
      </c>
      <c r="Q802" s="71">
        <f t="shared" si="267"/>
        <v>74.760000000000005</v>
      </c>
    </row>
    <row r="803" spans="2:17" x14ac:dyDescent="0.25">
      <c r="B803" t="s">
        <v>181</v>
      </c>
      <c r="C803" t="s">
        <v>318</v>
      </c>
      <c r="D803" t="s">
        <v>4190</v>
      </c>
      <c r="E803">
        <v>2</v>
      </c>
      <c r="F803">
        <v>12</v>
      </c>
      <c r="G803">
        <v>0.999</v>
      </c>
      <c r="H803">
        <v>72.19</v>
      </c>
      <c r="J803" s="79">
        <f>(1+G803-G802)^(1/E803)-1</f>
        <v>8.5817664251231607E-2</v>
      </c>
      <c r="K803">
        <f t="shared" si="263"/>
        <v>8.5817664251231598</v>
      </c>
      <c r="O803" s="71">
        <f t="shared" si="265"/>
        <v>8.5817664251231598</v>
      </c>
      <c r="P803" s="71">
        <f t="shared" si="266"/>
        <v>0.11887749584600582</v>
      </c>
      <c r="Q803" s="71">
        <f t="shared" si="267"/>
        <v>72.19</v>
      </c>
    </row>
    <row r="804" spans="2:17" x14ac:dyDescent="0.25">
      <c r="B804" t="s">
        <v>181</v>
      </c>
      <c r="C804" t="s">
        <v>318</v>
      </c>
      <c r="D804" t="s">
        <v>4191</v>
      </c>
      <c r="E804">
        <v>3</v>
      </c>
      <c r="F804">
        <v>15</v>
      </c>
      <c r="G804">
        <v>1.3720000000000001</v>
      </c>
      <c r="H804">
        <v>118.33</v>
      </c>
      <c r="J804" s="79">
        <f>(1+G804-G803)^(1/E804)-1</f>
        <v>0.11145063698013868</v>
      </c>
      <c r="K804">
        <f t="shared" si="263"/>
        <v>11.145063698013868</v>
      </c>
      <c r="O804" s="71">
        <f t="shared" si="265"/>
        <v>11.145063698013868</v>
      </c>
      <c r="P804" s="71">
        <f t="shared" si="266"/>
        <v>9.4186290019554364E-2</v>
      </c>
      <c r="Q804" s="71">
        <f t="shared" si="267"/>
        <v>118.33</v>
      </c>
    </row>
    <row r="805" spans="2:17" x14ac:dyDescent="0.25">
      <c r="B805" t="s">
        <v>4196</v>
      </c>
      <c r="C805" t="s">
        <v>318</v>
      </c>
      <c r="D805" t="s">
        <v>171</v>
      </c>
      <c r="E805">
        <v>5</v>
      </c>
      <c r="F805">
        <v>5</v>
      </c>
      <c r="G805">
        <v>0.30199999999999999</v>
      </c>
      <c r="H805">
        <v>28.66</v>
      </c>
      <c r="J805" s="79">
        <f>(1+G805)^(1/E805)-1</f>
        <v>5.4198021604014546E-2</v>
      </c>
      <c r="K805">
        <f t="shared" si="263"/>
        <v>5.4198021604014546</v>
      </c>
      <c r="O805" s="71">
        <f t="shared" si="265"/>
        <v>5.4198021604014546</v>
      </c>
      <c r="P805" s="71">
        <f t="shared" si="266"/>
        <v>0.189106844396422</v>
      </c>
      <c r="Q805" s="71">
        <f t="shared" si="267"/>
        <v>28.66</v>
      </c>
    </row>
    <row r="806" spans="2:17" x14ac:dyDescent="0.25">
      <c r="B806" t="s">
        <v>4196</v>
      </c>
      <c r="C806" t="s">
        <v>318</v>
      </c>
      <c r="D806" t="s">
        <v>167</v>
      </c>
      <c r="E806">
        <v>3</v>
      </c>
      <c r="F806">
        <v>8</v>
      </c>
      <c r="G806">
        <v>0.49099999999999999</v>
      </c>
      <c r="H806">
        <v>46.15</v>
      </c>
      <c r="J806" s="79">
        <f>(1+G806-G805)^(1/E806)-1</f>
        <v>5.9401584624788173E-2</v>
      </c>
      <c r="K806">
        <f t="shared" si="263"/>
        <v>5.9401584624788173</v>
      </c>
      <c r="O806" s="71">
        <f t="shared" si="265"/>
        <v>5.9401584624788173</v>
      </c>
      <c r="P806" s="71">
        <f t="shared" si="266"/>
        <v>0.12871415953366885</v>
      </c>
      <c r="Q806" s="71">
        <f t="shared" si="267"/>
        <v>46.15</v>
      </c>
    </row>
    <row r="807" spans="2:17" x14ac:dyDescent="0.25">
      <c r="B807" t="s">
        <v>4196</v>
      </c>
      <c r="C807" t="s">
        <v>318</v>
      </c>
      <c r="D807" t="s">
        <v>168</v>
      </c>
      <c r="E807">
        <v>2</v>
      </c>
      <c r="F807">
        <v>10</v>
      </c>
      <c r="G807">
        <v>0.80800000000000005</v>
      </c>
      <c r="H807">
        <v>71.290000000000006</v>
      </c>
      <c r="J807" s="79">
        <f>(1+G807-G806)^(1/E807)-1</f>
        <v>0.14760620423558191</v>
      </c>
      <c r="K807">
        <f t="shared" si="263"/>
        <v>14.760620423558191</v>
      </c>
      <c r="O807" s="71">
        <f t="shared" si="265"/>
        <v>14.760620423558191</v>
      </c>
      <c r="P807" s="71">
        <f t="shared" si="266"/>
        <v>0.20705036363526708</v>
      </c>
      <c r="Q807" s="71">
        <f t="shared" si="267"/>
        <v>71.290000000000006</v>
      </c>
    </row>
    <row r="808" spans="2:17" x14ac:dyDescent="0.25">
      <c r="B808" t="s">
        <v>4196</v>
      </c>
      <c r="C808" t="s">
        <v>318</v>
      </c>
      <c r="D808" t="s">
        <v>4190</v>
      </c>
      <c r="E808">
        <v>2</v>
      </c>
      <c r="F808">
        <v>12</v>
      </c>
      <c r="G808">
        <v>0.98799999999999999</v>
      </c>
      <c r="H808">
        <v>70.16</v>
      </c>
      <c r="J808" s="79">
        <f>(1+G808-G807)^(1/E808)-1</f>
        <v>8.6278049120021461E-2</v>
      </c>
      <c r="K808">
        <f t="shared" si="263"/>
        <v>8.6278049120021461</v>
      </c>
      <c r="O808" s="71">
        <f t="shared" si="265"/>
        <v>8.6278049120021461</v>
      </c>
      <c r="P808" s="71">
        <f t="shared" si="266"/>
        <v>0.12297327411633618</v>
      </c>
      <c r="Q808" s="71">
        <f t="shared" si="267"/>
        <v>70.16</v>
      </c>
    </row>
    <row r="809" spans="2:17" x14ac:dyDescent="0.25">
      <c r="B809" t="s">
        <v>4196</v>
      </c>
      <c r="C809" t="s">
        <v>318</v>
      </c>
      <c r="D809" t="s">
        <v>4191</v>
      </c>
      <c r="E809">
        <v>3</v>
      </c>
      <c r="F809">
        <v>15</v>
      </c>
      <c r="G809">
        <v>1.3779999999999999</v>
      </c>
      <c r="H809">
        <v>117.96</v>
      </c>
      <c r="J809" s="79">
        <f>(1+G809-G808)^(1/E809)-1</f>
        <v>0.11601902992091673</v>
      </c>
      <c r="K809">
        <f t="shared" si="263"/>
        <v>11.601902992091674</v>
      </c>
      <c r="O809" s="71">
        <f t="shared" si="265"/>
        <v>11.601902992091674</v>
      </c>
      <c r="P809" s="71">
        <f t="shared" si="266"/>
        <v>9.8354552323598465E-2</v>
      </c>
      <c r="Q809" s="71">
        <f t="shared" si="267"/>
        <v>117.96</v>
      </c>
    </row>
    <row r="810" spans="2:17" x14ac:dyDescent="0.25">
      <c r="B810" t="s">
        <v>181</v>
      </c>
      <c r="C810" t="s">
        <v>319</v>
      </c>
      <c r="D810" t="s">
        <v>171</v>
      </c>
      <c r="E810">
        <v>5</v>
      </c>
      <c r="F810">
        <v>5</v>
      </c>
      <c r="G810">
        <v>0.192</v>
      </c>
      <c r="H810">
        <v>8.42</v>
      </c>
      <c r="J810" s="79">
        <f>(1+G810)^(1/E810)-1</f>
        <v>3.5750737198698701E-2</v>
      </c>
      <c r="K810">
        <f t="shared" si="263"/>
        <v>3.5750737198698701</v>
      </c>
      <c r="O810" s="71">
        <f t="shared" si="265"/>
        <v>3.5750737198698701</v>
      </c>
      <c r="P810" s="71">
        <f t="shared" si="266"/>
        <v>0.42459307836934324</v>
      </c>
      <c r="Q810" s="71">
        <f t="shared" si="267"/>
        <v>8.42</v>
      </c>
    </row>
    <row r="811" spans="2:17" x14ac:dyDescent="0.25">
      <c r="B811" t="s">
        <v>181</v>
      </c>
      <c r="C811" t="s">
        <v>319</v>
      </c>
      <c r="D811" t="s">
        <v>167</v>
      </c>
      <c r="E811">
        <v>3</v>
      </c>
      <c r="F811">
        <v>8</v>
      </c>
      <c r="G811">
        <v>0.502</v>
      </c>
      <c r="H811">
        <v>19.59</v>
      </c>
      <c r="J811" s="79">
        <f>(1+G811-G810)^(1/E811)-1</f>
        <v>9.4184181363530017E-2</v>
      </c>
      <c r="K811">
        <f t="shared" si="263"/>
        <v>9.4184181363530008</v>
      </c>
      <c r="O811" s="71">
        <f t="shared" si="265"/>
        <v>9.4184181363530008</v>
      </c>
      <c r="P811" s="71">
        <f t="shared" si="266"/>
        <v>0.48077683187100567</v>
      </c>
      <c r="Q811" s="71">
        <f t="shared" si="267"/>
        <v>19.59</v>
      </c>
    </row>
    <row r="812" spans="2:17" x14ac:dyDescent="0.25">
      <c r="B812" t="s">
        <v>181</v>
      </c>
      <c r="C812" t="s">
        <v>319</v>
      </c>
      <c r="D812" t="s">
        <v>168</v>
      </c>
      <c r="E812">
        <v>2</v>
      </c>
      <c r="F812">
        <v>10</v>
      </c>
      <c r="G812">
        <v>1.1759999999999999</v>
      </c>
      <c r="H812">
        <v>48.28</v>
      </c>
      <c r="J812" s="79">
        <f>(1+G812-G811)^(1/E812)-1</f>
        <v>0.29383151917086958</v>
      </c>
      <c r="K812">
        <f t="shared" si="263"/>
        <v>29.383151917086959</v>
      </c>
      <c r="O812" s="71">
        <f t="shared" si="265"/>
        <v>29.383151917086959</v>
      </c>
      <c r="P812" s="71">
        <f t="shared" si="266"/>
        <v>0.60859883838208284</v>
      </c>
      <c r="Q812" s="71">
        <f t="shared" si="267"/>
        <v>48.28</v>
      </c>
    </row>
    <row r="813" spans="2:17" x14ac:dyDescent="0.25">
      <c r="B813" t="s">
        <v>181</v>
      </c>
      <c r="C813" t="s">
        <v>319</v>
      </c>
      <c r="D813" t="s">
        <v>4190</v>
      </c>
      <c r="E813">
        <v>2</v>
      </c>
      <c r="F813">
        <v>12</v>
      </c>
      <c r="G813">
        <v>1.411</v>
      </c>
      <c r="H813">
        <v>47.17</v>
      </c>
      <c r="J813" s="79">
        <f>(1+G813-G812)^(1/E813)-1</f>
        <v>0.11130553854464353</v>
      </c>
      <c r="K813">
        <f t="shared" si="263"/>
        <v>11.130553854464353</v>
      </c>
      <c r="O813" s="71">
        <f t="shared" si="265"/>
        <v>11.130553854464353</v>
      </c>
      <c r="P813" s="71">
        <f t="shared" si="266"/>
        <v>0.23596679784745286</v>
      </c>
      <c r="Q813" s="71">
        <f t="shared" si="267"/>
        <v>47.17</v>
      </c>
    </row>
    <row r="814" spans="2:17" x14ac:dyDescent="0.25">
      <c r="B814" t="s">
        <v>181</v>
      </c>
      <c r="C814" t="s">
        <v>319</v>
      </c>
      <c r="D814" t="s">
        <v>4191</v>
      </c>
      <c r="E814">
        <v>3</v>
      </c>
      <c r="F814">
        <v>15</v>
      </c>
      <c r="G814">
        <v>1.6839999999999999</v>
      </c>
      <c r="H814">
        <v>73.97</v>
      </c>
      <c r="J814" s="79">
        <f>(1+G814-G813)^(1/E814)-1</f>
        <v>8.3784164759273638E-2</v>
      </c>
      <c r="K814">
        <f t="shared" si="263"/>
        <v>8.3784164759273629</v>
      </c>
      <c r="O814" s="71">
        <f t="shared" si="265"/>
        <v>8.3784164759273629</v>
      </c>
      <c r="P814" s="71">
        <f t="shared" si="266"/>
        <v>0.11326776363292367</v>
      </c>
      <c r="Q814" s="71">
        <f t="shared" si="267"/>
        <v>73.97</v>
      </c>
    </row>
    <row r="815" spans="2:17" x14ac:dyDescent="0.25">
      <c r="B815" t="s">
        <v>4196</v>
      </c>
      <c r="C815" t="s">
        <v>319</v>
      </c>
      <c r="D815" t="s">
        <v>171</v>
      </c>
      <c r="E815">
        <v>5</v>
      </c>
      <c r="F815">
        <v>5</v>
      </c>
      <c r="G815">
        <v>0.155</v>
      </c>
      <c r="H815">
        <v>6.27</v>
      </c>
      <c r="J815" s="79">
        <f>(1+G815)^(1/E815)-1</f>
        <v>2.9239385530068329E-2</v>
      </c>
      <c r="K815">
        <f t="shared" si="263"/>
        <v>2.9239385530068329</v>
      </c>
      <c r="O815" s="71">
        <f t="shared" si="265"/>
        <v>2.9239385530068329</v>
      </c>
      <c r="P815" s="71">
        <f t="shared" si="266"/>
        <v>0.46633788724191916</v>
      </c>
      <c r="Q815" s="71">
        <f t="shared" si="267"/>
        <v>6.27</v>
      </c>
    </row>
    <row r="816" spans="2:17" x14ac:dyDescent="0.25">
      <c r="B816" t="s">
        <v>4196</v>
      </c>
      <c r="C816" t="s">
        <v>319</v>
      </c>
      <c r="D816" t="s">
        <v>167</v>
      </c>
      <c r="E816">
        <v>3</v>
      </c>
      <c r="F816">
        <v>8</v>
      </c>
      <c r="G816">
        <v>0.46</v>
      </c>
      <c r="H816">
        <v>16.41</v>
      </c>
      <c r="J816" s="79">
        <f>(1+G816-G815)^(1/E816)-1</f>
        <v>9.2790314655415429E-2</v>
      </c>
      <c r="K816">
        <f t="shared" si="263"/>
        <v>9.2790314655415429</v>
      </c>
      <c r="O816" s="71">
        <f t="shared" si="265"/>
        <v>9.2790314655415429</v>
      </c>
      <c r="P816" s="71">
        <f t="shared" si="266"/>
        <v>0.56544981508479841</v>
      </c>
      <c r="Q816" s="71">
        <f t="shared" si="267"/>
        <v>16.41</v>
      </c>
    </row>
    <row r="817" spans="1:17" x14ac:dyDescent="0.25">
      <c r="B817" t="s">
        <v>4196</v>
      </c>
      <c r="C817" t="s">
        <v>319</v>
      </c>
      <c r="D817" t="s">
        <v>168</v>
      </c>
      <c r="E817">
        <v>2</v>
      </c>
      <c r="F817">
        <v>10</v>
      </c>
      <c r="G817">
        <v>1.157</v>
      </c>
      <c r="H817">
        <v>46.37</v>
      </c>
      <c r="J817" s="79">
        <f>(1+G817-G816)^(1/E817)-1</f>
        <v>0.30268952555856532</v>
      </c>
      <c r="K817">
        <f t="shared" si="263"/>
        <v>30.268952555856533</v>
      </c>
      <c r="O817" s="71">
        <f t="shared" si="265"/>
        <v>30.268952555856533</v>
      </c>
      <c r="P817" s="71">
        <f t="shared" si="266"/>
        <v>0.65277016510365615</v>
      </c>
      <c r="Q817" s="71">
        <f t="shared" si="267"/>
        <v>46.37</v>
      </c>
    </row>
    <row r="818" spans="1:17" x14ac:dyDescent="0.25">
      <c r="B818" t="s">
        <v>4196</v>
      </c>
      <c r="C818" t="s">
        <v>319</v>
      </c>
      <c r="D818" t="s">
        <v>4190</v>
      </c>
      <c r="E818">
        <v>2</v>
      </c>
      <c r="F818">
        <v>12</v>
      </c>
      <c r="G818">
        <v>1.419</v>
      </c>
      <c r="H818">
        <v>47.09</v>
      </c>
      <c r="J818" s="79">
        <f>(1+G818-G817)^(1/E818)-1</f>
        <v>0.12338773359868949</v>
      </c>
      <c r="K818">
        <f t="shared" si="263"/>
        <v>12.338773359868949</v>
      </c>
      <c r="O818" s="71">
        <f t="shared" si="265"/>
        <v>12.338773359868949</v>
      </c>
      <c r="P818" s="71">
        <f t="shared" si="266"/>
        <v>0.26202534210806855</v>
      </c>
      <c r="Q818" s="71">
        <f t="shared" si="267"/>
        <v>47.09</v>
      </c>
    </row>
    <row r="819" spans="1:17" x14ac:dyDescent="0.25">
      <c r="B819" t="s">
        <v>4196</v>
      </c>
      <c r="C819" t="s">
        <v>319</v>
      </c>
      <c r="D819" t="s">
        <v>4191</v>
      </c>
      <c r="E819">
        <v>3</v>
      </c>
      <c r="F819">
        <v>15</v>
      </c>
      <c r="G819">
        <v>1.73</v>
      </c>
      <c r="H819">
        <v>66.95</v>
      </c>
      <c r="J819" s="79">
        <f>(1+G819-G818)^(1/E819)-1</f>
        <v>9.4462528915949973E-2</v>
      </c>
      <c r="K819">
        <f t="shared" si="263"/>
        <v>9.4462528915949981</v>
      </c>
      <c r="O819" s="71">
        <f t="shared" si="265"/>
        <v>9.4462528915949981</v>
      </c>
      <c r="P819" s="71">
        <f t="shared" si="266"/>
        <v>0.14109414326504852</v>
      </c>
      <c r="Q819" s="71">
        <f t="shared" si="267"/>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8">(1+G826)^(1/F826)-1</f>
        <v>2.5182910509144119E-2</v>
      </c>
      <c r="K826">
        <f t="shared" ref="K826:K828" si="269">J826*100</f>
        <v>2.5182910509144119</v>
      </c>
      <c r="L826">
        <f t="shared" ref="L826:L828" si="270">G826/H826</f>
        <v>2.6842105263157894</v>
      </c>
      <c r="O826" s="71">
        <f t="shared" ref="O826:O828" si="271">K826</f>
        <v>2.5182910509144119</v>
      </c>
      <c r="P826" s="71">
        <f t="shared" ref="P826:P828" si="272">O826/Q826</f>
        <v>0.93818686210536917</v>
      </c>
      <c r="Q826" s="71">
        <f t="shared" ref="Q826:Q828" si="273">L826</f>
        <v>2.6842105263157894</v>
      </c>
    </row>
    <row r="827" spans="1:17" x14ac:dyDescent="0.25">
      <c r="B827">
        <v>1979</v>
      </c>
      <c r="C827">
        <v>2</v>
      </c>
      <c r="D827" t="s">
        <v>4205</v>
      </c>
      <c r="E827">
        <v>2</v>
      </c>
      <c r="F827">
        <v>2</v>
      </c>
      <c r="G827">
        <v>5.1999999999999998E-2</v>
      </c>
      <c r="H827">
        <v>1.4E-2</v>
      </c>
      <c r="J827" s="79">
        <f t="shared" si="268"/>
        <v>2.567051239664675E-2</v>
      </c>
      <c r="K827">
        <f t="shared" si="269"/>
        <v>2.567051239664675</v>
      </c>
      <c r="L827">
        <f t="shared" si="270"/>
        <v>3.714285714285714</v>
      </c>
      <c r="O827" s="71">
        <f t="shared" si="271"/>
        <v>2.567051239664675</v>
      </c>
      <c r="P827" s="71">
        <f t="shared" si="272"/>
        <v>0.69112917990972023</v>
      </c>
      <c r="Q827" s="71">
        <f t="shared" si="273"/>
        <v>3.714285714285714</v>
      </c>
    </row>
    <row r="828" spans="1:17" x14ac:dyDescent="0.25">
      <c r="B828">
        <v>1979</v>
      </c>
      <c r="C828">
        <v>2</v>
      </c>
      <c r="D828" t="s">
        <v>215</v>
      </c>
      <c r="E828">
        <v>4</v>
      </c>
      <c r="F828">
        <v>4</v>
      </c>
      <c r="G828">
        <v>0.14399999999999999</v>
      </c>
      <c r="H828">
        <v>1.7000000000000001E-2</v>
      </c>
      <c r="J828" s="79">
        <f t="shared" si="268"/>
        <v>3.4204697615358493E-2</v>
      </c>
      <c r="K828">
        <f t="shared" si="269"/>
        <v>3.4204697615358493</v>
      </c>
      <c r="L828">
        <f t="shared" si="270"/>
        <v>8.470588235294116</v>
      </c>
      <c r="O828" s="71">
        <f t="shared" si="271"/>
        <v>3.4204697615358493</v>
      </c>
      <c r="P828" s="71">
        <f t="shared" si="272"/>
        <v>0.40380545795909339</v>
      </c>
      <c r="Q828" s="71">
        <f t="shared" si="273"/>
        <v>8.470588235294116</v>
      </c>
    </row>
    <row r="829" spans="1:17" x14ac:dyDescent="0.25">
      <c r="B829">
        <v>1979</v>
      </c>
      <c r="C829">
        <v>2</v>
      </c>
      <c r="D829" t="s">
        <v>4206</v>
      </c>
      <c r="E829">
        <v>3</v>
      </c>
      <c r="F829">
        <v>7</v>
      </c>
      <c r="G829">
        <v>0.20200000000000001</v>
      </c>
      <c r="H829">
        <v>2.1999999999999999E-2</v>
      </c>
      <c r="J829" s="79">
        <f t="shared" ref="J829:J837" si="274">(1+G829)^(1/F829)-1</f>
        <v>2.6632299999280518E-2</v>
      </c>
      <c r="K829">
        <f t="shared" ref="K829:K837" si="275">J829*100</f>
        <v>2.6632299999280518</v>
      </c>
      <c r="L829">
        <f t="shared" ref="L829:L837" si="276">G829/H829</f>
        <v>9.1818181818181834</v>
      </c>
      <c r="O829" s="71">
        <f t="shared" ref="O829:O837" si="277">K829</f>
        <v>2.6632299999280518</v>
      </c>
      <c r="P829" s="71">
        <f t="shared" ref="P829:P837" si="278">O829/Q829</f>
        <v>0.29005475246741153</v>
      </c>
      <c r="Q829" s="71">
        <f t="shared" ref="Q829:Q837" si="279">L829</f>
        <v>9.1818181818181834</v>
      </c>
    </row>
    <row r="830" spans="1:17" x14ac:dyDescent="0.25">
      <c r="B830">
        <v>1979</v>
      </c>
      <c r="C830">
        <v>3</v>
      </c>
      <c r="D830" t="s">
        <v>4204</v>
      </c>
      <c r="E830">
        <v>2</v>
      </c>
      <c r="F830">
        <v>2</v>
      </c>
      <c r="G830">
        <v>5.2999999999999999E-2</v>
      </c>
      <c r="H830">
        <v>1.9E-2</v>
      </c>
      <c r="J830" s="79">
        <f t="shared" si="274"/>
        <v>2.6157882589224135E-2</v>
      </c>
      <c r="K830">
        <f t="shared" si="275"/>
        <v>2.6157882589224135</v>
      </c>
      <c r="L830">
        <f t="shared" si="276"/>
        <v>2.7894736842105261</v>
      </c>
      <c r="O830" s="71">
        <f t="shared" si="277"/>
        <v>2.6157882589224135</v>
      </c>
      <c r="P830" s="71">
        <f t="shared" si="278"/>
        <v>0.93773541357595969</v>
      </c>
      <c r="Q830" s="71">
        <f t="shared" si="279"/>
        <v>2.7894736842105261</v>
      </c>
    </row>
    <row r="831" spans="1:17" x14ac:dyDescent="0.25">
      <c r="B831">
        <v>1979</v>
      </c>
      <c r="C831">
        <v>3</v>
      </c>
      <c r="D831" t="s">
        <v>4205</v>
      </c>
      <c r="E831">
        <v>2</v>
      </c>
      <c r="F831">
        <v>2</v>
      </c>
      <c r="G831">
        <v>5.0999999999999997E-2</v>
      </c>
      <c r="H831">
        <v>1.4E-2</v>
      </c>
      <c r="J831" s="79">
        <f t="shared" si="274"/>
        <v>2.5182910509144119E-2</v>
      </c>
      <c r="K831">
        <f t="shared" si="275"/>
        <v>2.5182910509144119</v>
      </c>
      <c r="L831">
        <f t="shared" si="276"/>
        <v>3.6428571428571423</v>
      </c>
      <c r="O831" s="71">
        <f t="shared" si="277"/>
        <v>2.5182910509144119</v>
      </c>
      <c r="P831" s="71">
        <f t="shared" si="278"/>
        <v>0.69129558260395629</v>
      </c>
      <c r="Q831" s="71">
        <f t="shared" si="279"/>
        <v>3.6428571428571423</v>
      </c>
    </row>
    <row r="832" spans="1:17" x14ac:dyDescent="0.25">
      <c r="B832">
        <v>1979</v>
      </c>
      <c r="C832">
        <v>3</v>
      </c>
      <c r="D832" t="s">
        <v>215</v>
      </c>
      <c r="E832">
        <v>4</v>
      </c>
      <c r="F832">
        <v>4</v>
      </c>
      <c r="G832">
        <v>0.14000000000000001</v>
      </c>
      <c r="H832">
        <v>1.7999999999999999E-2</v>
      </c>
      <c r="J832" s="79">
        <f t="shared" si="274"/>
        <v>3.3299484758959608E-2</v>
      </c>
      <c r="K832">
        <f t="shared" si="275"/>
        <v>3.3299484758959608</v>
      </c>
      <c r="L832">
        <f t="shared" si="276"/>
        <v>7.7777777777777795</v>
      </c>
      <c r="O832" s="71">
        <f t="shared" si="277"/>
        <v>3.3299484758959608</v>
      </c>
      <c r="P832" s="71">
        <f t="shared" si="278"/>
        <v>0.42813623261519484</v>
      </c>
      <c r="Q832" s="71">
        <f t="shared" si="279"/>
        <v>7.7777777777777795</v>
      </c>
    </row>
    <row r="833" spans="2:97" x14ac:dyDescent="0.25">
      <c r="B833">
        <v>1979</v>
      </c>
      <c r="C833">
        <v>3</v>
      </c>
      <c r="D833" t="s">
        <v>4206</v>
      </c>
      <c r="E833">
        <v>3</v>
      </c>
      <c r="F833">
        <v>7</v>
      </c>
      <c r="G833">
        <v>0.19600000000000001</v>
      </c>
      <c r="H833">
        <v>2.9000000000000001E-2</v>
      </c>
      <c r="J833" s="79">
        <f t="shared" si="274"/>
        <v>2.5898640353314795E-2</v>
      </c>
      <c r="K833">
        <f t="shared" si="275"/>
        <v>2.5898640353314795</v>
      </c>
      <c r="L833">
        <f t="shared" si="276"/>
        <v>6.7586206896551726</v>
      </c>
      <c r="O833" s="71">
        <f t="shared" si="277"/>
        <v>2.5898640353314795</v>
      </c>
      <c r="P833" s="71">
        <f t="shared" si="278"/>
        <v>0.38319416849292298</v>
      </c>
      <c r="Q833" s="71">
        <f t="shared" si="279"/>
        <v>6.7586206896551726</v>
      </c>
    </row>
    <row r="834" spans="2:97" x14ac:dyDescent="0.25">
      <c r="B834">
        <v>1979</v>
      </c>
      <c r="C834">
        <v>4</v>
      </c>
      <c r="D834" t="s">
        <v>4204</v>
      </c>
      <c r="E834">
        <v>2</v>
      </c>
      <c r="F834">
        <v>2</v>
      </c>
      <c r="G834">
        <v>4.8000000000000001E-2</v>
      </c>
      <c r="H834">
        <v>1.9E-2</v>
      </c>
      <c r="J834" s="79">
        <f t="shared" si="274"/>
        <v>2.3718711365578127E-2</v>
      </c>
      <c r="K834">
        <f t="shared" si="275"/>
        <v>2.3718711365578127</v>
      </c>
      <c r="L834">
        <f t="shared" si="276"/>
        <v>2.5263157894736845</v>
      </c>
      <c r="O834" s="71">
        <f t="shared" si="277"/>
        <v>2.3718711365578127</v>
      </c>
      <c r="P834" s="71">
        <f t="shared" si="278"/>
        <v>0.9388656582208007</v>
      </c>
      <c r="Q834" s="71">
        <f t="shared" si="279"/>
        <v>2.5263157894736845</v>
      </c>
    </row>
    <row r="835" spans="2:97" x14ac:dyDescent="0.25">
      <c r="B835">
        <v>1979</v>
      </c>
      <c r="C835">
        <v>4</v>
      </c>
      <c r="D835" t="s">
        <v>4205</v>
      </c>
      <c r="E835">
        <v>2</v>
      </c>
      <c r="F835">
        <v>2</v>
      </c>
      <c r="G835">
        <v>4.3999999999999997E-2</v>
      </c>
      <c r="H835">
        <v>1.4E-2</v>
      </c>
      <c r="J835" s="79">
        <f t="shared" si="274"/>
        <v>2.1763181955584132E-2</v>
      </c>
      <c r="K835">
        <f t="shared" si="275"/>
        <v>2.1763181955584132</v>
      </c>
      <c r="L835">
        <f t="shared" si="276"/>
        <v>3.1428571428571428</v>
      </c>
      <c r="O835" s="71">
        <f t="shared" si="277"/>
        <v>2.1763181955584132</v>
      </c>
      <c r="P835" s="71">
        <f t="shared" si="278"/>
        <v>0.69246488040494969</v>
      </c>
      <c r="Q835" s="71">
        <f t="shared" si="279"/>
        <v>3.1428571428571428</v>
      </c>
    </row>
    <row r="836" spans="2:97" x14ac:dyDescent="0.25">
      <c r="B836">
        <v>1979</v>
      </c>
      <c r="C836">
        <v>4</v>
      </c>
      <c r="D836" t="s">
        <v>215</v>
      </c>
      <c r="E836">
        <v>4</v>
      </c>
      <c r="F836">
        <v>4</v>
      </c>
      <c r="G836">
        <v>0.128</v>
      </c>
      <c r="H836">
        <v>1.7999999999999999E-2</v>
      </c>
      <c r="J836" s="79">
        <f t="shared" si="274"/>
        <v>3.0569475478553265E-2</v>
      </c>
      <c r="K836">
        <f t="shared" si="275"/>
        <v>3.0569475478553265</v>
      </c>
      <c r="L836">
        <f t="shared" si="276"/>
        <v>7.1111111111111116</v>
      </c>
      <c r="O836" s="71">
        <f t="shared" si="277"/>
        <v>3.0569475478553265</v>
      </c>
      <c r="P836" s="71">
        <f t="shared" si="278"/>
        <v>0.42988324891715524</v>
      </c>
      <c r="Q836" s="71">
        <f t="shared" si="279"/>
        <v>7.1111111111111116</v>
      </c>
    </row>
    <row r="837" spans="2:97" x14ac:dyDescent="0.25">
      <c r="B837">
        <v>1979</v>
      </c>
      <c r="C837">
        <v>4</v>
      </c>
      <c r="D837" t="s">
        <v>4206</v>
      </c>
      <c r="E837">
        <v>3</v>
      </c>
      <c r="F837">
        <v>7</v>
      </c>
      <c r="G837">
        <v>0.17899999999999999</v>
      </c>
      <c r="H837">
        <v>2.9000000000000001E-2</v>
      </c>
      <c r="J837" s="79">
        <f t="shared" si="274"/>
        <v>2.3802670112758939E-2</v>
      </c>
      <c r="K837">
        <f t="shared" si="275"/>
        <v>2.3802670112758939</v>
      </c>
      <c r="L837">
        <f t="shared" si="276"/>
        <v>6.1724137931034475</v>
      </c>
      <c r="O837" s="71">
        <f t="shared" si="277"/>
        <v>2.3802670112758939</v>
      </c>
      <c r="P837" s="71">
        <f t="shared" si="278"/>
        <v>0.38562985098883201</v>
      </c>
      <c r="Q837" s="71">
        <f t="shared" si="279"/>
        <v>6.1724137931034475</v>
      </c>
    </row>
    <row r="838" spans="2:97" x14ac:dyDescent="0.25">
      <c r="B838">
        <v>1986</v>
      </c>
      <c r="C838">
        <v>2</v>
      </c>
      <c r="D838" t="s">
        <v>4204</v>
      </c>
      <c r="E838">
        <v>2</v>
      </c>
      <c r="F838">
        <v>2</v>
      </c>
      <c r="G838">
        <v>3.1E-2</v>
      </c>
      <c r="H838">
        <v>2.7E-2</v>
      </c>
      <c r="J838" s="79">
        <f t="shared" ref="J838:J849" si="280">(1+G838)^(1/F838)-1</f>
        <v>1.5381701627520838E-2</v>
      </c>
      <c r="K838">
        <f t="shared" ref="K838:K849" si="281">J838*100</f>
        <v>1.5381701627520838</v>
      </c>
      <c r="L838">
        <f t="shared" ref="L838:L849" si="282">G838/H838</f>
        <v>1.1481481481481481</v>
      </c>
      <c r="O838" s="71">
        <f t="shared" ref="O838:O849" si="283">K838</f>
        <v>1.5381701627520838</v>
      </c>
      <c r="P838" s="71">
        <f t="shared" ref="P838:P849" si="284">O838/Q838</f>
        <v>1.3396965933647182</v>
      </c>
      <c r="Q838" s="71">
        <f t="shared" ref="Q838:Q849" si="285">L838</f>
        <v>1.1481481481481481</v>
      </c>
    </row>
    <row r="839" spans="2:97" x14ac:dyDescent="0.25">
      <c r="B839">
        <v>1986</v>
      </c>
      <c r="C839">
        <v>2</v>
      </c>
      <c r="D839" t="s">
        <v>4205</v>
      </c>
      <c r="E839">
        <v>2</v>
      </c>
      <c r="F839">
        <v>2</v>
      </c>
      <c r="G839">
        <v>9.4E-2</v>
      </c>
      <c r="H839">
        <v>2.3E-2</v>
      </c>
      <c r="J839" s="79">
        <f t="shared" si="280"/>
        <v>4.5944549199430584E-2</v>
      </c>
      <c r="K839">
        <f t="shared" si="281"/>
        <v>4.5944549199430584</v>
      </c>
      <c r="L839">
        <f t="shared" si="282"/>
        <v>4.0869565217391308</v>
      </c>
      <c r="O839" s="71">
        <f t="shared" si="283"/>
        <v>4.5944549199430584</v>
      </c>
      <c r="P839" s="71">
        <f t="shared" si="284"/>
        <v>1.1241751399860673</v>
      </c>
      <c r="Q839" s="71">
        <f t="shared" si="285"/>
        <v>4.0869565217391308</v>
      </c>
    </row>
    <row r="840" spans="2:97" x14ac:dyDescent="0.25">
      <c r="B840">
        <v>1986</v>
      </c>
      <c r="C840">
        <v>2</v>
      </c>
      <c r="D840" t="s">
        <v>215</v>
      </c>
      <c r="E840">
        <v>4</v>
      </c>
      <c r="F840">
        <v>4</v>
      </c>
      <c r="G840">
        <v>0.21</v>
      </c>
      <c r="H840">
        <v>2.7E-2</v>
      </c>
      <c r="J840" s="79">
        <f t="shared" si="280"/>
        <v>4.8808848170151631E-2</v>
      </c>
      <c r="K840">
        <f t="shared" si="281"/>
        <v>4.8808848170151631</v>
      </c>
      <c r="L840">
        <f t="shared" si="282"/>
        <v>7.7777777777777777</v>
      </c>
      <c r="O840" s="71">
        <f t="shared" si="283"/>
        <v>4.8808848170151631</v>
      </c>
      <c r="P840" s="71">
        <f t="shared" si="284"/>
        <v>0.62754233361623524</v>
      </c>
      <c r="Q840" s="71">
        <f t="shared" si="285"/>
        <v>7.7777777777777777</v>
      </c>
    </row>
    <row r="841" spans="2:97" x14ac:dyDescent="0.25">
      <c r="B841">
        <v>1986</v>
      </c>
      <c r="C841">
        <v>2</v>
      </c>
      <c r="D841" t="s">
        <v>4206</v>
      </c>
      <c r="E841">
        <v>3</v>
      </c>
      <c r="F841">
        <v>7</v>
      </c>
      <c r="G841">
        <v>0.316</v>
      </c>
      <c r="H841">
        <v>3.4000000000000002E-2</v>
      </c>
      <c r="J841" s="79">
        <f t="shared" si="280"/>
        <v>4.0007702094714936E-2</v>
      </c>
      <c r="K841">
        <f t="shared" si="281"/>
        <v>4.0007702094714936</v>
      </c>
      <c r="L841">
        <f t="shared" si="282"/>
        <v>9.2941176470588225</v>
      </c>
      <c r="O841" s="71">
        <f t="shared" si="283"/>
        <v>4.0007702094714936</v>
      </c>
      <c r="P841" s="71">
        <f t="shared" si="284"/>
        <v>0.43046261747478098</v>
      </c>
      <c r="Q841" s="71">
        <f t="shared" si="285"/>
        <v>9.2941176470588225</v>
      </c>
    </row>
    <row r="842" spans="2:97" x14ac:dyDescent="0.25">
      <c r="B842">
        <v>1986</v>
      </c>
      <c r="C842">
        <v>3</v>
      </c>
      <c r="D842" t="s">
        <v>4204</v>
      </c>
      <c r="E842">
        <v>2</v>
      </c>
      <c r="F842">
        <v>2</v>
      </c>
      <c r="G842">
        <v>2.8000000000000001E-2</v>
      </c>
      <c r="H842">
        <v>2.7E-2</v>
      </c>
      <c r="J842" s="79">
        <f t="shared" si="280"/>
        <v>1.3903348450926112E-2</v>
      </c>
      <c r="K842">
        <f t="shared" si="281"/>
        <v>1.3903348450926112</v>
      </c>
      <c r="L842">
        <f t="shared" si="282"/>
        <v>1.037037037037037</v>
      </c>
      <c r="O842" s="71">
        <f t="shared" si="283"/>
        <v>1.3903348450926112</v>
      </c>
      <c r="P842" s="71">
        <f t="shared" si="284"/>
        <v>1.3406800291964465</v>
      </c>
      <c r="Q842" s="71">
        <f t="shared" si="285"/>
        <v>1.037037037037037</v>
      </c>
    </row>
    <row r="843" spans="2:97" x14ac:dyDescent="0.25">
      <c r="B843">
        <v>1986</v>
      </c>
      <c r="C843">
        <v>3</v>
      </c>
      <c r="D843" t="s">
        <v>4205</v>
      </c>
      <c r="E843">
        <v>2</v>
      </c>
      <c r="F843">
        <v>2</v>
      </c>
      <c r="G843">
        <v>8.8999999999999996E-2</v>
      </c>
      <c r="H843">
        <v>2.3E-2</v>
      </c>
      <c r="J843" s="79">
        <f t="shared" si="280"/>
        <v>4.3551627855565211E-2</v>
      </c>
      <c r="K843">
        <f t="shared" si="281"/>
        <v>4.3551627855565211</v>
      </c>
      <c r="L843">
        <f t="shared" si="282"/>
        <v>3.8695652173913042</v>
      </c>
      <c r="O843" s="71">
        <f t="shared" si="283"/>
        <v>4.3551627855565211</v>
      </c>
      <c r="P843" s="71">
        <f t="shared" si="284"/>
        <v>1.1254915063797752</v>
      </c>
      <c r="Q843" s="71">
        <f t="shared" si="285"/>
        <v>3.8695652173913042</v>
      </c>
    </row>
    <row r="844" spans="2:97" x14ac:dyDescent="0.25">
      <c r="B844">
        <v>1986</v>
      </c>
      <c r="C844">
        <v>3</v>
      </c>
      <c r="D844" t="s">
        <v>215</v>
      </c>
      <c r="E844">
        <v>4</v>
      </c>
      <c r="F844">
        <v>4</v>
      </c>
      <c r="G844">
        <v>0.20300000000000001</v>
      </c>
      <c r="H844">
        <v>2.7E-2</v>
      </c>
      <c r="J844" s="79">
        <f t="shared" si="280"/>
        <v>4.7288673984255958E-2</v>
      </c>
      <c r="K844">
        <f t="shared" si="281"/>
        <v>4.7288673984255958</v>
      </c>
      <c r="L844">
        <f t="shared" si="282"/>
        <v>7.518518518518519</v>
      </c>
      <c r="O844" s="71">
        <f t="shared" si="283"/>
        <v>4.7288673984255958</v>
      </c>
      <c r="P844" s="71">
        <f t="shared" si="284"/>
        <v>0.62896265890389691</v>
      </c>
      <c r="Q844" s="71">
        <f t="shared" si="285"/>
        <v>7.518518518518519</v>
      </c>
    </row>
    <row r="845" spans="2:97" x14ac:dyDescent="0.25">
      <c r="B845">
        <v>1986</v>
      </c>
      <c r="C845">
        <v>3</v>
      </c>
      <c r="D845" t="s">
        <v>4206</v>
      </c>
      <c r="E845">
        <v>3</v>
      </c>
      <c r="F845">
        <v>7</v>
      </c>
      <c r="G845">
        <v>0.30599999999999999</v>
      </c>
      <c r="H845">
        <v>3.4000000000000002E-2</v>
      </c>
      <c r="J845" s="79">
        <f t="shared" si="280"/>
        <v>3.8875037491050257E-2</v>
      </c>
      <c r="K845">
        <f t="shared" si="281"/>
        <v>3.8875037491050257</v>
      </c>
      <c r="L845">
        <f t="shared" si="282"/>
        <v>9</v>
      </c>
      <c r="O845" s="71">
        <f t="shared" si="283"/>
        <v>3.8875037491050257</v>
      </c>
      <c r="P845" s="71">
        <f t="shared" si="284"/>
        <v>0.43194486101166951</v>
      </c>
      <c r="Q845" s="71">
        <f t="shared" si="285"/>
        <v>9</v>
      </c>
    </row>
    <row r="846" spans="2:97" x14ac:dyDescent="0.25">
      <c r="B846">
        <v>1986</v>
      </c>
      <c r="C846">
        <v>4</v>
      </c>
      <c r="D846" t="s">
        <v>4204</v>
      </c>
      <c r="E846">
        <v>2</v>
      </c>
      <c r="F846">
        <v>2</v>
      </c>
      <c r="G846">
        <v>2.3E-2</v>
      </c>
      <c r="H846">
        <v>2.7E-2</v>
      </c>
      <c r="J846" s="79">
        <f t="shared" si="280"/>
        <v>1.1434624679222516E-2</v>
      </c>
      <c r="K846">
        <f t="shared" si="281"/>
        <v>1.1434624679222516</v>
      </c>
      <c r="L846">
        <f t="shared" si="282"/>
        <v>0.85185185185185186</v>
      </c>
      <c r="O846" s="71">
        <f t="shared" si="283"/>
        <v>1.1434624679222516</v>
      </c>
      <c r="P846" s="71">
        <f t="shared" si="284"/>
        <v>1.3423255058217736</v>
      </c>
      <c r="Q846" s="71">
        <f t="shared" si="285"/>
        <v>0.85185185185185186</v>
      </c>
    </row>
    <row r="847" spans="2:97" x14ac:dyDescent="0.25">
      <c r="B847">
        <v>1986</v>
      </c>
      <c r="C847">
        <v>4</v>
      </c>
      <c r="D847" t="s">
        <v>4205</v>
      </c>
      <c r="E847">
        <v>2</v>
      </c>
      <c r="F847">
        <v>2</v>
      </c>
      <c r="G847">
        <v>8.1000000000000003E-2</v>
      </c>
      <c r="H847">
        <v>2.3E-2</v>
      </c>
      <c r="J847" s="79">
        <f t="shared" si="280"/>
        <v>3.97114984456024E-2</v>
      </c>
      <c r="K847">
        <f t="shared" si="281"/>
        <v>3.97114984456024</v>
      </c>
      <c r="L847">
        <f t="shared" si="282"/>
        <v>3.5217391304347827</v>
      </c>
      <c r="O847" s="71">
        <f t="shared" si="283"/>
        <v>3.97114984456024</v>
      </c>
      <c r="P847" s="71">
        <f t="shared" si="284"/>
        <v>1.1276104496899446</v>
      </c>
      <c r="Q847" s="71">
        <f t="shared" si="285"/>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0"/>
        <v>4.4228311186168989E-2</v>
      </c>
      <c r="K848">
        <f t="shared" si="281"/>
        <v>4.4228311186168989</v>
      </c>
      <c r="L848">
        <f t="shared" si="282"/>
        <v>7</v>
      </c>
      <c r="O848" s="71">
        <f t="shared" si="283"/>
        <v>4.4228311186168989</v>
      </c>
      <c r="P848" s="71">
        <f t="shared" si="284"/>
        <v>0.63183301694527128</v>
      </c>
      <c r="Q848" s="71">
        <f t="shared" si="285"/>
        <v>7</v>
      </c>
      <c r="AV848">
        <v>1</v>
      </c>
    </row>
    <row r="849" spans="1:48" x14ac:dyDescent="0.25">
      <c r="B849">
        <v>1986</v>
      </c>
      <c r="C849">
        <v>4</v>
      </c>
      <c r="D849" t="s">
        <v>4206</v>
      </c>
      <c r="E849">
        <v>3</v>
      </c>
      <c r="F849">
        <v>7</v>
      </c>
      <c r="G849">
        <v>0.28899999999999998</v>
      </c>
      <c r="H849">
        <v>3.4000000000000002E-2</v>
      </c>
      <c r="J849" s="79">
        <f t="shared" si="280"/>
        <v>3.6932333398746353E-2</v>
      </c>
      <c r="K849">
        <f t="shared" si="281"/>
        <v>3.6932333398746353</v>
      </c>
      <c r="L849">
        <f t="shared" si="282"/>
        <v>8.4999999999999982</v>
      </c>
      <c r="O849" s="71">
        <f t="shared" si="283"/>
        <v>3.6932333398746353</v>
      </c>
      <c r="P849" s="71">
        <f t="shared" si="284"/>
        <v>0.43449803998525133</v>
      </c>
      <c r="Q849" s="71">
        <f t="shared" si="285"/>
        <v>8.4999999999999982</v>
      </c>
      <c r="AV849">
        <v>1</v>
      </c>
    </row>
    <row r="850" spans="1:48" x14ac:dyDescent="0.25">
      <c r="B850">
        <v>2000</v>
      </c>
      <c r="C850">
        <v>2</v>
      </c>
      <c r="D850" t="s">
        <v>4204</v>
      </c>
      <c r="E850">
        <v>2</v>
      </c>
      <c r="F850">
        <v>2</v>
      </c>
      <c r="G850">
        <v>8.4000000000000005E-2</v>
      </c>
      <c r="H850">
        <v>2.1999999999999999E-2</v>
      </c>
      <c r="J850" s="79">
        <f t="shared" ref="J850:J861" si="286">(1+G850)^(1/F850)-1</f>
        <v>4.1153206785629726E-2</v>
      </c>
      <c r="K850">
        <f t="shared" ref="K850:K861" si="287">J850*100</f>
        <v>4.1153206785629726</v>
      </c>
      <c r="L850">
        <f t="shared" ref="L850:L861" si="288">G850/H850</f>
        <v>3.8181818181818188</v>
      </c>
      <c r="O850" s="71">
        <f t="shared" ref="O850:O861" si="289">K850</f>
        <v>4.1153206785629726</v>
      </c>
      <c r="P850" s="71">
        <f t="shared" ref="P850:P861" si="290">O850/Q850</f>
        <v>1.0778220824807783</v>
      </c>
      <c r="Q850" s="71">
        <f t="shared" ref="Q850:Q861" si="291">L850</f>
        <v>3.8181818181818188</v>
      </c>
      <c r="AV850">
        <v>1</v>
      </c>
    </row>
    <row r="851" spans="1:48" x14ac:dyDescent="0.25">
      <c r="B851">
        <v>2000</v>
      </c>
      <c r="C851">
        <v>2</v>
      </c>
      <c r="D851" t="s">
        <v>4205</v>
      </c>
      <c r="E851">
        <v>2</v>
      </c>
      <c r="F851">
        <v>2</v>
      </c>
      <c r="G851">
        <v>7.1999999999999995E-2</v>
      </c>
      <c r="H851">
        <v>1.7000000000000001E-2</v>
      </c>
      <c r="J851" s="79">
        <f t="shared" si="286"/>
        <v>3.5374328443582792E-2</v>
      </c>
      <c r="K851">
        <f t="shared" si="287"/>
        <v>3.5374328443582792</v>
      </c>
      <c r="L851">
        <f t="shared" si="288"/>
        <v>4.235294117647058</v>
      </c>
      <c r="O851" s="71">
        <f t="shared" si="289"/>
        <v>3.5374328443582792</v>
      </c>
      <c r="P851" s="71">
        <f t="shared" si="290"/>
        <v>0.83522719936237166</v>
      </c>
      <c r="Q851" s="71">
        <f t="shared" si="291"/>
        <v>4.235294117647058</v>
      </c>
      <c r="AV851">
        <v>1</v>
      </c>
    </row>
    <row r="852" spans="1:48" x14ac:dyDescent="0.25">
      <c r="B852">
        <v>2000</v>
      </c>
      <c r="C852">
        <v>2</v>
      </c>
      <c r="D852" t="s">
        <v>215</v>
      </c>
      <c r="E852">
        <v>4</v>
      </c>
      <c r="F852">
        <v>4</v>
      </c>
      <c r="G852">
        <v>0.248</v>
      </c>
      <c r="H852">
        <v>2.1000000000000001E-2</v>
      </c>
      <c r="J852" s="79">
        <f t="shared" si="286"/>
        <v>5.6948060928972755E-2</v>
      </c>
      <c r="K852">
        <f t="shared" si="287"/>
        <v>5.6948060928972755</v>
      </c>
      <c r="L852">
        <f t="shared" si="288"/>
        <v>11.809523809523808</v>
      </c>
      <c r="O852" s="71">
        <f t="shared" si="289"/>
        <v>5.6948060928972755</v>
      </c>
      <c r="P852" s="71">
        <f t="shared" si="290"/>
        <v>0.48222148367275319</v>
      </c>
      <c r="Q852" s="71">
        <f t="shared" si="291"/>
        <v>11.809523809523808</v>
      </c>
      <c r="AV852">
        <v>1</v>
      </c>
    </row>
    <row r="853" spans="1:48" x14ac:dyDescent="0.25">
      <c r="B853">
        <v>2000</v>
      </c>
      <c r="C853">
        <v>2</v>
      </c>
      <c r="D853" t="s">
        <v>4206</v>
      </c>
      <c r="E853">
        <v>3</v>
      </c>
      <c r="F853">
        <v>7</v>
      </c>
      <c r="G853">
        <v>0.44700000000000001</v>
      </c>
      <c r="H853">
        <v>3.5999999999999997E-2</v>
      </c>
      <c r="J853" s="79">
        <f t="shared" si="286"/>
        <v>5.4202582729393711E-2</v>
      </c>
      <c r="K853">
        <f t="shared" si="287"/>
        <v>5.4202582729393711</v>
      </c>
      <c r="L853">
        <f t="shared" si="288"/>
        <v>12.416666666666668</v>
      </c>
      <c r="O853" s="71">
        <f t="shared" si="289"/>
        <v>5.4202582729393711</v>
      </c>
      <c r="P853" s="71">
        <f t="shared" si="290"/>
        <v>0.43653086761927817</v>
      </c>
      <c r="Q853" s="71">
        <f t="shared" si="291"/>
        <v>12.416666666666668</v>
      </c>
      <c r="AV853">
        <v>0</v>
      </c>
    </row>
    <row r="854" spans="1:48" x14ac:dyDescent="0.25">
      <c r="B854">
        <v>2000</v>
      </c>
      <c r="C854">
        <v>3</v>
      </c>
      <c r="D854" t="s">
        <v>4204</v>
      </c>
      <c r="E854">
        <v>2</v>
      </c>
      <c r="F854">
        <v>2</v>
      </c>
      <c r="G854">
        <v>8.2000000000000003E-2</v>
      </c>
      <c r="H854">
        <v>2.3E-2</v>
      </c>
      <c r="J854" s="79">
        <f t="shared" si="286"/>
        <v>4.0192289915667478E-2</v>
      </c>
      <c r="K854">
        <f t="shared" si="287"/>
        <v>4.0192289915667478</v>
      </c>
      <c r="L854">
        <f t="shared" si="288"/>
        <v>3.5652173913043481</v>
      </c>
      <c r="O854" s="71">
        <f t="shared" si="289"/>
        <v>4.0192289915667478</v>
      </c>
      <c r="P854" s="71">
        <f t="shared" si="290"/>
        <v>1.1273447171467705</v>
      </c>
      <c r="Q854" s="71">
        <f t="shared" si="291"/>
        <v>3.5652173913043481</v>
      </c>
      <c r="AV854">
        <v>0</v>
      </c>
    </row>
    <row r="855" spans="1:48" x14ac:dyDescent="0.25">
      <c r="B855">
        <v>2000</v>
      </c>
      <c r="C855">
        <v>3</v>
      </c>
      <c r="D855" t="s">
        <v>4205</v>
      </c>
      <c r="E855">
        <v>2</v>
      </c>
      <c r="F855">
        <v>2</v>
      </c>
      <c r="G855">
        <v>7.2999999999999995E-2</v>
      </c>
      <c r="H855">
        <v>1.7000000000000001E-2</v>
      </c>
      <c r="J855" s="79">
        <f t="shared" si="286"/>
        <v>3.585713300628468E-2</v>
      </c>
      <c r="K855">
        <f t="shared" si="287"/>
        <v>3.585713300628468</v>
      </c>
      <c r="L855">
        <f t="shared" si="288"/>
        <v>4.2941176470588234</v>
      </c>
      <c r="O855" s="71">
        <f t="shared" si="289"/>
        <v>3.585713300628468</v>
      </c>
      <c r="P855" s="71">
        <f t="shared" si="290"/>
        <v>0.8350291248038898</v>
      </c>
      <c r="Q855" s="71">
        <f t="shared" si="291"/>
        <v>4.2941176470588234</v>
      </c>
      <c r="AV855">
        <v>0</v>
      </c>
    </row>
    <row r="856" spans="1:48" x14ac:dyDescent="0.25">
      <c r="B856">
        <v>2000</v>
      </c>
      <c r="C856">
        <v>3</v>
      </c>
      <c r="D856" t="s">
        <v>215</v>
      </c>
      <c r="E856">
        <v>4</v>
      </c>
      <c r="F856">
        <v>4</v>
      </c>
      <c r="G856">
        <v>0.246</v>
      </c>
      <c r="H856">
        <v>2.1000000000000001E-2</v>
      </c>
      <c r="J856" s="79">
        <f t="shared" si="286"/>
        <v>5.6524349454410761E-2</v>
      </c>
      <c r="K856">
        <f t="shared" si="287"/>
        <v>5.6524349454410761</v>
      </c>
      <c r="L856">
        <f t="shared" si="288"/>
        <v>11.714285714285714</v>
      </c>
      <c r="O856" s="71">
        <f t="shared" si="289"/>
        <v>5.6524349454410761</v>
      </c>
      <c r="P856" s="71">
        <f t="shared" si="290"/>
        <v>0.48252493436692118</v>
      </c>
      <c r="Q856" s="71">
        <f t="shared" si="291"/>
        <v>11.714285714285714</v>
      </c>
      <c r="AV856">
        <v>0</v>
      </c>
    </row>
    <row r="857" spans="1:48" x14ac:dyDescent="0.25">
      <c r="B857">
        <v>2000</v>
      </c>
      <c r="C857">
        <v>3</v>
      </c>
      <c r="D857" t="s">
        <v>4206</v>
      </c>
      <c r="E857">
        <v>3</v>
      </c>
      <c r="F857">
        <v>7</v>
      </c>
      <c r="G857">
        <v>0.443</v>
      </c>
      <c r="H857">
        <v>3.5999999999999997E-2</v>
      </c>
      <c r="J857" s="79">
        <f t="shared" si="286"/>
        <v>5.3785778047359623E-2</v>
      </c>
      <c r="K857">
        <f t="shared" si="287"/>
        <v>5.3785778047359623</v>
      </c>
      <c r="L857">
        <f t="shared" si="288"/>
        <v>12.305555555555557</v>
      </c>
      <c r="O857" s="71">
        <f t="shared" si="289"/>
        <v>5.3785778047359623</v>
      </c>
      <c r="P857" s="71">
        <f t="shared" si="290"/>
        <v>0.43708532950450252</v>
      </c>
      <c r="Q857" s="71">
        <f t="shared" si="291"/>
        <v>12.305555555555557</v>
      </c>
      <c r="AV857">
        <v>0</v>
      </c>
    </row>
    <row r="858" spans="1:48" x14ac:dyDescent="0.25">
      <c r="B858">
        <v>2000</v>
      </c>
      <c r="C858">
        <v>4</v>
      </c>
      <c r="D858" t="s">
        <v>4204</v>
      </c>
      <c r="E858">
        <v>2</v>
      </c>
      <c r="F858">
        <v>2</v>
      </c>
      <c r="G858">
        <v>8.5999999999999993E-2</v>
      </c>
      <c r="H858">
        <v>2.7E-2</v>
      </c>
      <c r="J858" s="79">
        <f t="shared" si="286"/>
        <v>4.2113237609042287E-2</v>
      </c>
      <c r="K858">
        <f t="shared" si="287"/>
        <v>4.2113237609042287</v>
      </c>
      <c r="L858">
        <f t="shared" si="288"/>
        <v>3.1851851851851851</v>
      </c>
      <c r="O858" s="71">
        <f t="shared" si="289"/>
        <v>4.2113237609042287</v>
      </c>
      <c r="P858" s="71">
        <f t="shared" si="290"/>
        <v>1.3221597854001648</v>
      </c>
      <c r="Q858" s="71">
        <f t="shared" si="291"/>
        <v>3.1851851851851851</v>
      </c>
      <c r="AV858">
        <v>0</v>
      </c>
    </row>
    <row r="859" spans="1:48" x14ac:dyDescent="0.25">
      <c r="B859">
        <v>2000</v>
      </c>
      <c r="C859">
        <v>4</v>
      </c>
      <c r="D859" t="s">
        <v>4205</v>
      </c>
      <c r="E859">
        <v>2</v>
      </c>
      <c r="F859">
        <v>2</v>
      </c>
      <c r="G859">
        <v>6.8000000000000005E-2</v>
      </c>
      <c r="H859">
        <v>1.7000000000000001E-2</v>
      </c>
      <c r="J859" s="79">
        <f t="shared" si="286"/>
        <v>3.3440854621105132E-2</v>
      </c>
      <c r="K859">
        <f t="shared" si="287"/>
        <v>3.3440854621105132</v>
      </c>
      <c r="L859">
        <f t="shared" si="288"/>
        <v>4</v>
      </c>
      <c r="O859" s="71">
        <f t="shared" si="289"/>
        <v>3.3440854621105132</v>
      </c>
      <c r="P859" s="71">
        <f t="shared" si="290"/>
        <v>0.83602136552762829</v>
      </c>
      <c r="Q859" s="71">
        <f t="shared" si="291"/>
        <v>4</v>
      </c>
    </row>
    <row r="860" spans="1:48" x14ac:dyDescent="0.25">
      <c r="B860">
        <v>2000</v>
      </c>
      <c r="C860">
        <v>4</v>
      </c>
      <c r="D860" t="s">
        <v>215</v>
      </c>
      <c r="E860">
        <v>4</v>
      </c>
      <c r="F860">
        <v>4</v>
      </c>
      <c r="G860">
        <v>0.23799999999999999</v>
      </c>
      <c r="H860">
        <v>2.1000000000000001E-2</v>
      </c>
      <c r="J860" s="79">
        <f t="shared" si="286"/>
        <v>5.4824385220634708E-2</v>
      </c>
      <c r="K860">
        <f t="shared" si="287"/>
        <v>5.4824385220634708</v>
      </c>
      <c r="L860">
        <f t="shared" si="288"/>
        <v>11.333333333333332</v>
      </c>
      <c r="O860" s="71">
        <f t="shared" si="289"/>
        <v>5.4824385220634708</v>
      </c>
      <c r="P860" s="71">
        <f t="shared" si="290"/>
        <v>0.48374457547618865</v>
      </c>
      <c r="Q860" s="71">
        <f t="shared" si="291"/>
        <v>11.333333333333332</v>
      </c>
    </row>
    <row r="861" spans="1:48" x14ac:dyDescent="0.25">
      <c r="B861">
        <v>2000</v>
      </c>
      <c r="C861">
        <v>4</v>
      </c>
      <c r="D861" t="s">
        <v>4206</v>
      </c>
      <c r="E861">
        <v>3</v>
      </c>
      <c r="F861">
        <v>7</v>
      </c>
      <c r="G861">
        <v>0.432</v>
      </c>
      <c r="H861">
        <v>3.5999999999999997E-2</v>
      </c>
      <c r="J861" s="79">
        <f t="shared" si="286"/>
        <v>5.2634437270888235E-2</v>
      </c>
      <c r="K861">
        <f t="shared" si="287"/>
        <v>5.2634437270888235</v>
      </c>
      <c r="L861">
        <f t="shared" si="288"/>
        <v>12</v>
      </c>
      <c r="O861" s="71">
        <f t="shared" si="289"/>
        <v>5.2634437270888235</v>
      </c>
      <c r="P861" s="71">
        <f t="shared" si="290"/>
        <v>0.43862031059073531</v>
      </c>
      <c r="Q861" s="71">
        <f t="shared" si="291"/>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2">(1+G869)^(1/F869)-1</f>
        <v>7.6568622986941781E-2</v>
      </c>
      <c r="K869">
        <f t="shared" ref="K869:K872" si="293">J869*100</f>
        <v>7.6568622986941781</v>
      </c>
      <c r="L869">
        <f t="shared" ref="L869:L872" si="294">G869/H869</f>
        <v>5.3000000000000007</v>
      </c>
      <c r="O869" s="71">
        <f t="shared" ref="O869:O872" si="295">K869</f>
        <v>7.6568622986941781</v>
      </c>
      <c r="P869" s="71">
        <f t="shared" ref="P869:P872" si="296">O869/Q869</f>
        <v>1.4446909997536184</v>
      </c>
      <c r="Q869" s="71">
        <f t="shared" ref="Q869:Q872" si="297">L869</f>
        <v>5.3000000000000007</v>
      </c>
    </row>
    <row r="870" spans="2:17" x14ac:dyDescent="0.25">
      <c r="B870" t="s">
        <v>318</v>
      </c>
      <c r="C870">
        <v>1</v>
      </c>
      <c r="D870" t="s">
        <v>4213</v>
      </c>
      <c r="E870">
        <v>4</v>
      </c>
      <c r="F870">
        <v>4</v>
      </c>
      <c r="G870">
        <v>0.35899999999999999</v>
      </c>
      <c r="H870">
        <v>3.3000000000000002E-2</v>
      </c>
      <c r="J870" s="79">
        <f t="shared" si="292"/>
        <v>7.9704382534185436E-2</v>
      </c>
      <c r="K870">
        <f t="shared" si="293"/>
        <v>7.9704382534185436</v>
      </c>
      <c r="L870">
        <f t="shared" si="294"/>
        <v>10.878787878787877</v>
      </c>
      <c r="O870" s="71">
        <f t="shared" si="295"/>
        <v>7.9704382534185436</v>
      </c>
      <c r="P870" s="71">
        <f t="shared" si="296"/>
        <v>0.73265866953429526</v>
      </c>
      <c r="Q870" s="71">
        <f t="shared" si="297"/>
        <v>10.878787878787877</v>
      </c>
    </row>
    <row r="871" spans="2:17" x14ac:dyDescent="0.25">
      <c r="B871" t="s">
        <v>318</v>
      </c>
      <c r="C871">
        <v>1</v>
      </c>
      <c r="D871" t="s">
        <v>4214</v>
      </c>
      <c r="E871">
        <v>2</v>
      </c>
      <c r="F871">
        <v>6</v>
      </c>
      <c r="G871">
        <v>0.52200000000000002</v>
      </c>
      <c r="H871">
        <v>5.6000000000000001E-2</v>
      </c>
      <c r="J871" s="79">
        <f t="shared" si="292"/>
        <v>7.2512696422972533E-2</v>
      </c>
      <c r="K871">
        <f t="shared" si="293"/>
        <v>7.2512696422972533</v>
      </c>
      <c r="L871">
        <f t="shared" si="294"/>
        <v>9.3214285714285712</v>
      </c>
      <c r="O871" s="71">
        <f t="shared" si="295"/>
        <v>7.2512696422972533</v>
      </c>
      <c r="P871" s="71">
        <f t="shared" si="296"/>
        <v>0.77791398461426475</v>
      </c>
      <c r="Q871" s="71">
        <f t="shared" si="297"/>
        <v>9.3214285714285712</v>
      </c>
    </row>
    <row r="872" spans="2:17" x14ac:dyDescent="0.25">
      <c r="B872" t="s">
        <v>318</v>
      </c>
      <c r="C872">
        <v>2</v>
      </c>
      <c r="D872" t="s">
        <v>4212</v>
      </c>
      <c r="E872">
        <v>2</v>
      </c>
      <c r="F872">
        <v>2</v>
      </c>
      <c r="G872">
        <v>0.23</v>
      </c>
      <c r="H872">
        <v>0.04</v>
      </c>
      <c r="J872" s="79">
        <f t="shared" si="292"/>
        <v>0.10905365064094164</v>
      </c>
      <c r="K872">
        <f t="shared" si="293"/>
        <v>10.905365064094163</v>
      </c>
      <c r="L872">
        <f t="shared" si="294"/>
        <v>5.75</v>
      </c>
      <c r="O872" s="71">
        <f t="shared" si="295"/>
        <v>10.905365064094163</v>
      </c>
      <c r="P872" s="71">
        <f t="shared" si="296"/>
        <v>1.8965852285381153</v>
      </c>
      <c r="Q872" s="71">
        <f t="shared" si="297"/>
        <v>5.75</v>
      </c>
    </row>
    <row r="873" spans="2:17" x14ac:dyDescent="0.25">
      <c r="B873" t="s">
        <v>318</v>
      </c>
      <c r="C873">
        <v>2</v>
      </c>
      <c r="D873" t="s">
        <v>4213</v>
      </c>
      <c r="E873">
        <v>4</v>
      </c>
      <c r="F873">
        <v>4</v>
      </c>
      <c r="G873">
        <v>0.41399999999999998</v>
      </c>
      <c r="H873">
        <v>3.5999999999999997E-2</v>
      </c>
      <c r="J873" s="79">
        <f t="shared" ref="J873:J886" si="298">(1+G873)^(1/F873)-1</f>
        <v>9.0466560558176701E-2</v>
      </c>
      <c r="K873">
        <f t="shared" ref="K873:K886" si="299">J873*100</f>
        <v>9.046656055817671</v>
      </c>
      <c r="L873">
        <f t="shared" ref="L873:L886" si="300">G873/H873</f>
        <v>11.5</v>
      </c>
      <c r="O873" s="71">
        <f t="shared" ref="O873:O886" si="301">K873</f>
        <v>9.046656055817671</v>
      </c>
      <c r="P873" s="71">
        <f t="shared" ref="P873:P886" si="302">O873/Q873</f>
        <v>0.78666574398414535</v>
      </c>
      <c r="Q873" s="71">
        <f t="shared" ref="Q873:Q886" si="303">L873</f>
        <v>11.5</v>
      </c>
    </row>
    <row r="874" spans="2:17" x14ac:dyDescent="0.25">
      <c r="B874" t="s">
        <v>318</v>
      </c>
      <c r="C874">
        <v>2</v>
      </c>
      <c r="D874" t="s">
        <v>4214</v>
      </c>
      <c r="E874">
        <v>2</v>
      </c>
      <c r="F874">
        <v>6</v>
      </c>
      <c r="G874">
        <v>0.57999999999999996</v>
      </c>
      <c r="H874">
        <v>5.8000000000000003E-2</v>
      </c>
      <c r="J874" s="79">
        <f t="shared" si="298"/>
        <v>7.9218830688083886E-2</v>
      </c>
      <c r="K874">
        <f t="shared" si="299"/>
        <v>7.9218830688083886</v>
      </c>
      <c r="L874">
        <f t="shared" si="300"/>
        <v>9.9999999999999982</v>
      </c>
      <c r="O874" s="71">
        <f t="shared" si="301"/>
        <v>7.9218830688083886</v>
      </c>
      <c r="P874" s="71">
        <f t="shared" si="302"/>
        <v>0.79218830688083897</v>
      </c>
      <c r="Q874" s="71">
        <f t="shared" si="303"/>
        <v>9.9999999999999982</v>
      </c>
    </row>
    <row r="875" spans="2:17" x14ac:dyDescent="0.25">
      <c r="B875" t="s">
        <v>318</v>
      </c>
      <c r="C875">
        <v>3</v>
      </c>
      <c r="D875" t="s">
        <v>4212</v>
      </c>
      <c r="E875">
        <v>2</v>
      </c>
      <c r="F875">
        <v>2</v>
      </c>
      <c r="G875">
        <v>0.151</v>
      </c>
      <c r="H875">
        <v>5.8000000000000003E-2</v>
      </c>
      <c r="J875" s="79">
        <f t="shared" si="298"/>
        <v>7.2846680565308075E-2</v>
      </c>
      <c r="K875">
        <f t="shared" si="299"/>
        <v>7.2846680565308075</v>
      </c>
      <c r="L875">
        <f t="shared" si="300"/>
        <v>2.603448275862069</v>
      </c>
      <c r="O875" s="71">
        <f t="shared" si="301"/>
        <v>7.2846680565308075</v>
      </c>
      <c r="P875" s="71">
        <f t="shared" si="302"/>
        <v>2.7980844190648133</v>
      </c>
      <c r="Q875" s="71">
        <f t="shared" si="303"/>
        <v>2.603448275862069</v>
      </c>
    </row>
    <row r="876" spans="2:17" x14ac:dyDescent="0.25">
      <c r="B876" t="s">
        <v>318</v>
      </c>
      <c r="C876">
        <v>3</v>
      </c>
      <c r="D876" t="s">
        <v>4213</v>
      </c>
      <c r="E876">
        <v>4</v>
      </c>
      <c r="F876">
        <v>4</v>
      </c>
      <c r="G876">
        <v>0.32200000000000001</v>
      </c>
      <c r="H876">
        <v>5.8000000000000003E-2</v>
      </c>
      <c r="J876" s="79">
        <f t="shared" si="298"/>
        <v>7.2279155884504176E-2</v>
      </c>
      <c r="K876">
        <f t="shared" si="299"/>
        <v>7.2279155884504176</v>
      </c>
      <c r="L876">
        <f t="shared" si="300"/>
        <v>5.5517241379310347</v>
      </c>
      <c r="O876" s="71">
        <f t="shared" si="301"/>
        <v>7.2279155884504176</v>
      </c>
      <c r="P876" s="71">
        <f t="shared" si="302"/>
        <v>1.3019226836339262</v>
      </c>
      <c r="Q876" s="71">
        <f t="shared" si="303"/>
        <v>5.5517241379310347</v>
      </c>
    </row>
    <row r="877" spans="2:17" x14ac:dyDescent="0.25">
      <c r="B877" t="s">
        <v>318</v>
      </c>
      <c r="C877">
        <v>3</v>
      </c>
      <c r="D877" t="s">
        <v>4214</v>
      </c>
      <c r="E877">
        <v>2</v>
      </c>
      <c r="F877">
        <v>6</v>
      </c>
      <c r="G877">
        <v>0.57999999999999996</v>
      </c>
      <c r="H877">
        <v>5.7000000000000002E-2</v>
      </c>
      <c r="J877" s="79">
        <f t="shared" si="298"/>
        <v>7.9218830688083886E-2</v>
      </c>
      <c r="K877">
        <f t="shared" si="299"/>
        <v>7.9218830688083886</v>
      </c>
      <c r="L877">
        <f t="shared" si="300"/>
        <v>10.175438596491228</v>
      </c>
      <c r="O877" s="71">
        <f t="shared" si="301"/>
        <v>7.9218830688083886</v>
      </c>
      <c r="P877" s="71">
        <f t="shared" si="302"/>
        <v>0.77852988779668653</v>
      </c>
      <c r="Q877" s="71">
        <f t="shared" si="303"/>
        <v>10.175438596491228</v>
      </c>
    </row>
    <row r="878" spans="2:17" x14ac:dyDescent="0.25">
      <c r="B878" t="s">
        <v>319</v>
      </c>
      <c r="C878">
        <v>1</v>
      </c>
      <c r="D878" t="s">
        <v>4212</v>
      </c>
      <c r="E878">
        <v>2</v>
      </c>
      <c r="F878">
        <v>2</v>
      </c>
      <c r="G878">
        <v>9.9000000000000005E-2</v>
      </c>
      <c r="H878">
        <v>0.03</v>
      </c>
      <c r="J878" s="79">
        <f t="shared" si="298"/>
        <v>4.833200847823016E-2</v>
      </c>
      <c r="K878">
        <f t="shared" si="299"/>
        <v>4.833200847823016</v>
      </c>
      <c r="L878">
        <f t="shared" si="300"/>
        <v>3.3000000000000003</v>
      </c>
      <c r="O878" s="71">
        <f t="shared" si="301"/>
        <v>4.833200847823016</v>
      </c>
      <c r="P878" s="71">
        <f t="shared" si="302"/>
        <v>1.464606317522126</v>
      </c>
      <c r="Q878" s="71">
        <f t="shared" si="303"/>
        <v>3.3000000000000003</v>
      </c>
    </row>
    <row r="879" spans="2:17" x14ac:dyDescent="0.25">
      <c r="B879" t="s">
        <v>319</v>
      </c>
      <c r="C879">
        <v>1</v>
      </c>
      <c r="D879" t="s">
        <v>4213</v>
      </c>
      <c r="E879">
        <v>4</v>
      </c>
      <c r="F879">
        <v>4</v>
      </c>
      <c r="G879">
        <v>0.41399999999999998</v>
      </c>
      <c r="H879">
        <v>3.5000000000000003E-2</v>
      </c>
      <c r="J879" s="79">
        <f t="shared" si="298"/>
        <v>9.0466560558176701E-2</v>
      </c>
      <c r="K879">
        <f t="shared" si="299"/>
        <v>9.046656055817671</v>
      </c>
      <c r="L879">
        <f t="shared" si="300"/>
        <v>11.828571428571427</v>
      </c>
      <c r="O879" s="71">
        <f t="shared" si="301"/>
        <v>9.046656055817671</v>
      </c>
      <c r="P879" s="71">
        <f t="shared" si="302"/>
        <v>0.76481391776236352</v>
      </c>
      <c r="Q879" s="71">
        <f t="shared" si="303"/>
        <v>11.828571428571427</v>
      </c>
    </row>
    <row r="880" spans="2:17" x14ac:dyDescent="0.25">
      <c r="B880" t="s">
        <v>319</v>
      </c>
      <c r="C880">
        <v>1</v>
      </c>
      <c r="D880" t="s">
        <v>4214</v>
      </c>
      <c r="E880">
        <v>2</v>
      </c>
      <c r="F880">
        <v>6</v>
      </c>
      <c r="G880">
        <v>0.60799999999999998</v>
      </c>
      <c r="H880">
        <v>6.2E-2</v>
      </c>
      <c r="J880" s="79">
        <f t="shared" si="298"/>
        <v>8.2383111716979096E-2</v>
      </c>
      <c r="K880">
        <f t="shared" si="299"/>
        <v>8.2383111716979087</v>
      </c>
      <c r="L880">
        <f t="shared" si="300"/>
        <v>9.806451612903226</v>
      </c>
      <c r="O880" s="71">
        <f t="shared" si="301"/>
        <v>8.2383111716979087</v>
      </c>
      <c r="P880" s="71">
        <f t="shared" si="302"/>
        <v>0.8400909418507736</v>
      </c>
      <c r="Q880" s="71">
        <f t="shared" si="303"/>
        <v>9.806451612903226</v>
      </c>
    </row>
    <row r="881" spans="1:17" x14ac:dyDescent="0.25">
      <c r="B881" t="s">
        <v>319</v>
      </c>
      <c r="C881">
        <v>2</v>
      </c>
      <c r="D881" t="s">
        <v>4212</v>
      </c>
      <c r="E881">
        <v>2</v>
      </c>
      <c r="F881">
        <v>2</v>
      </c>
      <c r="G881">
        <v>0.155</v>
      </c>
      <c r="H881">
        <v>4.2000000000000003E-2</v>
      </c>
      <c r="J881" s="79">
        <f t="shared" si="298"/>
        <v>7.4709263010233951E-2</v>
      </c>
      <c r="K881">
        <f t="shared" si="299"/>
        <v>7.4709263010233951</v>
      </c>
      <c r="L881">
        <f t="shared" si="300"/>
        <v>3.6904761904761902</v>
      </c>
      <c r="O881" s="71">
        <f t="shared" si="301"/>
        <v>7.4709263010233951</v>
      </c>
      <c r="P881" s="71">
        <f t="shared" si="302"/>
        <v>2.0243800299547265</v>
      </c>
      <c r="Q881" s="71">
        <f t="shared" si="303"/>
        <v>3.6904761904761902</v>
      </c>
    </row>
    <row r="882" spans="1:17" x14ac:dyDescent="0.25">
      <c r="B882" t="s">
        <v>319</v>
      </c>
      <c r="C882">
        <v>2</v>
      </c>
      <c r="D882" t="s">
        <v>4213</v>
      </c>
      <c r="E882">
        <v>4</v>
      </c>
      <c r="F882">
        <v>4</v>
      </c>
      <c r="G882">
        <v>0.47699999999999998</v>
      </c>
      <c r="H882">
        <v>3.9E-2</v>
      </c>
      <c r="J882" s="79">
        <f t="shared" si="298"/>
        <v>0.10241502538451797</v>
      </c>
      <c r="K882">
        <f t="shared" si="299"/>
        <v>10.241502538451797</v>
      </c>
      <c r="L882">
        <f t="shared" si="300"/>
        <v>12.23076923076923</v>
      </c>
      <c r="O882" s="71">
        <f t="shared" si="301"/>
        <v>10.241502538451797</v>
      </c>
      <c r="P882" s="71">
        <f t="shared" si="302"/>
        <v>0.83735555345832313</v>
      </c>
      <c r="Q882" s="71">
        <f t="shared" si="303"/>
        <v>12.23076923076923</v>
      </c>
    </row>
    <row r="883" spans="1:17" x14ac:dyDescent="0.25">
      <c r="B883" t="s">
        <v>319</v>
      </c>
      <c r="C883">
        <v>2</v>
      </c>
      <c r="D883" t="s">
        <v>4214</v>
      </c>
      <c r="E883">
        <v>2</v>
      </c>
      <c r="F883">
        <v>6</v>
      </c>
      <c r="G883">
        <v>0.67100000000000004</v>
      </c>
      <c r="H883">
        <v>6.4000000000000001E-2</v>
      </c>
      <c r="J883" s="79">
        <f t="shared" si="298"/>
        <v>8.9338220753653275E-2</v>
      </c>
      <c r="K883">
        <f t="shared" si="299"/>
        <v>8.9338220753653275</v>
      </c>
      <c r="L883">
        <f t="shared" si="300"/>
        <v>10.484375</v>
      </c>
      <c r="O883" s="71">
        <f t="shared" si="301"/>
        <v>8.9338220753653275</v>
      </c>
      <c r="P883" s="71">
        <f t="shared" si="302"/>
        <v>0.85210821583216234</v>
      </c>
      <c r="Q883" s="71">
        <f t="shared" si="303"/>
        <v>10.484375</v>
      </c>
    </row>
    <row r="884" spans="1:17" x14ac:dyDescent="0.25">
      <c r="B884" t="s">
        <v>319</v>
      </c>
      <c r="C884">
        <v>3</v>
      </c>
      <c r="D884" t="s">
        <v>4212</v>
      </c>
      <c r="E884">
        <v>2</v>
      </c>
      <c r="F884">
        <v>2</v>
      </c>
      <c r="G884">
        <v>0.156</v>
      </c>
      <c r="H884">
        <v>5.8000000000000003E-2</v>
      </c>
      <c r="J884" s="79">
        <f t="shared" si="298"/>
        <v>7.5174404457248878E-2</v>
      </c>
      <c r="K884">
        <f t="shared" si="299"/>
        <v>7.5174404457248878</v>
      </c>
      <c r="L884">
        <f t="shared" si="300"/>
        <v>2.6896551724137931</v>
      </c>
      <c r="O884" s="71">
        <f t="shared" si="301"/>
        <v>7.5174404457248878</v>
      </c>
      <c r="P884" s="71">
        <f t="shared" si="302"/>
        <v>2.7949458067438684</v>
      </c>
      <c r="Q884" s="71">
        <f t="shared" si="303"/>
        <v>2.6896551724137931</v>
      </c>
    </row>
    <row r="885" spans="1:17" x14ac:dyDescent="0.25">
      <c r="B885" t="s">
        <v>319</v>
      </c>
      <c r="C885">
        <v>3</v>
      </c>
      <c r="D885" t="s">
        <v>4213</v>
      </c>
      <c r="E885">
        <v>4</v>
      </c>
      <c r="F885">
        <v>4</v>
      </c>
      <c r="G885">
        <v>0.48499999999999999</v>
      </c>
      <c r="H885">
        <v>0.06</v>
      </c>
      <c r="J885" s="79">
        <f t="shared" si="298"/>
        <v>0.10390477881717408</v>
      </c>
      <c r="K885">
        <f t="shared" si="299"/>
        <v>10.390477881717409</v>
      </c>
      <c r="L885">
        <f t="shared" si="300"/>
        <v>8.0833333333333339</v>
      </c>
      <c r="O885" s="71">
        <f t="shared" si="301"/>
        <v>10.390477881717409</v>
      </c>
      <c r="P885" s="71">
        <f t="shared" si="302"/>
        <v>1.2854199441299887</v>
      </c>
      <c r="Q885" s="71">
        <f t="shared" si="303"/>
        <v>8.0833333333333339</v>
      </c>
    </row>
    <row r="886" spans="1:17" x14ac:dyDescent="0.25">
      <c r="B886" t="s">
        <v>319</v>
      </c>
      <c r="C886">
        <v>3</v>
      </c>
      <c r="D886" t="s">
        <v>4214</v>
      </c>
      <c r="E886">
        <v>2</v>
      </c>
      <c r="F886">
        <v>6</v>
      </c>
      <c r="G886">
        <v>0.67300000000000004</v>
      </c>
      <c r="H886">
        <v>6.4000000000000001E-2</v>
      </c>
      <c r="J886" s="79">
        <f t="shared" si="298"/>
        <v>8.9555415120525339E-2</v>
      </c>
      <c r="K886">
        <f t="shared" si="299"/>
        <v>8.9555415120525339</v>
      </c>
      <c r="L886">
        <f t="shared" si="300"/>
        <v>10.515625</v>
      </c>
      <c r="O886" s="71">
        <f t="shared" si="301"/>
        <v>8.9555415120525339</v>
      </c>
      <c r="P886" s="71">
        <f t="shared" si="302"/>
        <v>0.85164139193367339</v>
      </c>
      <c r="Q886" s="71">
        <f t="shared" si="303"/>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4">D893/100</f>
        <v>0.15509999999999999</v>
      </c>
      <c r="E904">
        <f t="shared" si="304"/>
        <v>0.1245</v>
      </c>
      <c r="F904">
        <f t="shared" si="304"/>
        <v>8.9700000000000002E-2</v>
      </c>
      <c r="G904">
        <f t="shared" si="304"/>
        <v>7.7600000000000002E-2</v>
      </c>
      <c r="H904">
        <f t="shared" si="304"/>
        <v>6.9599999999999995E-2</v>
      </c>
      <c r="I904">
        <f t="shared" si="304"/>
        <v>6.9800000000000001E-2</v>
      </c>
      <c r="L904">
        <f t="shared" ref="L904:Q904" si="305">L893/100</f>
        <v>0.12770000000000001</v>
      </c>
      <c r="M904">
        <f t="shared" si="305"/>
        <v>0.10390000000000001</v>
      </c>
      <c r="N904">
        <f t="shared" si="305"/>
        <v>6.7500000000000004E-2</v>
      </c>
      <c r="O904">
        <f t="shared" si="305"/>
        <v>5.8899999999999994E-2</v>
      </c>
      <c r="P904">
        <f t="shared" si="305"/>
        <v>4.2000000000000003E-2</v>
      </c>
      <c r="Q904">
        <f t="shared" si="305"/>
        <v>4.1599999999999998E-2</v>
      </c>
    </row>
    <row r="906" spans="3:17" x14ac:dyDescent="0.25">
      <c r="D906">
        <f t="shared" ref="D906:I909" si="306">D895/100</f>
        <v>5.6600000000000004E-2</v>
      </c>
      <c r="E906">
        <f t="shared" si="306"/>
        <v>5.3499999999999999E-2</v>
      </c>
      <c r="F906">
        <f t="shared" si="306"/>
        <v>4.0599999999999997E-2</v>
      </c>
      <c r="G906">
        <f t="shared" si="306"/>
        <v>4.3099999999999999E-2</v>
      </c>
      <c r="H906">
        <f t="shared" si="306"/>
        <v>3.9399999999999998E-2</v>
      </c>
      <c r="I906">
        <f t="shared" si="306"/>
        <v>3.4300000000000004E-2</v>
      </c>
      <c r="L906">
        <f t="shared" ref="L906:Q909" si="307">L895/100</f>
        <v>7.1900000000000006E-2</v>
      </c>
      <c r="M906">
        <f t="shared" si="307"/>
        <v>7.6399999999999996E-2</v>
      </c>
      <c r="N906">
        <f t="shared" si="307"/>
        <v>7.690000000000001E-2</v>
      </c>
      <c r="O906">
        <f t="shared" si="307"/>
        <v>7.6600000000000001E-2</v>
      </c>
      <c r="P906">
        <f t="shared" si="307"/>
        <v>7.7100000000000002E-2</v>
      </c>
      <c r="Q906">
        <f t="shared" si="307"/>
        <v>7.6299999999999993E-2</v>
      </c>
    </row>
    <row r="907" spans="3:17" x14ac:dyDescent="0.25">
      <c r="D907">
        <f t="shared" si="306"/>
        <v>0.23319999999999999</v>
      </c>
      <c r="E907">
        <f t="shared" si="306"/>
        <v>0.2419</v>
      </c>
      <c r="F907">
        <f t="shared" si="306"/>
        <v>0.24510000000000001</v>
      </c>
      <c r="G907">
        <f t="shared" si="306"/>
        <v>0.23670000000000002</v>
      </c>
      <c r="H907">
        <f t="shared" si="306"/>
        <v>0.23680000000000001</v>
      </c>
      <c r="I907">
        <f t="shared" si="306"/>
        <v>0.23309999999999997</v>
      </c>
      <c r="L907">
        <f t="shared" si="307"/>
        <v>0.27029999999999998</v>
      </c>
      <c r="M907">
        <f t="shared" si="307"/>
        <v>0.27279999999999999</v>
      </c>
      <c r="N907">
        <f t="shared" si="307"/>
        <v>0.25459999999999999</v>
      </c>
      <c r="O907">
        <f t="shared" si="307"/>
        <v>0.25259999999999999</v>
      </c>
      <c r="P907">
        <f t="shared" si="307"/>
        <v>0.23989999999999997</v>
      </c>
      <c r="Q907">
        <f t="shared" si="307"/>
        <v>0.24399999999999999</v>
      </c>
    </row>
    <row r="908" spans="3:17" x14ac:dyDescent="0.25">
      <c r="D908">
        <f t="shared" si="306"/>
        <v>0.10679999999999999</v>
      </c>
      <c r="E908">
        <f t="shared" si="306"/>
        <v>0.13669999999999999</v>
      </c>
      <c r="F908">
        <f t="shared" si="306"/>
        <v>0.15079999999999999</v>
      </c>
      <c r="G908">
        <f t="shared" si="306"/>
        <v>0.1648</v>
      </c>
      <c r="H908">
        <f t="shared" si="306"/>
        <v>0.18230000000000002</v>
      </c>
      <c r="I908">
        <f t="shared" si="306"/>
        <v>0.17519999999999999</v>
      </c>
      <c r="L908">
        <f t="shared" si="307"/>
        <v>0.1162</v>
      </c>
      <c r="M908">
        <f t="shared" si="307"/>
        <v>0.14560000000000001</v>
      </c>
      <c r="N908">
        <f t="shared" si="307"/>
        <v>0.1512</v>
      </c>
      <c r="O908">
        <f t="shared" si="307"/>
        <v>0.1603</v>
      </c>
      <c r="P908">
        <f t="shared" si="307"/>
        <v>0.1741</v>
      </c>
      <c r="Q908">
        <f t="shared" si="307"/>
        <v>0.1744</v>
      </c>
    </row>
    <row r="909" spans="3:17" x14ac:dyDescent="0.25">
      <c r="D909">
        <f t="shared" si="306"/>
        <v>0.20879999999999999</v>
      </c>
      <c r="E909">
        <f t="shared" si="306"/>
        <v>0.22870000000000001</v>
      </c>
      <c r="F909">
        <f t="shared" si="306"/>
        <v>0.24789999999999998</v>
      </c>
      <c r="G909">
        <f t="shared" si="306"/>
        <v>0.25579999999999997</v>
      </c>
      <c r="H909">
        <f t="shared" si="306"/>
        <v>0.25980000000000003</v>
      </c>
      <c r="I909">
        <f t="shared" si="306"/>
        <v>0.25690000000000002</v>
      </c>
      <c r="L909">
        <f t="shared" si="307"/>
        <v>0.21559999999999999</v>
      </c>
      <c r="M909">
        <f t="shared" si="307"/>
        <v>0.22539999999999999</v>
      </c>
      <c r="N909">
        <f t="shared" si="307"/>
        <v>0.26170000000000004</v>
      </c>
      <c r="O909">
        <f t="shared" si="307"/>
        <v>0.2636</v>
      </c>
      <c r="P909">
        <f t="shared" si="307"/>
        <v>0.2676</v>
      </c>
      <c r="Q909">
        <f t="shared" si="307"/>
        <v>0.2571</v>
      </c>
    </row>
    <row r="911" spans="3:17" x14ac:dyDescent="0.25">
      <c r="D911">
        <f t="shared" ref="D911:I912" si="308">D900/100</f>
        <v>0.15329999999999999</v>
      </c>
      <c r="E911">
        <f t="shared" si="308"/>
        <v>0.16579999999999998</v>
      </c>
      <c r="F911">
        <f t="shared" si="308"/>
        <v>0.2079</v>
      </c>
      <c r="G911">
        <f t="shared" si="308"/>
        <v>0.20670000000000002</v>
      </c>
      <c r="H911">
        <f t="shared" si="308"/>
        <v>0.20180000000000001</v>
      </c>
      <c r="I911">
        <f t="shared" si="308"/>
        <v>0.22020000000000001</v>
      </c>
      <c r="L911">
        <f t="shared" ref="L911:Q912" si="309">L900/100</f>
        <v>0.1283</v>
      </c>
      <c r="M911">
        <f t="shared" si="309"/>
        <v>0.14230000000000001</v>
      </c>
      <c r="N911">
        <f t="shared" si="309"/>
        <v>0.1769</v>
      </c>
      <c r="O911">
        <f t="shared" si="309"/>
        <v>0.1802</v>
      </c>
      <c r="P911">
        <f t="shared" si="309"/>
        <v>0.19109999999999999</v>
      </c>
      <c r="Q911">
        <f t="shared" si="309"/>
        <v>0.20019999999999999</v>
      </c>
    </row>
    <row r="912" spans="3:17" x14ac:dyDescent="0.25">
      <c r="D912">
        <f t="shared" si="308"/>
        <v>5.7999999999999996E-3</v>
      </c>
      <c r="E912">
        <f t="shared" si="308"/>
        <v>6.4000000000000003E-3</v>
      </c>
      <c r="F912">
        <f t="shared" si="308"/>
        <v>8.6E-3</v>
      </c>
      <c r="G912">
        <f t="shared" si="308"/>
        <v>9.5999999999999992E-3</v>
      </c>
      <c r="H912">
        <f t="shared" si="308"/>
        <v>7.1999999999999998E-3</v>
      </c>
      <c r="I912">
        <f t="shared" si="308"/>
        <v>8.3999999999999995E-3</v>
      </c>
      <c r="L912">
        <f t="shared" si="309"/>
        <v>4.5999999999999999E-3</v>
      </c>
      <c r="M912">
        <f t="shared" si="309"/>
        <v>4.0000000000000001E-3</v>
      </c>
      <c r="N912">
        <f t="shared" si="309"/>
        <v>1E-3</v>
      </c>
      <c r="O912">
        <f t="shared" si="309"/>
        <v>1.1000000000000001E-3</v>
      </c>
      <c r="P912">
        <f t="shared" si="309"/>
        <v>2E-3</v>
      </c>
      <c r="Q912">
        <f t="shared" si="309"/>
        <v>1.8E-3</v>
      </c>
    </row>
    <row r="915" spans="3:17" x14ac:dyDescent="0.25">
      <c r="C915" t="s">
        <v>37</v>
      </c>
      <c r="D915">
        <f t="shared" ref="D915:I915" si="310">D904</f>
        <v>0.15509999999999999</v>
      </c>
      <c r="E915">
        <f t="shared" si="310"/>
        <v>0.1245</v>
      </c>
      <c r="F915">
        <f t="shared" si="310"/>
        <v>8.9700000000000002E-2</v>
      </c>
      <c r="G915">
        <f t="shared" si="310"/>
        <v>7.7600000000000002E-2</v>
      </c>
      <c r="H915">
        <f t="shared" si="310"/>
        <v>6.9599999999999995E-2</v>
      </c>
      <c r="I915">
        <f t="shared" si="310"/>
        <v>6.9800000000000001E-2</v>
      </c>
      <c r="L915">
        <f t="shared" ref="L915:Q915" si="311">L904</f>
        <v>0.12770000000000001</v>
      </c>
      <c r="M915">
        <f t="shared" si="311"/>
        <v>0.10390000000000001</v>
      </c>
      <c r="N915">
        <f t="shared" si="311"/>
        <v>6.7500000000000004E-2</v>
      </c>
      <c r="O915">
        <f t="shared" si="311"/>
        <v>5.8899999999999994E-2</v>
      </c>
      <c r="P915">
        <f t="shared" si="311"/>
        <v>4.2000000000000003E-2</v>
      </c>
      <c r="Q915">
        <f t="shared" si="311"/>
        <v>4.1599999999999998E-2</v>
      </c>
    </row>
    <row r="916" spans="3:17" x14ac:dyDescent="0.25">
      <c r="C916" t="s">
        <v>38</v>
      </c>
      <c r="D916">
        <f t="shared" ref="D916:I916" si="312">SUM(D906:D909)</f>
        <v>0.60539999999999994</v>
      </c>
      <c r="E916">
        <f t="shared" si="312"/>
        <v>0.66080000000000005</v>
      </c>
      <c r="F916">
        <f t="shared" si="312"/>
        <v>0.68440000000000001</v>
      </c>
      <c r="G916">
        <f t="shared" si="312"/>
        <v>0.70040000000000002</v>
      </c>
      <c r="H916">
        <f t="shared" si="312"/>
        <v>0.71830000000000005</v>
      </c>
      <c r="I916">
        <f t="shared" si="312"/>
        <v>0.69950000000000001</v>
      </c>
      <c r="L916">
        <f t="shared" ref="L916:Q916" si="313">SUM(L906:L909)</f>
        <v>0.67400000000000004</v>
      </c>
      <c r="M916">
        <f t="shared" si="313"/>
        <v>0.72019999999999995</v>
      </c>
      <c r="N916">
        <f t="shared" si="313"/>
        <v>0.74440000000000006</v>
      </c>
      <c r="O916">
        <f t="shared" si="313"/>
        <v>0.75309999999999999</v>
      </c>
      <c r="P916">
        <f t="shared" si="313"/>
        <v>0.75869999999999993</v>
      </c>
      <c r="Q916">
        <f t="shared" si="313"/>
        <v>0.75180000000000002</v>
      </c>
    </row>
    <row r="917" spans="3:17" x14ac:dyDescent="0.25">
      <c r="C917" t="s">
        <v>39</v>
      </c>
      <c r="D917">
        <f t="shared" ref="D917:I917" si="314">SUM(D911:D912)</f>
        <v>0.15909999999999999</v>
      </c>
      <c r="E917">
        <f t="shared" si="314"/>
        <v>0.17219999999999996</v>
      </c>
      <c r="F917">
        <f t="shared" si="314"/>
        <v>0.2165</v>
      </c>
      <c r="G917">
        <f t="shared" si="314"/>
        <v>0.21630000000000002</v>
      </c>
      <c r="H917">
        <f t="shared" si="314"/>
        <v>0.20900000000000002</v>
      </c>
      <c r="I917">
        <f t="shared" si="314"/>
        <v>0.2286</v>
      </c>
      <c r="L917">
        <f t="shared" ref="L917:Q917" si="315">SUM(L911:L912)</f>
        <v>0.13289999999999999</v>
      </c>
      <c r="M917">
        <f t="shared" si="315"/>
        <v>0.14630000000000001</v>
      </c>
      <c r="N917">
        <f t="shared" si="315"/>
        <v>0.1779</v>
      </c>
      <c r="O917">
        <f t="shared" si="315"/>
        <v>0.18129999999999999</v>
      </c>
      <c r="P917">
        <f t="shared" si="315"/>
        <v>0.19309999999999999</v>
      </c>
      <c r="Q917">
        <f t="shared" si="315"/>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6">(1+G934)^(1/F934)-1</f>
        <v>8.9878754520200665E-4</v>
      </c>
      <c r="K934">
        <f t="shared" ref="K934:K936" si="317">J934*100</f>
        <v>8.9878754520200665E-2</v>
      </c>
      <c r="L934">
        <f t="shared" ref="L934:L936" si="318">G934/H934</f>
        <v>0.26470588235294118</v>
      </c>
      <c r="O934" s="71">
        <f t="shared" ref="O934:O936" si="319">K934</f>
        <v>8.9878754520200665E-2</v>
      </c>
      <c r="P934" s="71">
        <f t="shared" ref="P934:P936" si="320">O934/Q934</f>
        <v>0.33954196152075805</v>
      </c>
      <c r="Q934" s="71">
        <f t="shared" ref="Q934:Q936" si="321">L934</f>
        <v>0.26470588235294118</v>
      </c>
    </row>
    <row r="935" spans="1:17" x14ac:dyDescent="0.25">
      <c r="B935" t="s">
        <v>318</v>
      </c>
      <c r="C935">
        <v>1</v>
      </c>
      <c r="D935" t="s">
        <v>4206</v>
      </c>
      <c r="E935">
        <v>6</v>
      </c>
      <c r="F935">
        <v>6</v>
      </c>
      <c r="G935">
        <v>0.1091</v>
      </c>
      <c r="H935">
        <v>3.4799999999999998E-2</v>
      </c>
      <c r="J935" s="79">
        <f t="shared" si="316"/>
        <v>1.7407928152505026E-2</v>
      </c>
      <c r="K935">
        <f t="shared" si="317"/>
        <v>1.7407928152505026</v>
      </c>
      <c r="L935">
        <f t="shared" si="318"/>
        <v>3.1350574712643682</v>
      </c>
      <c r="O935" s="71">
        <f t="shared" si="319"/>
        <v>1.7407928152505026</v>
      </c>
      <c r="P935" s="71">
        <f t="shared" si="320"/>
        <v>0.55526663584525648</v>
      </c>
      <c r="Q935" s="71">
        <f t="shared" si="321"/>
        <v>3.1350574712643682</v>
      </c>
    </row>
    <row r="936" spans="1:17" x14ac:dyDescent="0.25">
      <c r="B936" t="s">
        <v>318</v>
      </c>
      <c r="C936">
        <v>1</v>
      </c>
      <c r="D936" t="s">
        <v>4205</v>
      </c>
      <c r="E936">
        <v>2</v>
      </c>
      <c r="F936">
        <v>2</v>
      </c>
      <c r="G936">
        <v>-0.04</v>
      </c>
      <c r="H936">
        <v>9.7999999999999997E-3</v>
      </c>
      <c r="J936" s="79">
        <f t="shared" si="316"/>
        <v>-2.0204102886728803E-2</v>
      </c>
      <c r="K936">
        <f t="shared" si="317"/>
        <v>-2.0204102886728803</v>
      </c>
      <c r="L936">
        <f t="shared" si="318"/>
        <v>-4.0816326530612246</v>
      </c>
      <c r="O936" s="71">
        <f t="shared" si="319"/>
        <v>-2.0204102886728803</v>
      </c>
      <c r="P936" s="71">
        <f t="shared" si="320"/>
        <v>0.49500052072485567</v>
      </c>
      <c r="Q936" s="71">
        <f t="shared" si="321"/>
        <v>-4.0816326530612246</v>
      </c>
    </row>
    <row r="937" spans="1:17" x14ac:dyDescent="0.25">
      <c r="B937" t="s">
        <v>319</v>
      </c>
      <c r="C937">
        <v>4</v>
      </c>
      <c r="D937" t="s">
        <v>215</v>
      </c>
      <c r="E937">
        <v>4</v>
      </c>
      <c r="F937">
        <v>4</v>
      </c>
      <c r="G937">
        <v>0.23730000000000001</v>
      </c>
      <c r="H937">
        <v>1.2200000000000001E-2</v>
      </c>
      <c r="J937" s="79">
        <f t="shared" ref="J937:J942" si="322">(1+G937)^(1/F937)-1</f>
        <v>5.4675246754662288E-2</v>
      </c>
      <c r="K937">
        <f t="shared" ref="K937:K942" si="323">J937*100</f>
        <v>5.4675246754662288</v>
      </c>
      <c r="L937">
        <f t="shared" ref="L937:L942" si="324">G937/H937</f>
        <v>19.450819672131146</v>
      </c>
      <c r="O937" s="71">
        <f t="shared" ref="O937:O942" si="325">K937</f>
        <v>5.4675246754662288</v>
      </c>
      <c r="P937" s="71">
        <f t="shared" ref="P937:P942" si="326">O937/Q937</f>
        <v>0.28109482107327433</v>
      </c>
      <c r="Q937" s="71">
        <f t="shared" ref="Q937:Q942" si="327">L937</f>
        <v>19.450819672131146</v>
      </c>
    </row>
    <row r="938" spans="1:17" x14ac:dyDescent="0.25">
      <c r="B938" t="s">
        <v>319</v>
      </c>
      <c r="C938">
        <v>4</v>
      </c>
      <c r="D938" t="s">
        <v>4206</v>
      </c>
      <c r="E938">
        <v>6</v>
      </c>
      <c r="F938">
        <v>6</v>
      </c>
      <c r="G938">
        <v>0.34200000000000003</v>
      </c>
      <c r="H938">
        <v>2.7300000000000001E-2</v>
      </c>
      <c r="J938" s="79">
        <f t="shared" si="322"/>
        <v>5.0248538778627783E-2</v>
      </c>
      <c r="K938">
        <f t="shared" si="323"/>
        <v>5.0248538778627783</v>
      </c>
      <c r="L938">
        <f t="shared" si="324"/>
        <v>12.527472527472527</v>
      </c>
      <c r="O938" s="71">
        <f t="shared" si="325"/>
        <v>5.0248538778627783</v>
      </c>
      <c r="P938" s="71">
        <f t="shared" si="326"/>
        <v>0.4011067569171165</v>
      </c>
      <c r="Q938" s="71">
        <f t="shared" si="327"/>
        <v>12.527472527472527</v>
      </c>
    </row>
    <row r="939" spans="1:17" x14ac:dyDescent="0.25">
      <c r="B939" t="s">
        <v>319</v>
      </c>
      <c r="C939">
        <v>4</v>
      </c>
      <c r="D939" t="s">
        <v>4205</v>
      </c>
      <c r="E939">
        <v>2</v>
      </c>
      <c r="F939">
        <v>2</v>
      </c>
      <c r="G939">
        <v>6.6400000000000001E-2</v>
      </c>
      <c r="H939">
        <v>9.1000000000000004E-3</v>
      </c>
      <c r="J939" s="79">
        <f t="shared" si="322"/>
        <v>3.2666451474046898E-2</v>
      </c>
      <c r="K939">
        <f t="shared" si="323"/>
        <v>3.2666451474046898</v>
      </c>
      <c r="L939">
        <f t="shared" si="324"/>
        <v>7.2967032967032965</v>
      </c>
      <c r="O939" s="71">
        <f t="shared" si="325"/>
        <v>3.2666451474046898</v>
      </c>
      <c r="P939" s="71">
        <f t="shared" si="326"/>
        <v>0.44768781387624512</v>
      </c>
      <c r="Q939" s="71">
        <f t="shared" si="327"/>
        <v>7.2967032967032965</v>
      </c>
    </row>
    <row r="940" spans="1:17" x14ac:dyDescent="0.25">
      <c r="A940" t="s">
        <v>197</v>
      </c>
      <c r="B940" t="s">
        <v>318</v>
      </c>
      <c r="C940">
        <v>1</v>
      </c>
      <c r="D940" t="s">
        <v>215</v>
      </c>
      <c r="E940">
        <v>4</v>
      </c>
      <c r="F940">
        <v>4</v>
      </c>
      <c r="G940">
        <v>-5.33E-2</v>
      </c>
      <c r="H940">
        <v>1.4999999999999999E-2</v>
      </c>
      <c r="J940" s="79">
        <f t="shared" si="322"/>
        <v>-1.3599930290932316E-2</v>
      </c>
      <c r="K940">
        <f t="shared" si="323"/>
        <v>-1.3599930290932316</v>
      </c>
      <c r="L940">
        <f t="shared" si="324"/>
        <v>-3.5533333333333337</v>
      </c>
      <c r="O940" s="71">
        <f t="shared" si="325"/>
        <v>-1.3599930290932316</v>
      </c>
      <c r="P940" s="71">
        <f t="shared" si="326"/>
        <v>0.38273725021385502</v>
      </c>
      <c r="Q940" s="71">
        <f t="shared" si="327"/>
        <v>-3.5533333333333337</v>
      </c>
    </row>
    <row r="941" spans="1:17" x14ac:dyDescent="0.25">
      <c r="B941" t="s">
        <v>318</v>
      </c>
      <c r="C941">
        <v>1</v>
      </c>
      <c r="D941" t="s">
        <v>4206</v>
      </c>
      <c r="E941">
        <v>6</v>
      </c>
      <c r="F941">
        <v>6</v>
      </c>
      <c r="G941">
        <v>3.95E-2</v>
      </c>
      <c r="H941">
        <v>3.5799999999999998E-2</v>
      </c>
      <c r="J941" s="79">
        <f t="shared" si="322"/>
        <v>6.4775270735424328E-3</v>
      </c>
      <c r="K941">
        <f t="shared" si="323"/>
        <v>0.64775270735424328</v>
      </c>
      <c r="L941">
        <f t="shared" si="324"/>
        <v>1.1033519553072626</v>
      </c>
      <c r="O941" s="71">
        <f t="shared" si="325"/>
        <v>0.64775270735424328</v>
      </c>
      <c r="P941" s="71">
        <f t="shared" si="326"/>
        <v>0.58707713729827615</v>
      </c>
      <c r="Q941" s="71">
        <f t="shared" si="327"/>
        <v>1.1033519553072626</v>
      </c>
    </row>
    <row r="942" spans="1:17" x14ac:dyDescent="0.25">
      <c r="B942" t="s">
        <v>318</v>
      </c>
      <c r="C942">
        <v>1</v>
      </c>
      <c r="D942" t="s">
        <v>4205</v>
      </c>
      <c r="E942">
        <v>2</v>
      </c>
      <c r="F942">
        <v>2</v>
      </c>
      <c r="G942">
        <v>-6.1499999999999999E-2</v>
      </c>
      <c r="H942">
        <v>1.01E-2</v>
      </c>
      <c r="J942" s="79">
        <f t="shared" si="322"/>
        <v>-3.1237903301331693E-2</v>
      </c>
      <c r="K942">
        <f t="shared" si="323"/>
        <v>-3.1237903301331693</v>
      </c>
      <c r="L942">
        <f t="shared" si="324"/>
        <v>-6.0891089108910892</v>
      </c>
      <c r="O942" s="71">
        <f t="shared" si="325"/>
        <v>-3.1237903301331693</v>
      </c>
      <c r="P942" s="71">
        <f t="shared" si="326"/>
        <v>0.51301272088365868</v>
      </c>
      <c r="Q942" s="71">
        <f t="shared" si="327"/>
        <v>-6.0891089108910892</v>
      </c>
    </row>
    <row r="943" spans="1:17" x14ac:dyDescent="0.25">
      <c r="B943" t="s">
        <v>319</v>
      </c>
      <c r="C943">
        <v>4</v>
      </c>
      <c r="D943" t="s">
        <v>215</v>
      </c>
      <c r="E943">
        <v>4</v>
      </c>
      <c r="F943">
        <v>4</v>
      </c>
      <c r="G943">
        <v>0.17699999999999999</v>
      </c>
      <c r="H943">
        <v>1.3299999999999999E-2</v>
      </c>
      <c r="J943" s="79">
        <f t="shared" ref="J943:J953" si="328">(1+G943)^(1/F943)-1</f>
        <v>4.1583558054389291E-2</v>
      </c>
      <c r="K943">
        <f t="shared" ref="K943:K953" si="329">J943*100</f>
        <v>4.1583558054389291</v>
      </c>
      <c r="L943">
        <f t="shared" ref="L943:L953" si="330">G943/H943</f>
        <v>13.308270676691729</v>
      </c>
      <c r="O943" s="71">
        <f t="shared" ref="O943:O953" si="331">K943</f>
        <v>4.1583558054389291</v>
      </c>
      <c r="P943" s="71">
        <f t="shared" ref="P943:P953" si="332">O943/Q943</f>
        <v>0.3124640237985184</v>
      </c>
      <c r="Q943" s="71">
        <f t="shared" ref="Q943:Q953" si="333">L943</f>
        <v>13.308270676691729</v>
      </c>
    </row>
    <row r="944" spans="1:17" x14ac:dyDescent="0.25">
      <c r="B944" t="s">
        <v>319</v>
      </c>
      <c r="C944">
        <v>4</v>
      </c>
      <c r="D944" t="s">
        <v>4206</v>
      </c>
      <c r="E944">
        <v>6</v>
      </c>
      <c r="F944">
        <v>6</v>
      </c>
      <c r="G944">
        <v>0.2712</v>
      </c>
      <c r="H944">
        <v>2.81E-2</v>
      </c>
      <c r="J944" s="79">
        <f t="shared" si="328"/>
        <v>4.0804067271065447E-2</v>
      </c>
      <c r="K944">
        <f t="shared" si="329"/>
        <v>4.0804067271065447</v>
      </c>
      <c r="L944">
        <f t="shared" si="330"/>
        <v>9.6512455516014235</v>
      </c>
      <c r="O944" s="71">
        <f t="shared" si="331"/>
        <v>4.0804067271065447</v>
      </c>
      <c r="P944" s="71">
        <f t="shared" si="332"/>
        <v>0.4227855052791073</v>
      </c>
      <c r="Q944" s="71">
        <f t="shared" si="333"/>
        <v>9.6512455516014235</v>
      </c>
    </row>
    <row r="945" spans="1:17" x14ac:dyDescent="0.25">
      <c r="B945" t="s">
        <v>319</v>
      </c>
      <c r="C945">
        <v>4</v>
      </c>
      <c r="D945" t="s">
        <v>4205</v>
      </c>
      <c r="E945">
        <v>2</v>
      </c>
      <c r="F945">
        <v>2</v>
      </c>
      <c r="G945">
        <v>5.0099999999999999E-2</v>
      </c>
      <c r="H945">
        <v>9.4000000000000004E-3</v>
      </c>
      <c r="J945" s="79">
        <f t="shared" si="328"/>
        <v>2.4743870437876847E-2</v>
      </c>
      <c r="K945">
        <f t="shared" si="329"/>
        <v>2.4743870437876847</v>
      </c>
      <c r="L945">
        <f t="shared" si="330"/>
        <v>5.3297872340425529</v>
      </c>
      <c r="O945" s="71">
        <f t="shared" si="331"/>
        <v>2.4743870437876847</v>
      </c>
      <c r="P945" s="71">
        <f t="shared" si="332"/>
        <v>0.4642562517286275</v>
      </c>
      <c r="Q945" s="71">
        <f t="shared" si="333"/>
        <v>5.3297872340425529</v>
      </c>
    </row>
    <row r="946" spans="1:17" x14ac:dyDescent="0.25">
      <c r="A946" t="s">
        <v>4211</v>
      </c>
      <c r="B946" t="s">
        <v>318</v>
      </c>
      <c r="C946">
        <v>1</v>
      </c>
      <c r="D946" t="s">
        <v>4206</v>
      </c>
      <c r="E946">
        <v>6</v>
      </c>
      <c r="F946">
        <v>6</v>
      </c>
      <c r="G946">
        <v>4.1000000000000002E-2</v>
      </c>
      <c r="H946">
        <v>3.5799999999999998E-2</v>
      </c>
      <c r="J946" s="79">
        <f t="shared" si="328"/>
        <v>6.7194397515000226E-3</v>
      </c>
      <c r="K946">
        <f t="shared" si="329"/>
        <v>0.67194397515000226</v>
      </c>
      <c r="L946">
        <f t="shared" si="330"/>
        <v>1.1452513966480449</v>
      </c>
      <c r="O946" s="71">
        <f t="shared" si="331"/>
        <v>0.67194397515000226</v>
      </c>
      <c r="P946" s="71">
        <f t="shared" si="332"/>
        <v>0.58672181244805066</v>
      </c>
      <c r="Q946" s="71">
        <f t="shared" si="333"/>
        <v>1.1452513966480449</v>
      </c>
    </row>
    <row r="947" spans="1:17" x14ac:dyDescent="0.25">
      <c r="B947" t="s">
        <v>318</v>
      </c>
      <c r="C947">
        <v>1</v>
      </c>
      <c r="D947" t="s">
        <v>4205</v>
      </c>
      <c r="E947">
        <v>2</v>
      </c>
      <c r="F947">
        <v>2</v>
      </c>
      <c r="G947">
        <v>-6.0199999999999997E-2</v>
      </c>
      <c r="H947">
        <v>1.01E-2</v>
      </c>
      <c r="J947" s="79">
        <f t="shared" si="328"/>
        <v>-3.0567176128227014E-2</v>
      </c>
      <c r="K947">
        <f t="shared" si="329"/>
        <v>-3.0567176128227014</v>
      </c>
      <c r="L947">
        <f t="shared" si="330"/>
        <v>-5.9603960396039604</v>
      </c>
      <c r="O947" s="71">
        <f t="shared" si="331"/>
        <v>-3.0567176128227014</v>
      </c>
      <c r="P947" s="71">
        <f t="shared" si="332"/>
        <v>0.51283800480912434</v>
      </c>
      <c r="Q947" s="71">
        <f t="shared" si="333"/>
        <v>-5.9603960396039604</v>
      </c>
    </row>
    <row r="948" spans="1:17" x14ac:dyDescent="0.25">
      <c r="B948" t="s">
        <v>319</v>
      </c>
      <c r="C948">
        <v>4</v>
      </c>
      <c r="D948" t="s">
        <v>4206</v>
      </c>
      <c r="E948">
        <v>6</v>
      </c>
      <c r="F948">
        <v>6</v>
      </c>
      <c r="G948">
        <v>4.8300000000000003E-2</v>
      </c>
      <c r="H948">
        <v>2.7799999999999998E-2</v>
      </c>
      <c r="J948" s="79">
        <f t="shared" si="328"/>
        <v>7.8926178657732216E-3</v>
      </c>
      <c r="K948">
        <f t="shared" si="329"/>
        <v>0.78926178657732216</v>
      </c>
      <c r="L948">
        <f t="shared" si="330"/>
        <v>1.7374100719424463</v>
      </c>
      <c r="O948" s="71">
        <f t="shared" si="331"/>
        <v>0.78926178657732216</v>
      </c>
      <c r="P948" s="71">
        <f t="shared" si="332"/>
        <v>0.45427489993477332</v>
      </c>
      <c r="Q948" s="71">
        <f t="shared" si="333"/>
        <v>1.7374100719424463</v>
      </c>
    </row>
    <row r="949" spans="1:17" x14ac:dyDescent="0.25">
      <c r="B949" t="s">
        <v>319</v>
      </c>
      <c r="C949">
        <v>4</v>
      </c>
      <c r="D949" t="s">
        <v>4205</v>
      </c>
      <c r="E949">
        <v>2</v>
      </c>
      <c r="F949">
        <v>2</v>
      </c>
      <c r="G949">
        <v>4.1000000000000003E-3</v>
      </c>
      <c r="H949">
        <v>9.2999999999999992E-3</v>
      </c>
      <c r="J949" s="79">
        <f t="shared" si="328"/>
        <v>2.0479030465558878E-3</v>
      </c>
      <c r="K949">
        <f t="shared" si="329"/>
        <v>0.20479030465558878</v>
      </c>
      <c r="L949">
        <f t="shared" si="330"/>
        <v>0.44086021505376349</v>
      </c>
      <c r="O949" s="71">
        <f t="shared" si="331"/>
        <v>0.20479030465558878</v>
      </c>
      <c r="P949" s="71">
        <f t="shared" si="332"/>
        <v>0.46452434958462818</v>
      </c>
      <c r="Q949" s="71">
        <f t="shared" si="333"/>
        <v>0.44086021505376349</v>
      </c>
    </row>
    <row r="950" spans="1:17" x14ac:dyDescent="0.25">
      <c r="A950" t="s">
        <v>248</v>
      </c>
      <c r="B950" t="s">
        <v>318</v>
      </c>
      <c r="C950">
        <v>1</v>
      </c>
      <c r="D950" t="s">
        <v>4206</v>
      </c>
      <c r="E950">
        <v>6</v>
      </c>
      <c r="F950">
        <v>6</v>
      </c>
      <c r="G950">
        <v>7.7899999999999997E-2</v>
      </c>
      <c r="H950">
        <v>3.6999999999999998E-2</v>
      </c>
      <c r="J950" s="79">
        <f t="shared" si="328"/>
        <v>1.2580933003099926E-2</v>
      </c>
      <c r="K950">
        <f t="shared" si="329"/>
        <v>1.2580933003099926</v>
      </c>
      <c r="L950">
        <f t="shared" si="330"/>
        <v>2.1054054054054054</v>
      </c>
      <c r="O950" s="71">
        <f t="shared" si="331"/>
        <v>1.2580933003099926</v>
      </c>
      <c r="P950" s="71">
        <f t="shared" si="332"/>
        <v>0.59755394238086934</v>
      </c>
      <c r="Q950" s="71">
        <f t="shared" si="333"/>
        <v>2.1054054054054054</v>
      </c>
    </row>
    <row r="951" spans="1:17" x14ac:dyDescent="0.25">
      <c r="B951" t="s">
        <v>318</v>
      </c>
      <c r="C951">
        <v>1</v>
      </c>
      <c r="D951" t="s">
        <v>4205</v>
      </c>
      <c r="E951">
        <v>2</v>
      </c>
      <c r="F951">
        <v>2</v>
      </c>
      <c r="G951">
        <v>-4.3999999999999997E-2</v>
      </c>
      <c r="H951">
        <v>1.04E-2</v>
      </c>
      <c r="J951" s="79">
        <f t="shared" si="328"/>
        <v>-2.2247475073574718E-2</v>
      </c>
      <c r="K951">
        <f t="shared" si="329"/>
        <v>-2.2247475073574718</v>
      </c>
      <c r="L951">
        <f t="shared" si="330"/>
        <v>-4.2307692307692308</v>
      </c>
      <c r="O951" s="71">
        <f t="shared" si="331"/>
        <v>-2.2247475073574718</v>
      </c>
      <c r="P951" s="71">
        <f t="shared" si="332"/>
        <v>0.52584941082994785</v>
      </c>
      <c r="Q951" s="71">
        <f t="shared" si="333"/>
        <v>-4.2307692307692308</v>
      </c>
    </row>
    <row r="952" spans="1:17" x14ac:dyDescent="0.25">
      <c r="B952" t="s">
        <v>319</v>
      </c>
      <c r="C952">
        <v>4</v>
      </c>
      <c r="D952" t="s">
        <v>4206</v>
      </c>
      <c r="E952">
        <v>6</v>
      </c>
      <c r="F952">
        <v>6</v>
      </c>
      <c r="G952">
        <v>0.26079999999999998</v>
      </c>
      <c r="H952">
        <v>2.9100000000000001E-2</v>
      </c>
      <c r="J952" s="79">
        <f t="shared" si="328"/>
        <v>3.9380026140558577E-2</v>
      </c>
      <c r="K952">
        <f t="shared" si="329"/>
        <v>3.9380026140558577</v>
      </c>
      <c r="L952">
        <f t="shared" si="330"/>
        <v>8.962199312714775</v>
      </c>
      <c r="O952" s="71">
        <f t="shared" si="331"/>
        <v>3.9380026140558577</v>
      </c>
      <c r="P952" s="71">
        <f t="shared" si="332"/>
        <v>0.43940136529534313</v>
      </c>
      <c r="Q952" s="71">
        <f t="shared" si="333"/>
        <v>8.962199312714775</v>
      </c>
    </row>
    <row r="953" spans="1:17" x14ac:dyDescent="0.25">
      <c r="B953" t="s">
        <v>319</v>
      </c>
      <c r="C953">
        <v>4</v>
      </c>
      <c r="D953" t="s">
        <v>4205</v>
      </c>
      <c r="E953">
        <v>2</v>
      </c>
      <c r="F953">
        <v>2</v>
      </c>
      <c r="G953">
        <v>5.6899999999999999E-2</v>
      </c>
      <c r="H953">
        <v>9.5999999999999992E-3</v>
      </c>
      <c r="J953" s="79">
        <f t="shared" si="328"/>
        <v>2.8056418685278084E-2</v>
      </c>
      <c r="K953">
        <f t="shared" si="329"/>
        <v>2.8056418685278084</v>
      </c>
      <c r="L953">
        <f t="shared" si="330"/>
        <v>5.9270833333333339</v>
      </c>
      <c r="O953" s="71">
        <f t="shared" si="331"/>
        <v>2.8056418685278084</v>
      </c>
      <c r="P953" s="71">
        <f t="shared" si="332"/>
        <v>0.47335961226479717</v>
      </c>
      <c r="Q953" s="71">
        <f t="shared" si="333"/>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4">(1+F959)^(1/E959)-1</f>
        <v>6.5917731595733553E-2</v>
      </c>
      <c r="J959">
        <f t="shared" ref="J959:J968" si="335">I959*100</f>
        <v>6.5917731595733553</v>
      </c>
      <c r="K959">
        <f t="shared" ref="K959:K968" si="336">F959/G959</f>
        <v>37.6</v>
      </c>
      <c r="N959" s="71">
        <f t="shared" ref="N959:N968" si="337">J959</f>
        <v>6.5917731595733553</v>
      </c>
      <c r="O959" s="71">
        <f t="shared" ref="O959:O968" si="338">N959/P959</f>
        <v>0.17531311594609986</v>
      </c>
      <c r="P959" s="71">
        <f t="shared" ref="P959:P968" si="339">K959</f>
        <v>37.6</v>
      </c>
    </row>
    <row r="960" spans="1:17" x14ac:dyDescent="0.25">
      <c r="C960">
        <v>1</v>
      </c>
      <c r="D960">
        <v>1980</v>
      </c>
      <c r="E960">
        <v>5</v>
      </c>
      <c r="F960">
        <v>0.32900000000000001</v>
      </c>
      <c r="G960">
        <v>8.9999999999999993E-3</v>
      </c>
      <c r="I960" s="79">
        <f t="shared" si="334"/>
        <v>5.8534448758668312E-2</v>
      </c>
      <c r="J960">
        <f t="shared" si="335"/>
        <v>5.8534448758668312</v>
      </c>
      <c r="K960">
        <f t="shared" si="336"/>
        <v>36.555555555555557</v>
      </c>
      <c r="N960" s="71">
        <f t="shared" si="337"/>
        <v>5.8534448758668312</v>
      </c>
      <c r="O960" s="71">
        <f t="shared" si="338"/>
        <v>0.16012463186261847</v>
      </c>
      <c r="P960" s="71">
        <f t="shared" si="339"/>
        <v>36.555555555555557</v>
      </c>
    </row>
    <row r="961" spans="3:16" x14ac:dyDescent="0.25">
      <c r="C961">
        <v>1</v>
      </c>
      <c r="D961">
        <v>1990</v>
      </c>
      <c r="E961">
        <v>5</v>
      </c>
      <c r="F961">
        <v>0.48799999999999999</v>
      </c>
      <c r="G961">
        <v>0.01</v>
      </c>
      <c r="I961" s="79">
        <f t="shared" si="334"/>
        <v>8.2731037066171131E-2</v>
      </c>
      <c r="J961">
        <f t="shared" si="335"/>
        <v>8.273103706617114</v>
      </c>
      <c r="K961">
        <f t="shared" si="336"/>
        <v>48.8</v>
      </c>
      <c r="N961" s="71">
        <f t="shared" si="337"/>
        <v>8.273103706617114</v>
      </c>
      <c r="O961" s="71">
        <f t="shared" si="338"/>
        <v>0.16953081366018677</v>
      </c>
      <c r="P961" s="71">
        <f t="shared" si="339"/>
        <v>48.8</v>
      </c>
    </row>
    <row r="962" spans="3:16" x14ac:dyDescent="0.25">
      <c r="C962">
        <v>1</v>
      </c>
      <c r="D962">
        <v>2000</v>
      </c>
      <c r="E962">
        <v>5</v>
      </c>
      <c r="F962">
        <v>0.52700000000000002</v>
      </c>
      <c r="G962">
        <v>1.2E-2</v>
      </c>
      <c r="I962" s="79">
        <f t="shared" si="334"/>
        <v>8.8348059874834295E-2</v>
      </c>
      <c r="J962">
        <f t="shared" si="335"/>
        <v>8.8348059874834295</v>
      </c>
      <c r="K962">
        <f t="shared" si="336"/>
        <v>43.916666666666664</v>
      </c>
      <c r="N962" s="71">
        <f t="shared" si="337"/>
        <v>8.8348059874834295</v>
      </c>
      <c r="O962" s="71">
        <f t="shared" si="338"/>
        <v>0.20117205284592252</v>
      </c>
      <c r="P962" s="71">
        <f t="shared" si="339"/>
        <v>43.916666666666664</v>
      </c>
    </row>
    <row r="963" spans="3:16" x14ac:dyDescent="0.25">
      <c r="C963">
        <v>1</v>
      </c>
      <c r="D963">
        <v>2008</v>
      </c>
      <c r="E963">
        <v>5</v>
      </c>
      <c r="F963">
        <v>0.52600000000000002</v>
      </c>
      <c r="G963">
        <v>0.01</v>
      </c>
      <c r="I963" s="79">
        <f t="shared" si="334"/>
        <v>8.8205475295083602E-2</v>
      </c>
      <c r="J963">
        <f t="shared" si="335"/>
        <v>8.8205475295083602</v>
      </c>
      <c r="K963">
        <f t="shared" si="336"/>
        <v>52.6</v>
      </c>
      <c r="N963" s="71">
        <f t="shared" si="337"/>
        <v>8.8205475295083602</v>
      </c>
      <c r="O963" s="71">
        <f t="shared" si="338"/>
        <v>0.1676910176712616</v>
      </c>
      <c r="P963" s="71">
        <f t="shared" si="339"/>
        <v>52.6</v>
      </c>
    </row>
    <row r="964" spans="3:16" x14ac:dyDescent="0.25">
      <c r="C964">
        <v>2</v>
      </c>
      <c r="D964">
        <v>1970</v>
      </c>
      <c r="E964">
        <v>5</v>
      </c>
      <c r="F964">
        <v>0.378</v>
      </c>
      <c r="G964">
        <v>0.01</v>
      </c>
      <c r="I964" s="79">
        <f t="shared" si="334"/>
        <v>6.6227411407328907E-2</v>
      </c>
      <c r="J964">
        <f t="shared" si="335"/>
        <v>6.6227411407328907</v>
      </c>
      <c r="K964">
        <f t="shared" si="336"/>
        <v>37.799999999999997</v>
      </c>
      <c r="N964" s="71">
        <f t="shared" si="337"/>
        <v>6.6227411407328907</v>
      </c>
      <c r="O964" s="71">
        <f t="shared" si="338"/>
        <v>0.17520479208288073</v>
      </c>
      <c r="P964" s="71">
        <f t="shared" si="339"/>
        <v>37.799999999999997</v>
      </c>
    </row>
    <row r="965" spans="3:16" x14ac:dyDescent="0.25">
      <c r="C965">
        <v>2</v>
      </c>
      <c r="D965">
        <v>1980</v>
      </c>
      <c r="E965">
        <v>5</v>
      </c>
      <c r="F965">
        <v>0.34799999999999998</v>
      </c>
      <c r="G965">
        <v>0.01</v>
      </c>
      <c r="I965" s="79">
        <f t="shared" si="334"/>
        <v>6.1543947367277196E-2</v>
      </c>
      <c r="J965">
        <f t="shared" si="335"/>
        <v>6.1543947367277196</v>
      </c>
      <c r="K965">
        <f t="shared" si="336"/>
        <v>34.799999999999997</v>
      </c>
      <c r="N965" s="71">
        <f t="shared" si="337"/>
        <v>6.1543947367277196</v>
      </c>
      <c r="O965" s="71">
        <f t="shared" si="338"/>
        <v>0.17685042346918736</v>
      </c>
      <c r="P965" s="71">
        <f t="shared" si="339"/>
        <v>34.799999999999997</v>
      </c>
    </row>
    <row r="966" spans="3:16" x14ac:dyDescent="0.25">
      <c r="C966">
        <v>2</v>
      </c>
      <c r="D966">
        <v>1990</v>
      </c>
      <c r="E966">
        <v>5</v>
      </c>
      <c r="F966">
        <v>0.50600000000000001</v>
      </c>
      <c r="G966">
        <v>0.01</v>
      </c>
      <c r="I966" s="79">
        <f t="shared" si="334"/>
        <v>8.5337963812986972E-2</v>
      </c>
      <c r="J966">
        <f t="shared" si="335"/>
        <v>8.5337963812986963</v>
      </c>
      <c r="K966">
        <f t="shared" si="336"/>
        <v>50.6</v>
      </c>
      <c r="N966" s="71">
        <f t="shared" si="337"/>
        <v>8.5337963812986963</v>
      </c>
      <c r="O966" s="71">
        <f t="shared" si="338"/>
        <v>0.16865210239720743</v>
      </c>
      <c r="P966" s="71">
        <f t="shared" si="339"/>
        <v>50.6</v>
      </c>
    </row>
    <row r="967" spans="3:16" x14ac:dyDescent="0.25">
      <c r="C967">
        <v>2</v>
      </c>
      <c r="D967">
        <v>2000</v>
      </c>
      <c r="E967">
        <v>5</v>
      </c>
      <c r="F967">
        <v>0.59699999999999998</v>
      </c>
      <c r="G967">
        <v>1.4E-2</v>
      </c>
      <c r="I967" s="79">
        <f t="shared" si="334"/>
        <v>9.8148273784176787E-2</v>
      </c>
      <c r="J967">
        <f t="shared" si="335"/>
        <v>9.8148273784176787</v>
      </c>
      <c r="K967">
        <f t="shared" si="336"/>
        <v>42.642857142857139</v>
      </c>
      <c r="N967" s="71">
        <f t="shared" si="337"/>
        <v>9.8148273784176787</v>
      </c>
      <c r="O967" s="71">
        <f t="shared" si="338"/>
        <v>0.23016345611029734</v>
      </c>
      <c r="P967" s="71">
        <f t="shared" si="339"/>
        <v>42.642857142857139</v>
      </c>
    </row>
    <row r="968" spans="3:16" x14ac:dyDescent="0.25">
      <c r="C968">
        <v>2</v>
      </c>
      <c r="D968">
        <v>2008</v>
      </c>
      <c r="E968">
        <v>5</v>
      </c>
      <c r="F968">
        <v>0.65</v>
      </c>
      <c r="G968">
        <v>1.2E-2</v>
      </c>
      <c r="I968" s="79">
        <f t="shared" si="334"/>
        <v>0.10534229649286941</v>
      </c>
      <c r="J968">
        <f t="shared" si="335"/>
        <v>10.534229649286942</v>
      </c>
      <c r="K968">
        <f t="shared" si="336"/>
        <v>54.166666666666664</v>
      </c>
      <c r="N968" s="71">
        <f t="shared" si="337"/>
        <v>10.534229649286942</v>
      </c>
      <c r="O968" s="71">
        <f t="shared" si="338"/>
        <v>0.1944780858329897</v>
      </c>
      <c r="P968" s="71">
        <f t="shared" si="339"/>
        <v>54.166666666666664</v>
      </c>
    </row>
    <row r="969" spans="3:16" x14ac:dyDescent="0.25">
      <c r="C969">
        <v>3</v>
      </c>
      <c r="D969">
        <v>1970</v>
      </c>
      <c r="E969">
        <v>5</v>
      </c>
      <c r="F969">
        <v>0.376</v>
      </c>
      <c r="G969">
        <v>0.01</v>
      </c>
      <c r="I969" s="79">
        <f t="shared" ref="I969:I978" si="340">(1+F969)^(1/E969)-1</f>
        <v>6.5917731595733553E-2</v>
      </c>
      <c r="J969">
        <f t="shared" ref="J969:J978" si="341">I969*100</f>
        <v>6.5917731595733553</v>
      </c>
      <c r="K969">
        <f t="shared" ref="K969:K978" si="342">F969/G969</f>
        <v>37.6</v>
      </c>
      <c r="N969" s="71">
        <f t="shared" ref="N969:N978" si="343">J969</f>
        <v>6.5917731595733553</v>
      </c>
      <c r="O969" s="71">
        <f t="shared" ref="O969:O978" si="344">N969/P969</f>
        <v>0.17531311594609986</v>
      </c>
      <c r="P969" s="71">
        <f t="shared" ref="P969:P978" si="345">K969</f>
        <v>37.6</v>
      </c>
    </row>
    <row r="970" spans="3:16" x14ac:dyDescent="0.25">
      <c r="C970">
        <v>3</v>
      </c>
      <c r="D970">
        <v>1980</v>
      </c>
      <c r="E970">
        <v>5</v>
      </c>
      <c r="F970">
        <v>0.34</v>
      </c>
      <c r="G970">
        <v>8.9999999999999993E-3</v>
      </c>
      <c r="I970" s="79">
        <f t="shared" si="340"/>
        <v>6.0280952775362495E-2</v>
      </c>
      <c r="J970">
        <f t="shared" si="341"/>
        <v>6.0280952775362495</v>
      </c>
      <c r="K970">
        <f t="shared" si="342"/>
        <v>37.777777777777786</v>
      </c>
      <c r="N970" s="71">
        <f t="shared" si="343"/>
        <v>6.0280952775362495</v>
      </c>
      <c r="O970" s="71">
        <f t="shared" si="344"/>
        <v>0.15956722793478303</v>
      </c>
      <c r="P970" s="71">
        <f t="shared" si="345"/>
        <v>37.777777777777786</v>
      </c>
    </row>
    <row r="971" spans="3:16" x14ac:dyDescent="0.25">
      <c r="C971">
        <v>3</v>
      </c>
      <c r="D971">
        <v>1990</v>
      </c>
      <c r="E971">
        <v>5</v>
      </c>
      <c r="F971">
        <v>0.497</v>
      </c>
      <c r="G971">
        <v>0.01</v>
      </c>
      <c r="I971" s="79">
        <f t="shared" si="340"/>
        <v>8.403763504123174E-2</v>
      </c>
      <c r="J971">
        <f t="shared" si="341"/>
        <v>8.4037635041231731</v>
      </c>
      <c r="K971">
        <f t="shared" si="342"/>
        <v>49.699999999999996</v>
      </c>
      <c r="N971" s="71">
        <f t="shared" si="343"/>
        <v>8.4037635041231731</v>
      </c>
      <c r="O971" s="71">
        <f t="shared" si="344"/>
        <v>0.16908980893607994</v>
      </c>
      <c r="P971" s="71">
        <f t="shared" si="345"/>
        <v>49.699999999999996</v>
      </c>
    </row>
    <row r="972" spans="3:16" x14ac:dyDescent="0.25">
      <c r="C972">
        <v>3</v>
      </c>
      <c r="D972">
        <v>2000</v>
      </c>
      <c r="E972">
        <v>5</v>
      </c>
      <c r="F972">
        <v>0.58099999999999996</v>
      </c>
      <c r="G972">
        <v>1.2999999999999999E-2</v>
      </c>
      <c r="I972" s="79">
        <f t="shared" si="340"/>
        <v>9.5938979837850935E-2</v>
      </c>
      <c r="J972">
        <f t="shared" si="341"/>
        <v>9.5938979837850944</v>
      </c>
      <c r="K972">
        <f t="shared" si="342"/>
        <v>44.692307692307693</v>
      </c>
      <c r="N972" s="71">
        <f t="shared" si="343"/>
        <v>9.5938979837850944</v>
      </c>
      <c r="O972" s="71">
        <f t="shared" si="344"/>
        <v>0.21466553147884032</v>
      </c>
      <c r="P972" s="71">
        <f t="shared" si="345"/>
        <v>44.692307692307693</v>
      </c>
    </row>
    <row r="973" spans="3:16" x14ac:dyDescent="0.25">
      <c r="C973">
        <v>3</v>
      </c>
      <c r="D973">
        <v>2008</v>
      </c>
      <c r="E973">
        <v>5</v>
      </c>
      <c r="F973">
        <v>0.63800000000000001</v>
      </c>
      <c r="G973">
        <v>1.2E-2</v>
      </c>
      <c r="I973" s="79">
        <f t="shared" si="340"/>
        <v>0.10372982821504895</v>
      </c>
      <c r="J973">
        <f t="shared" si="341"/>
        <v>10.372982821504895</v>
      </c>
      <c r="K973">
        <f t="shared" si="342"/>
        <v>53.166666666666664</v>
      </c>
      <c r="N973" s="71">
        <f t="shared" si="343"/>
        <v>10.372982821504895</v>
      </c>
      <c r="O973" s="71">
        <f t="shared" si="344"/>
        <v>0.19510312516937106</v>
      </c>
      <c r="P973" s="71">
        <f t="shared" si="345"/>
        <v>53.166666666666664</v>
      </c>
    </row>
    <row r="974" spans="3:16" x14ac:dyDescent="0.25">
      <c r="C974">
        <v>4</v>
      </c>
      <c r="D974">
        <v>1970</v>
      </c>
      <c r="E974">
        <v>5</v>
      </c>
      <c r="F974">
        <v>0.38</v>
      </c>
      <c r="G974">
        <v>8.9999999999999993E-3</v>
      </c>
      <c r="I974" s="79">
        <f t="shared" si="340"/>
        <v>6.6536731857242959E-2</v>
      </c>
      <c r="J974">
        <f t="shared" si="341"/>
        <v>6.6536731857242959</v>
      </c>
      <c r="K974">
        <f t="shared" si="342"/>
        <v>42.222222222222229</v>
      </c>
      <c r="N974" s="71">
        <f t="shared" si="343"/>
        <v>6.6536731857242959</v>
      </c>
      <c r="O974" s="71">
        <f t="shared" si="344"/>
        <v>0.15758699650399646</v>
      </c>
      <c r="P974" s="71">
        <f t="shared" si="345"/>
        <v>42.222222222222229</v>
      </c>
    </row>
    <row r="975" spans="3:16" x14ac:dyDescent="0.25">
      <c r="C975">
        <v>4</v>
      </c>
      <c r="D975">
        <v>1980</v>
      </c>
      <c r="E975">
        <v>5</v>
      </c>
      <c r="F975">
        <v>0.32100000000000001</v>
      </c>
      <c r="G975">
        <v>8.9999999999999993E-3</v>
      </c>
      <c r="I975" s="79">
        <f t="shared" si="340"/>
        <v>5.7256986053634051E-2</v>
      </c>
      <c r="J975">
        <f t="shared" si="341"/>
        <v>5.7256986053634051</v>
      </c>
      <c r="K975">
        <f t="shared" si="342"/>
        <v>35.666666666666671</v>
      </c>
      <c r="N975" s="71">
        <f t="shared" si="343"/>
        <v>5.7256986053634051</v>
      </c>
      <c r="O975" s="71">
        <f t="shared" si="344"/>
        <v>0.16053360575785247</v>
      </c>
      <c r="P975" s="71">
        <f t="shared" si="345"/>
        <v>35.666666666666671</v>
      </c>
    </row>
    <row r="976" spans="3:16" x14ac:dyDescent="0.25">
      <c r="C976">
        <v>4</v>
      </c>
      <c r="D976">
        <v>1990</v>
      </c>
      <c r="E976">
        <v>5</v>
      </c>
      <c r="F976">
        <v>0.47099999999999997</v>
      </c>
      <c r="G976">
        <v>1.2E-2</v>
      </c>
      <c r="I976" s="79">
        <f t="shared" si="340"/>
        <v>8.0245670900269017E-2</v>
      </c>
      <c r="J976">
        <f t="shared" si="341"/>
        <v>8.0245670900269026</v>
      </c>
      <c r="K976">
        <f t="shared" si="342"/>
        <v>39.25</v>
      </c>
      <c r="N976" s="71">
        <f t="shared" si="343"/>
        <v>8.0245670900269026</v>
      </c>
      <c r="O976" s="71">
        <f t="shared" si="344"/>
        <v>0.20444756917265994</v>
      </c>
      <c r="P976" s="71">
        <f t="shared" si="345"/>
        <v>39.25</v>
      </c>
    </row>
    <row r="977" spans="1:18" x14ac:dyDescent="0.25">
      <c r="C977">
        <v>4</v>
      </c>
      <c r="D977">
        <v>2000</v>
      </c>
      <c r="E977">
        <v>5</v>
      </c>
      <c r="F977">
        <v>0.56999999999999995</v>
      </c>
      <c r="G977">
        <v>1.0999999999999999E-2</v>
      </c>
      <c r="I977" s="79">
        <f t="shared" si="340"/>
        <v>9.4409692033879056E-2</v>
      </c>
      <c r="J977">
        <f t="shared" si="341"/>
        <v>9.4409692033879047</v>
      </c>
      <c r="K977">
        <f t="shared" si="342"/>
        <v>51.81818181818182</v>
      </c>
      <c r="N977" s="71">
        <f t="shared" si="343"/>
        <v>9.4409692033879047</v>
      </c>
      <c r="O977" s="71">
        <f t="shared" si="344"/>
        <v>0.18219414252152097</v>
      </c>
      <c r="P977" s="71">
        <f t="shared" si="345"/>
        <v>51.81818181818182</v>
      </c>
    </row>
    <row r="978" spans="1:18" x14ac:dyDescent="0.25">
      <c r="C978">
        <v>4</v>
      </c>
      <c r="D978">
        <v>2008</v>
      </c>
      <c r="E978">
        <v>5</v>
      </c>
      <c r="F978">
        <v>0.61199999999999999</v>
      </c>
      <c r="G978">
        <v>1.0999999999999999E-2</v>
      </c>
      <c r="I978" s="79">
        <f t="shared" si="340"/>
        <v>0.10020346272835412</v>
      </c>
      <c r="J978">
        <f t="shared" si="341"/>
        <v>10.020346272835411</v>
      </c>
      <c r="K978">
        <f t="shared" si="342"/>
        <v>55.63636363636364</v>
      </c>
      <c r="N978" s="71">
        <f t="shared" si="343"/>
        <v>10.020346272835411</v>
      </c>
      <c r="O978" s="71">
        <f t="shared" si="344"/>
        <v>0.18010426307383909</v>
      </c>
      <c r="P978" s="71">
        <f t="shared" si="345"/>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6">(1+H984)^(1/G984)-1</f>
        <v>4.2786908468946505E-2</v>
      </c>
      <c r="L984">
        <f t="shared" ref="L984:L985" si="347">K984*100</f>
        <v>4.2786908468946505</v>
      </c>
      <c r="M984">
        <f t="shared" ref="M984:M985" si="348">H984/I984</f>
        <v>5.868583162217659</v>
      </c>
      <c r="P984" s="71">
        <f t="shared" ref="P984:P985" si="349">L984</f>
        <v>4.2786908468946505</v>
      </c>
      <c r="Q984" s="71">
        <f t="shared" ref="Q984:Q985" si="350">P984/R984</f>
        <v>0.72908412961430891</v>
      </c>
      <c r="R984" s="71">
        <f t="shared" ref="R984:R985" si="351">M984</f>
        <v>5.868583162217659</v>
      </c>
    </row>
    <row r="985" spans="1:18" x14ac:dyDescent="0.25">
      <c r="B985" t="s">
        <v>318</v>
      </c>
      <c r="C985" t="s">
        <v>4264</v>
      </c>
      <c r="D985" t="s">
        <v>4266</v>
      </c>
      <c r="E985" t="s">
        <v>4214</v>
      </c>
      <c r="F985">
        <v>6</v>
      </c>
      <c r="G985">
        <v>6</v>
      </c>
      <c r="H985">
        <v>0.36880000000000002</v>
      </c>
      <c r="I985">
        <v>5.3699999999999998E-2</v>
      </c>
      <c r="K985" s="79">
        <f t="shared" si="346"/>
        <v>5.3715413259768363E-2</v>
      </c>
      <c r="L985">
        <f t="shared" si="347"/>
        <v>5.3715413259768363</v>
      </c>
      <c r="M985">
        <f t="shared" si="348"/>
        <v>6.8677839851024212</v>
      </c>
      <c r="P985" s="71">
        <f t="shared" si="349"/>
        <v>5.3715413259768363</v>
      </c>
      <c r="Q985" s="71">
        <f t="shared" si="350"/>
        <v>0.78213603363599804</v>
      </c>
      <c r="R985" s="71">
        <f t="shared" si="351"/>
        <v>6.8677839851024212</v>
      </c>
    </row>
    <row r="986" spans="1:18" x14ac:dyDescent="0.25">
      <c r="B986" t="s">
        <v>318</v>
      </c>
      <c r="C986" t="s">
        <v>4268</v>
      </c>
      <c r="D986" t="s">
        <v>4265</v>
      </c>
      <c r="E986" t="s">
        <v>4214</v>
      </c>
      <c r="F986">
        <v>6</v>
      </c>
      <c r="G986">
        <v>6</v>
      </c>
      <c r="H986">
        <v>0.44240000000000002</v>
      </c>
      <c r="I986">
        <v>5.4100000000000002E-2</v>
      </c>
      <c r="K986" s="79">
        <f t="shared" ref="K986:K993" si="352">(1+H986)^(1/G986)-1</f>
        <v>6.2953547338883364E-2</v>
      </c>
      <c r="L986">
        <f t="shared" ref="L986:L993" si="353">K986*100</f>
        <v>6.2953547338883364</v>
      </c>
      <c r="M986">
        <f t="shared" ref="M986:M993" si="354">H986/I986</f>
        <v>8.1774491682070245</v>
      </c>
      <c r="P986" s="71">
        <f t="shared" ref="P986:P993" si="355">L986</f>
        <v>6.2953547338883364</v>
      </c>
      <c r="Q986" s="71">
        <f t="shared" ref="Q986:Q993" si="356">P986/R986</f>
        <v>0.76984333432043173</v>
      </c>
      <c r="R986" s="71">
        <f t="shared" ref="R986:R993" si="357">M986</f>
        <v>8.1774491682070245</v>
      </c>
    </row>
    <row r="987" spans="1:18" x14ac:dyDescent="0.25">
      <c r="B987" t="s">
        <v>318</v>
      </c>
      <c r="C987" t="s">
        <v>4268</v>
      </c>
      <c r="D987" t="s">
        <v>4266</v>
      </c>
      <c r="E987" t="s">
        <v>4214</v>
      </c>
      <c r="F987">
        <v>6</v>
      </c>
      <c r="G987">
        <v>6</v>
      </c>
      <c r="H987">
        <v>0.66920000000000002</v>
      </c>
      <c r="I987">
        <v>7.0599999999999996E-2</v>
      </c>
      <c r="K987" s="79">
        <f t="shared" si="352"/>
        <v>8.9142560524957615E-2</v>
      </c>
      <c r="L987">
        <f t="shared" si="353"/>
        <v>8.9142560524957624</v>
      </c>
      <c r="M987">
        <f t="shared" si="354"/>
        <v>9.4787535410764878</v>
      </c>
      <c r="P987" s="71">
        <f t="shared" si="355"/>
        <v>8.9142560524957624</v>
      </c>
      <c r="Q987" s="71">
        <f t="shared" si="356"/>
        <v>0.94044602107920017</v>
      </c>
      <c r="R987" s="71">
        <f t="shared" si="357"/>
        <v>9.4787535410764878</v>
      </c>
    </row>
    <row r="988" spans="1:18" x14ac:dyDescent="0.25">
      <c r="A988" t="s">
        <v>4267</v>
      </c>
      <c r="B988" t="s">
        <v>319</v>
      </c>
      <c r="C988" t="s">
        <v>4264</v>
      </c>
      <c r="D988" t="s">
        <v>4265</v>
      </c>
      <c r="E988" t="s">
        <v>4214</v>
      </c>
      <c r="F988">
        <v>6</v>
      </c>
      <c r="G988">
        <v>6</v>
      </c>
      <c r="H988">
        <v>0.40739999999999998</v>
      </c>
      <c r="I988">
        <v>4.5100000000000001E-2</v>
      </c>
      <c r="K988" s="79">
        <f t="shared" si="352"/>
        <v>5.8610647434669039E-2</v>
      </c>
      <c r="L988">
        <f t="shared" si="353"/>
        <v>5.8610647434669039</v>
      </c>
      <c r="M988">
        <f t="shared" si="354"/>
        <v>9.0332594235033259</v>
      </c>
      <c r="P988" s="71">
        <f t="shared" si="355"/>
        <v>5.8610647434669039</v>
      </c>
      <c r="Q988" s="71">
        <f t="shared" si="356"/>
        <v>0.64883166404113246</v>
      </c>
      <c r="R988" s="71">
        <f t="shared" si="357"/>
        <v>9.0332594235033259</v>
      </c>
    </row>
    <row r="989" spans="1:18" x14ac:dyDescent="0.25">
      <c r="B989" t="s">
        <v>319</v>
      </c>
      <c r="C989" t="s">
        <v>4264</v>
      </c>
      <c r="D989" t="s">
        <v>4266</v>
      </c>
      <c r="E989" t="s">
        <v>4214</v>
      </c>
      <c r="F989">
        <v>6</v>
      </c>
      <c r="G989">
        <v>6</v>
      </c>
      <c r="H989">
        <v>0.41660000000000003</v>
      </c>
      <c r="I989">
        <v>6.5500000000000003E-2</v>
      </c>
      <c r="K989" s="79">
        <f t="shared" si="352"/>
        <v>5.9760853102581279E-2</v>
      </c>
      <c r="L989">
        <f t="shared" si="353"/>
        <v>5.9760853102581279</v>
      </c>
      <c r="M989">
        <f t="shared" si="354"/>
        <v>6.3603053435114507</v>
      </c>
      <c r="P989" s="71">
        <f t="shared" si="355"/>
        <v>5.9760853102581279</v>
      </c>
      <c r="Q989" s="71">
        <f t="shared" si="356"/>
        <v>0.93959094532382947</v>
      </c>
      <c r="R989" s="71">
        <f t="shared" si="357"/>
        <v>6.3603053435114507</v>
      </c>
    </row>
    <row r="990" spans="1:18" x14ac:dyDescent="0.25">
      <c r="B990" t="s">
        <v>319</v>
      </c>
      <c r="C990" t="s">
        <v>4268</v>
      </c>
      <c r="D990" t="s">
        <v>4265</v>
      </c>
      <c r="E990" t="s">
        <v>4214</v>
      </c>
      <c r="F990">
        <v>6</v>
      </c>
      <c r="G990">
        <v>6</v>
      </c>
      <c r="H990">
        <v>0.42649999999999999</v>
      </c>
      <c r="I990">
        <v>5.5800000000000002E-2</v>
      </c>
      <c r="K990" s="79">
        <f t="shared" si="352"/>
        <v>6.0991641807428554E-2</v>
      </c>
      <c r="L990">
        <f t="shared" si="353"/>
        <v>6.0991641807428554</v>
      </c>
      <c r="M990">
        <f t="shared" si="354"/>
        <v>7.6433691756272397</v>
      </c>
      <c r="P990" s="71">
        <f t="shared" si="355"/>
        <v>6.0991641807428554</v>
      </c>
      <c r="Q990" s="71">
        <f t="shared" si="356"/>
        <v>0.79796802177128101</v>
      </c>
      <c r="R990" s="71">
        <f t="shared" si="357"/>
        <v>7.6433691756272397</v>
      </c>
    </row>
    <row r="991" spans="1:18" x14ac:dyDescent="0.25">
      <c r="B991" t="s">
        <v>319</v>
      </c>
      <c r="C991" t="s">
        <v>4268</v>
      </c>
      <c r="D991" t="s">
        <v>4266</v>
      </c>
      <c r="E991" t="s">
        <v>4214</v>
      </c>
      <c r="F991">
        <v>6</v>
      </c>
      <c r="G991">
        <v>6</v>
      </c>
      <c r="H991">
        <v>0.57269999999999999</v>
      </c>
      <c r="I991">
        <v>8.1299999999999997E-2</v>
      </c>
      <c r="K991" s="79">
        <f t="shared" si="352"/>
        <v>7.8386182272375926E-2</v>
      </c>
      <c r="L991">
        <f t="shared" si="353"/>
        <v>7.8386182272375926</v>
      </c>
      <c r="M991">
        <f t="shared" si="354"/>
        <v>7.0442804428044283</v>
      </c>
      <c r="P991" s="71">
        <f t="shared" si="355"/>
        <v>7.8386182272375926</v>
      </c>
      <c r="Q991" s="71">
        <f t="shared" si="356"/>
        <v>1.1127635094716539</v>
      </c>
      <c r="R991" s="71">
        <f t="shared" si="357"/>
        <v>7.0442804428044283</v>
      </c>
    </row>
    <row r="992" spans="1:18" x14ac:dyDescent="0.25">
      <c r="A992" t="s">
        <v>4262</v>
      </c>
      <c r="B992" t="s">
        <v>318</v>
      </c>
      <c r="C992" t="s">
        <v>4264</v>
      </c>
      <c r="D992" t="s">
        <v>4265</v>
      </c>
      <c r="E992" t="s">
        <v>4269</v>
      </c>
      <c r="F992">
        <v>2</v>
      </c>
      <c r="G992">
        <v>2</v>
      </c>
      <c r="H992">
        <v>6.25E-2</v>
      </c>
      <c r="I992">
        <v>5.2200000000000003E-2</v>
      </c>
      <c r="K992" s="79">
        <f t="shared" si="352"/>
        <v>3.0776406404415146E-2</v>
      </c>
      <c r="L992">
        <f t="shared" si="353"/>
        <v>3.0776406404415146</v>
      </c>
      <c r="M992">
        <f t="shared" si="354"/>
        <v>1.1973180076628351</v>
      </c>
      <c r="P992" s="71">
        <f t="shared" si="355"/>
        <v>3.0776406404415146</v>
      </c>
      <c r="Q992" s="71">
        <f t="shared" si="356"/>
        <v>2.5704454628967532</v>
      </c>
      <c r="R992" s="71">
        <f t="shared" si="357"/>
        <v>1.1973180076628351</v>
      </c>
    </row>
    <row r="993" spans="1:18" x14ac:dyDescent="0.25">
      <c r="B993" t="s">
        <v>318</v>
      </c>
      <c r="C993" t="s">
        <v>4264</v>
      </c>
      <c r="D993" t="s">
        <v>4266</v>
      </c>
      <c r="E993" t="s">
        <v>4269</v>
      </c>
      <c r="F993">
        <v>2</v>
      </c>
      <c r="G993">
        <v>2</v>
      </c>
      <c r="H993">
        <v>9.5399999999999999E-2</v>
      </c>
      <c r="I993">
        <v>5.62E-2</v>
      </c>
      <c r="K993" s="79">
        <f t="shared" si="352"/>
        <v>4.6613586764475246E-2</v>
      </c>
      <c r="L993">
        <f t="shared" si="353"/>
        <v>4.6613586764475246</v>
      </c>
      <c r="M993">
        <f t="shared" si="354"/>
        <v>1.697508896797153</v>
      </c>
      <c r="P993" s="71">
        <f t="shared" si="355"/>
        <v>4.6613586764475246</v>
      </c>
      <c r="Q993" s="71">
        <f t="shared" si="356"/>
        <v>2.7459995557269483</v>
      </c>
      <c r="R993" s="71">
        <f t="shared" si="357"/>
        <v>1.697508896797153</v>
      </c>
    </row>
    <row r="994" spans="1:18" x14ac:dyDescent="0.25">
      <c r="B994" t="s">
        <v>318</v>
      </c>
      <c r="C994" t="s">
        <v>4268</v>
      </c>
      <c r="D994" t="s">
        <v>4265</v>
      </c>
      <c r="E994" t="s">
        <v>4269</v>
      </c>
      <c r="F994">
        <v>2</v>
      </c>
      <c r="G994">
        <v>2</v>
      </c>
      <c r="H994">
        <v>0.20680000000000001</v>
      </c>
      <c r="I994">
        <v>3.9600000000000003E-2</v>
      </c>
      <c r="K994" s="79">
        <f t="shared" ref="K994:K999" si="358">(1+H994)^(1/G994)-1</f>
        <v>9.8544491588756777E-2</v>
      </c>
      <c r="L994">
        <f t="shared" ref="L994:L999" si="359">K994*100</f>
        <v>9.8544491588756777</v>
      </c>
      <c r="M994">
        <f t="shared" ref="M994:M999" si="360">H994/I994</f>
        <v>5.2222222222222223</v>
      </c>
      <c r="P994" s="71">
        <f t="shared" ref="P994:P999" si="361">L994</f>
        <v>9.8544491588756777</v>
      </c>
      <c r="Q994" s="71">
        <f t="shared" ref="Q994:Q999" si="362">P994/R994</f>
        <v>1.8870221793591724</v>
      </c>
      <c r="R994" s="71">
        <f t="shared" ref="R994:R999" si="363">M994</f>
        <v>5.2222222222222223</v>
      </c>
    </row>
    <row r="995" spans="1:18" x14ac:dyDescent="0.25">
      <c r="B995" t="s">
        <v>318</v>
      </c>
      <c r="C995" t="s">
        <v>4268</v>
      </c>
      <c r="D995" t="s">
        <v>4266</v>
      </c>
      <c r="E995" t="s">
        <v>4269</v>
      </c>
      <c r="F995">
        <v>2</v>
      </c>
      <c r="G995">
        <v>2</v>
      </c>
      <c r="H995">
        <v>0.23569999999999999</v>
      </c>
      <c r="I995">
        <v>5.3699999999999998E-2</v>
      </c>
      <c r="K995" s="79">
        <f t="shared" si="358"/>
        <v>0.11162043881893435</v>
      </c>
      <c r="L995">
        <f t="shared" si="359"/>
        <v>11.162043881893435</v>
      </c>
      <c r="M995">
        <f t="shared" si="360"/>
        <v>4.389199255121043</v>
      </c>
      <c r="P995" s="71">
        <f t="shared" si="361"/>
        <v>11.162043881893435</v>
      </c>
      <c r="Q995" s="71">
        <f t="shared" si="362"/>
        <v>2.5430706680427555</v>
      </c>
      <c r="R995" s="71">
        <f t="shared" si="363"/>
        <v>4.389199255121043</v>
      </c>
    </row>
    <row r="996" spans="1:18" x14ac:dyDescent="0.25">
      <c r="A996" t="s">
        <v>4267</v>
      </c>
      <c r="B996" t="s">
        <v>319</v>
      </c>
      <c r="C996" t="s">
        <v>4264</v>
      </c>
      <c r="D996" t="s">
        <v>4265</v>
      </c>
      <c r="E996" t="s">
        <v>4269</v>
      </c>
      <c r="F996">
        <v>2</v>
      </c>
      <c r="G996">
        <v>2</v>
      </c>
      <c r="H996">
        <v>0.29549999999999998</v>
      </c>
      <c r="I996">
        <v>4.3299999999999998E-2</v>
      </c>
      <c r="K996" s="79">
        <f t="shared" si="358"/>
        <v>0.13820033386043251</v>
      </c>
      <c r="L996">
        <f t="shared" si="359"/>
        <v>13.820033386043251</v>
      </c>
      <c r="M996">
        <f t="shared" si="360"/>
        <v>6.8244803695150118</v>
      </c>
      <c r="P996" s="71">
        <f t="shared" si="361"/>
        <v>13.820033386043251</v>
      </c>
      <c r="Q996" s="71">
        <f t="shared" si="362"/>
        <v>2.0250674978533767</v>
      </c>
      <c r="R996" s="71">
        <f t="shared" si="363"/>
        <v>6.8244803695150118</v>
      </c>
    </row>
    <row r="997" spans="1:18" x14ac:dyDescent="0.25">
      <c r="B997" t="s">
        <v>319</v>
      </c>
      <c r="C997" t="s">
        <v>4264</v>
      </c>
      <c r="D997" t="s">
        <v>4266</v>
      </c>
      <c r="E997" t="s">
        <v>4269</v>
      </c>
      <c r="F997">
        <v>2</v>
      </c>
      <c r="G997">
        <v>2</v>
      </c>
      <c r="H997">
        <v>0.28549999999999998</v>
      </c>
      <c r="I997">
        <v>6.3200000000000006E-2</v>
      </c>
      <c r="K997" s="79">
        <f t="shared" si="358"/>
        <v>0.13379892397197124</v>
      </c>
      <c r="L997">
        <f t="shared" si="359"/>
        <v>13.379892397197125</v>
      </c>
      <c r="M997">
        <f t="shared" si="360"/>
        <v>4.5174050632911387</v>
      </c>
      <c r="P997" s="71">
        <f t="shared" si="361"/>
        <v>13.379892397197125</v>
      </c>
      <c r="Q997" s="71">
        <f t="shared" si="362"/>
        <v>2.9618535884513428</v>
      </c>
      <c r="R997" s="71">
        <f t="shared" si="363"/>
        <v>4.5174050632911387</v>
      </c>
    </row>
    <row r="998" spans="1:18" x14ac:dyDescent="0.25">
      <c r="B998" t="s">
        <v>319</v>
      </c>
      <c r="C998" t="s">
        <v>4268</v>
      </c>
      <c r="D998" t="s">
        <v>4265</v>
      </c>
      <c r="E998" t="s">
        <v>4269</v>
      </c>
      <c r="F998">
        <v>2</v>
      </c>
      <c r="G998">
        <v>2</v>
      </c>
      <c r="H998">
        <v>0.18770000000000001</v>
      </c>
      <c r="I998">
        <v>3.61E-2</v>
      </c>
      <c r="K998" s="79">
        <f t="shared" si="358"/>
        <v>8.9816498315198112E-2</v>
      </c>
      <c r="L998">
        <f t="shared" si="359"/>
        <v>8.9816498315198103</v>
      </c>
      <c r="M998">
        <f t="shared" si="360"/>
        <v>5.1994459833795013</v>
      </c>
      <c r="P998" s="71">
        <f t="shared" si="361"/>
        <v>8.9816498315198103</v>
      </c>
      <c r="Q998" s="71">
        <f t="shared" si="362"/>
        <v>1.7274243948740819</v>
      </c>
      <c r="R998" s="71">
        <f t="shared" si="363"/>
        <v>5.1994459833795013</v>
      </c>
    </row>
    <row r="999" spans="1:18" x14ac:dyDescent="0.25">
      <c r="B999" t="s">
        <v>319</v>
      </c>
      <c r="C999" t="s">
        <v>4268</v>
      </c>
      <c r="D999" t="s">
        <v>4266</v>
      </c>
      <c r="E999" t="s">
        <v>4269</v>
      </c>
      <c r="F999">
        <v>2</v>
      </c>
      <c r="G999">
        <v>2</v>
      </c>
      <c r="H999">
        <v>0.3085</v>
      </c>
      <c r="I999">
        <v>5.4199999999999998E-2</v>
      </c>
      <c r="K999" s="79">
        <f t="shared" si="358"/>
        <v>0.14389684849640183</v>
      </c>
      <c r="L999">
        <f t="shared" si="359"/>
        <v>14.389684849640183</v>
      </c>
      <c r="M999">
        <f t="shared" si="360"/>
        <v>5.6918819188191883</v>
      </c>
      <c r="P999" s="71">
        <f t="shared" si="361"/>
        <v>14.389684849640183</v>
      </c>
      <c r="Q999" s="71">
        <f t="shared" si="362"/>
        <v>2.5281067061604472</v>
      </c>
      <c r="R999" s="71">
        <f t="shared" si="363"/>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4">(1+G1006)^(1/F1006)-1</f>
        <v>3.0306510047632962E-2</v>
      </c>
      <c r="K1006">
        <f t="shared" ref="K1006:K1029" si="365">J1006*100</f>
        <v>3.0306510047632962</v>
      </c>
      <c r="O1006" s="71">
        <f t="shared" ref="O1006:O1029" si="366">K1006</f>
        <v>3.0306510047632962</v>
      </c>
      <c r="P1006" s="71">
        <f t="shared" ref="P1006:P1029" si="367">O1006/Q1006</f>
        <v>0.88875396034114251</v>
      </c>
      <c r="Q1006" s="71">
        <f>H1006</f>
        <v>3.41</v>
      </c>
    </row>
    <row r="1007" spans="1:18" x14ac:dyDescent="0.25">
      <c r="B1007">
        <v>1983</v>
      </c>
      <c r="C1007">
        <v>1</v>
      </c>
      <c r="D1007" t="s">
        <v>168</v>
      </c>
      <c r="E1007">
        <v>7</v>
      </c>
      <c r="F1007">
        <v>12</v>
      </c>
      <c r="G1007">
        <v>0.47599999999999998</v>
      </c>
      <c r="H1007">
        <v>9.76</v>
      </c>
      <c r="J1007" s="79">
        <f t="shared" si="364"/>
        <v>3.2976709945694349E-2</v>
      </c>
      <c r="K1007">
        <f t="shared" si="365"/>
        <v>3.2976709945694349</v>
      </c>
      <c r="O1007" s="71">
        <f t="shared" si="366"/>
        <v>3.2976709945694349</v>
      </c>
      <c r="P1007" s="71">
        <f t="shared" si="367"/>
        <v>0.33787612649276999</v>
      </c>
      <c r="Q1007" s="71">
        <f t="shared" ref="Q1007:Q1029" si="368">H1007</f>
        <v>9.76</v>
      </c>
    </row>
    <row r="1008" spans="1:18" x14ac:dyDescent="0.25">
      <c r="B1008">
        <v>1983</v>
      </c>
      <c r="C1008">
        <v>1</v>
      </c>
      <c r="D1008" t="s">
        <v>284</v>
      </c>
      <c r="E1008">
        <v>4</v>
      </c>
      <c r="F1008">
        <v>16</v>
      </c>
      <c r="G1008">
        <v>0.88100000000000001</v>
      </c>
      <c r="H1008">
        <v>15.59</v>
      </c>
      <c r="J1008" s="79">
        <f t="shared" si="364"/>
        <v>4.0277726167322836E-2</v>
      </c>
      <c r="K1008">
        <f t="shared" si="365"/>
        <v>4.0277726167322836</v>
      </c>
      <c r="O1008" s="71">
        <f t="shared" si="366"/>
        <v>4.0277726167322836</v>
      </c>
      <c r="P1008" s="71">
        <f t="shared" si="367"/>
        <v>0.25835616528109578</v>
      </c>
      <c r="Q1008" s="71">
        <f t="shared" si="368"/>
        <v>15.59</v>
      </c>
    </row>
    <row r="1009" spans="2:17" x14ac:dyDescent="0.25">
      <c r="B1009">
        <v>1999</v>
      </c>
      <c r="C1009">
        <v>1</v>
      </c>
      <c r="D1009" t="s">
        <v>171</v>
      </c>
      <c r="E1009">
        <v>5</v>
      </c>
      <c r="F1009">
        <v>5</v>
      </c>
      <c r="G1009">
        <v>0.13400000000000001</v>
      </c>
      <c r="H1009">
        <v>2.2599999999999998</v>
      </c>
      <c r="J1009" s="79">
        <f t="shared" si="364"/>
        <v>2.546917652858971E-2</v>
      </c>
      <c r="K1009">
        <f t="shared" si="365"/>
        <v>2.546917652858971</v>
      </c>
      <c r="O1009" s="71">
        <f t="shared" si="366"/>
        <v>2.546917652858971</v>
      </c>
      <c r="P1009" s="71">
        <f t="shared" si="367"/>
        <v>1.126954713654412</v>
      </c>
      <c r="Q1009" s="71">
        <f t="shared" si="368"/>
        <v>2.2599999999999998</v>
      </c>
    </row>
    <row r="1010" spans="2:17" x14ac:dyDescent="0.25">
      <c r="B1010">
        <v>1999</v>
      </c>
      <c r="C1010">
        <v>1</v>
      </c>
      <c r="D1010" t="s">
        <v>168</v>
      </c>
      <c r="E1010">
        <v>7</v>
      </c>
      <c r="F1010">
        <v>12</v>
      </c>
      <c r="G1010">
        <v>0.44400000000000001</v>
      </c>
      <c r="H1010">
        <v>8.1</v>
      </c>
      <c r="J1010" s="79">
        <f t="shared" si="364"/>
        <v>3.1091641075411847E-2</v>
      </c>
      <c r="K1010">
        <f t="shared" si="365"/>
        <v>3.1091641075411847</v>
      </c>
      <c r="O1010" s="71">
        <f t="shared" si="366"/>
        <v>3.1091641075411847</v>
      </c>
      <c r="P1010" s="71">
        <f t="shared" si="367"/>
        <v>0.38384742068409688</v>
      </c>
      <c r="Q1010" s="71">
        <f t="shared" si="368"/>
        <v>8.1</v>
      </c>
    </row>
    <row r="1011" spans="2:17" x14ac:dyDescent="0.25">
      <c r="B1011">
        <v>1999</v>
      </c>
      <c r="C1011">
        <v>1</v>
      </c>
      <c r="D1011" t="s">
        <v>284</v>
      </c>
      <c r="E1011">
        <v>4</v>
      </c>
      <c r="F1011">
        <v>16</v>
      </c>
      <c r="G1011">
        <v>1.0129999999999999</v>
      </c>
      <c r="H1011">
        <v>17.3</v>
      </c>
      <c r="J1011" s="79">
        <f t="shared" si="364"/>
        <v>4.4696731457214867E-2</v>
      </c>
      <c r="K1011">
        <f t="shared" si="365"/>
        <v>4.4696731457214867</v>
      </c>
      <c r="O1011" s="71">
        <f t="shared" si="366"/>
        <v>4.4696731457214867</v>
      </c>
      <c r="P1011" s="71">
        <f t="shared" si="367"/>
        <v>0.25836260957927665</v>
      </c>
      <c r="Q1011" s="71">
        <f t="shared" si="368"/>
        <v>17.3</v>
      </c>
    </row>
    <row r="1012" spans="2:17" x14ac:dyDescent="0.25">
      <c r="B1012">
        <v>1983</v>
      </c>
      <c r="C1012">
        <v>2</v>
      </c>
      <c r="D1012" t="s">
        <v>171</v>
      </c>
      <c r="E1012">
        <v>5</v>
      </c>
      <c r="F1012">
        <v>5</v>
      </c>
      <c r="G1012">
        <v>0.152</v>
      </c>
      <c r="H1012">
        <v>3.46</v>
      </c>
      <c r="J1012" s="79">
        <f t="shared" si="364"/>
        <v>2.8704159351008229E-2</v>
      </c>
      <c r="K1012">
        <f t="shared" si="365"/>
        <v>2.8704159351008229</v>
      </c>
      <c r="O1012" s="71">
        <f t="shared" si="366"/>
        <v>2.8704159351008229</v>
      </c>
      <c r="P1012" s="71">
        <f t="shared" si="367"/>
        <v>0.82959998124301237</v>
      </c>
      <c r="Q1012" s="71">
        <f t="shared" si="368"/>
        <v>3.46</v>
      </c>
    </row>
    <row r="1013" spans="2:17" x14ac:dyDescent="0.25">
      <c r="B1013">
        <v>1983</v>
      </c>
      <c r="C1013">
        <v>2</v>
      </c>
      <c r="D1013" t="s">
        <v>168</v>
      </c>
      <c r="E1013">
        <v>7</v>
      </c>
      <c r="F1013">
        <v>12</v>
      </c>
      <c r="G1013">
        <v>0.438</v>
      </c>
      <c r="H1013">
        <v>9.27</v>
      </c>
      <c r="J1013" s="79">
        <f t="shared" si="364"/>
        <v>3.0733933141275038E-2</v>
      </c>
      <c r="K1013">
        <f t="shared" si="365"/>
        <v>3.0733933141275038</v>
      </c>
      <c r="O1013" s="71">
        <f t="shared" si="366"/>
        <v>3.0733933141275038</v>
      </c>
      <c r="P1013" s="71">
        <f t="shared" si="367"/>
        <v>0.3315418893341428</v>
      </c>
      <c r="Q1013" s="71">
        <f t="shared" si="368"/>
        <v>9.27</v>
      </c>
    </row>
    <row r="1014" spans="2:17" x14ac:dyDescent="0.25">
      <c r="B1014">
        <v>1983</v>
      </c>
      <c r="C1014">
        <v>2</v>
      </c>
      <c r="D1014" t="s">
        <v>284</v>
      </c>
      <c r="E1014">
        <v>4</v>
      </c>
      <c r="F1014">
        <v>16</v>
      </c>
      <c r="G1014">
        <v>0.84</v>
      </c>
      <c r="H1014">
        <v>16.420000000000002</v>
      </c>
      <c r="J1014" s="79">
        <f t="shared" si="364"/>
        <v>3.8845861352062361E-2</v>
      </c>
      <c r="K1014">
        <f t="shared" si="365"/>
        <v>3.8845861352062361</v>
      </c>
      <c r="O1014" s="71">
        <f t="shared" si="366"/>
        <v>3.8845861352062361</v>
      </c>
      <c r="P1014" s="71">
        <f t="shared" si="367"/>
        <v>0.23657650031706673</v>
      </c>
      <c r="Q1014" s="71">
        <f t="shared" si="368"/>
        <v>16.420000000000002</v>
      </c>
    </row>
    <row r="1015" spans="2:17" x14ac:dyDescent="0.25">
      <c r="B1015">
        <v>1999</v>
      </c>
      <c r="C1015">
        <v>2</v>
      </c>
      <c r="D1015" t="s">
        <v>171</v>
      </c>
      <c r="E1015">
        <v>5</v>
      </c>
      <c r="F1015">
        <v>5</v>
      </c>
      <c r="G1015">
        <v>0.17799999999999999</v>
      </c>
      <c r="H1015">
        <v>3.22</v>
      </c>
      <c r="J1015" s="79">
        <f t="shared" si="364"/>
        <v>3.3306254385131684E-2</v>
      </c>
      <c r="K1015">
        <f t="shared" si="365"/>
        <v>3.3306254385131684</v>
      </c>
      <c r="O1015" s="71">
        <f t="shared" si="366"/>
        <v>3.3306254385131684</v>
      </c>
      <c r="P1015" s="71">
        <f t="shared" si="367"/>
        <v>1.0343557262463254</v>
      </c>
      <c r="Q1015" s="71">
        <f t="shared" si="368"/>
        <v>3.22</v>
      </c>
    </row>
    <row r="1016" spans="2:17" x14ac:dyDescent="0.25">
      <c r="B1016">
        <v>1999</v>
      </c>
      <c r="C1016">
        <v>2</v>
      </c>
      <c r="D1016" t="s">
        <v>168</v>
      </c>
      <c r="E1016">
        <v>7</v>
      </c>
      <c r="F1016">
        <v>12</v>
      </c>
      <c r="G1016">
        <v>0.45600000000000002</v>
      </c>
      <c r="H1016">
        <v>8.93</v>
      </c>
      <c r="J1016" s="79">
        <f t="shared" si="364"/>
        <v>3.1802988082814343E-2</v>
      </c>
      <c r="K1016">
        <f t="shared" si="365"/>
        <v>3.1802988082814343</v>
      </c>
      <c r="O1016" s="71">
        <f t="shared" si="366"/>
        <v>3.1802988082814343</v>
      </c>
      <c r="P1016" s="71">
        <f t="shared" si="367"/>
        <v>0.35613648468997028</v>
      </c>
      <c r="Q1016" s="71">
        <f t="shared" si="368"/>
        <v>8.93</v>
      </c>
    </row>
    <row r="1017" spans="2:17" x14ac:dyDescent="0.25">
      <c r="B1017">
        <v>1999</v>
      </c>
      <c r="C1017">
        <v>2</v>
      </c>
      <c r="D1017" t="s">
        <v>284</v>
      </c>
      <c r="E1017">
        <v>4</v>
      </c>
      <c r="F1017">
        <v>16</v>
      </c>
      <c r="G1017">
        <v>0.89600000000000002</v>
      </c>
      <c r="H1017">
        <v>16.649999999999999</v>
      </c>
      <c r="J1017" s="79">
        <f t="shared" si="364"/>
        <v>4.0794277721678318E-2</v>
      </c>
      <c r="K1017">
        <f t="shared" si="365"/>
        <v>4.0794277721678318</v>
      </c>
      <c r="O1017" s="71">
        <f t="shared" si="366"/>
        <v>4.0794277721678318</v>
      </c>
      <c r="P1017" s="71">
        <f t="shared" si="367"/>
        <v>0.24501067700707702</v>
      </c>
      <c r="Q1017" s="71">
        <f t="shared" si="368"/>
        <v>16.649999999999999</v>
      </c>
    </row>
    <row r="1018" spans="2:17" x14ac:dyDescent="0.25">
      <c r="B1018">
        <v>1983</v>
      </c>
      <c r="C1018">
        <v>3</v>
      </c>
      <c r="D1018" t="s">
        <v>171</v>
      </c>
      <c r="E1018">
        <v>5</v>
      </c>
      <c r="F1018">
        <v>5</v>
      </c>
      <c r="G1018">
        <v>0.17799999999999999</v>
      </c>
      <c r="H1018">
        <v>3.58</v>
      </c>
      <c r="J1018" s="79">
        <f t="shared" si="364"/>
        <v>3.3306254385131684E-2</v>
      </c>
      <c r="K1018">
        <f t="shared" si="365"/>
        <v>3.3306254385131684</v>
      </c>
      <c r="O1018" s="71">
        <f t="shared" si="366"/>
        <v>3.3306254385131684</v>
      </c>
      <c r="P1018" s="71">
        <f t="shared" si="367"/>
        <v>0.93034230126066153</v>
      </c>
      <c r="Q1018" s="71">
        <f t="shared" si="368"/>
        <v>3.58</v>
      </c>
    </row>
    <row r="1019" spans="2:17" x14ac:dyDescent="0.25">
      <c r="B1019">
        <v>1983</v>
      </c>
      <c r="C1019">
        <v>3</v>
      </c>
      <c r="D1019" t="s">
        <v>168</v>
      </c>
      <c r="E1019">
        <v>7</v>
      </c>
      <c r="F1019">
        <v>12</v>
      </c>
      <c r="G1019">
        <v>0.439</v>
      </c>
      <c r="H1019">
        <v>6.3</v>
      </c>
      <c r="J1019" s="79">
        <f t="shared" si="364"/>
        <v>3.0793646026850752E-2</v>
      </c>
      <c r="K1019">
        <f t="shared" si="365"/>
        <v>3.0793646026850752</v>
      </c>
      <c r="O1019" s="71">
        <f t="shared" si="366"/>
        <v>3.0793646026850752</v>
      </c>
      <c r="P1019" s="71">
        <f t="shared" si="367"/>
        <v>0.48878803217223415</v>
      </c>
      <c r="Q1019" s="71">
        <f t="shared" si="368"/>
        <v>6.3</v>
      </c>
    </row>
    <row r="1020" spans="2:17" x14ac:dyDescent="0.25">
      <c r="B1020">
        <v>1983</v>
      </c>
      <c r="C1020">
        <v>3</v>
      </c>
      <c r="D1020" t="s">
        <v>284</v>
      </c>
      <c r="E1020">
        <v>4</v>
      </c>
      <c r="F1020">
        <v>16</v>
      </c>
      <c r="G1020">
        <v>0.81699999999999995</v>
      </c>
      <c r="H1020">
        <v>12.02</v>
      </c>
      <c r="J1020" s="79">
        <f t="shared" si="364"/>
        <v>3.8029468817579959E-2</v>
      </c>
      <c r="K1020">
        <f t="shared" si="365"/>
        <v>3.8029468817579959</v>
      </c>
      <c r="O1020" s="71">
        <f t="shared" si="366"/>
        <v>3.8029468817579959</v>
      </c>
      <c r="P1020" s="71">
        <f t="shared" si="367"/>
        <v>0.31638493192662198</v>
      </c>
      <c r="Q1020" s="71">
        <f t="shared" si="368"/>
        <v>12.02</v>
      </c>
    </row>
    <row r="1021" spans="2:17" x14ac:dyDescent="0.25">
      <c r="B1021">
        <v>1999</v>
      </c>
      <c r="C1021">
        <v>3</v>
      </c>
      <c r="D1021" t="s">
        <v>171</v>
      </c>
      <c r="E1021">
        <v>5</v>
      </c>
      <c r="F1021">
        <v>5</v>
      </c>
      <c r="G1021">
        <v>0.2</v>
      </c>
      <c r="H1021">
        <v>3.37</v>
      </c>
      <c r="J1021" s="79">
        <f t="shared" si="364"/>
        <v>3.7137289336648172E-2</v>
      </c>
      <c r="K1021">
        <f t="shared" si="365"/>
        <v>3.7137289336648172</v>
      </c>
      <c r="O1021" s="71">
        <f t="shared" si="366"/>
        <v>3.7137289336648172</v>
      </c>
      <c r="P1021" s="71">
        <f t="shared" si="367"/>
        <v>1.101996716221014</v>
      </c>
      <c r="Q1021" s="71">
        <f t="shared" si="368"/>
        <v>3.37</v>
      </c>
    </row>
    <row r="1022" spans="2:17" x14ac:dyDescent="0.25">
      <c r="B1022">
        <v>1999</v>
      </c>
      <c r="C1022">
        <v>3</v>
      </c>
      <c r="D1022" t="s">
        <v>168</v>
      </c>
      <c r="E1022">
        <v>7</v>
      </c>
      <c r="F1022">
        <v>12</v>
      </c>
      <c r="G1022">
        <v>0.53300000000000003</v>
      </c>
      <c r="H1022">
        <v>8.85</v>
      </c>
      <c r="J1022" s="79">
        <f t="shared" si="364"/>
        <v>3.6243564068232814E-2</v>
      </c>
      <c r="K1022">
        <f t="shared" si="365"/>
        <v>3.6243564068232814</v>
      </c>
      <c r="O1022" s="71">
        <f t="shared" si="366"/>
        <v>3.6243564068232814</v>
      </c>
      <c r="P1022" s="71">
        <f t="shared" si="367"/>
        <v>0.40953179738116174</v>
      </c>
      <c r="Q1022" s="71">
        <f t="shared" si="368"/>
        <v>8.85</v>
      </c>
    </row>
    <row r="1023" spans="2:17" x14ac:dyDescent="0.25">
      <c r="B1023">
        <v>1999</v>
      </c>
      <c r="C1023">
        <v>3</v>
      </c>
      <c r="D1023" t="s">
        <v>284</v>
      </c>
      <c r="E1023">
        <v>4</v>
      </c>
      <c r="F1023">
        <v>16</v>
      </c>
      <c r="G1023">
        <v>0.94699999999999995</v>
      </c>
      <c r="H1023">
        <v>12.3</v>
      </c>
      <c r="J1023" s="79">
        <f t="shared" si="364"/>
        <v>4.2522344359378073E-2</v>
      </c>
      <c r="K1023">
        <f t="shared" si="365"/>
        <v>4.2522344359378073</v>
      </c>
      <c r="O1023" s="71">
        <f t="shared" si="366"/>
        <v>4.2522344359378073</v>
      </c>
      <c r="P1023" s="71">
        <f t="shared" si="367"/>
        <v>0.34571011674291113</v>
      </c>
      <c r="Q1023" s="71">
        <f t="shared" si="368"/>
        <v>12.3</v>
      </c>
    </row>
    <row r="1024" spans="2:17" x14ac:dyDescent="0.25">
      <c r="B1024">
        <v>1983</v>
      </c>
      <c r="C1024">
        <v>4</v>
      </c>
      <c r="D1024" t="s">
        <v>171</v>
      </c>
      <c r="E1024">
        <v>5</v>
      </c>
      <c r="F1024">
        <v>5</v>
      </c>
      <c r="G1024">
        <v>0.22700000000000001</v>
      </c>
      <c r="H1024">
        <v>4.88</v>
      </c>
      <c r="J1024" s="79">
        <f t="shared" si="364"/>
        <v>4.1762961352167949E-2</v>
      </c>
      <c r="K1024">
        <f t="shared" si="365"/>
        <v>4.1762961352167949</v>
      </c>
      <c r="O1024" s="71">
        <f t="shared" si="366"/>
        <v>4.1762961352167949</v>
      </c>
      <c r="P1024" s="71">
        <f t="shared" si="367"/>
        <v>0.85579838836409738</v>
      </c>
      <c r="Q1024" s="71">
        <f t="shared" si="368"/>
        <v>4.88</v>
      </c>
    </row>
    <row r="1025" spans="2:17" x14ac:dyDescent="0.25">
      <c r="B1025">
        <v>1983</v>
      </c>
      <c r="C1025">
        <v>4</v>
      </c>
      <c r="D1025" t="s">
        <v>168</v>
      </c>
      <c r="E1025">
        <v>7</v>
      </c>
      <c r="F1025">
        <v>12</v>
      </c>
      <c r="G1025">
        <v>0.56699999999999995</v>
      </c>
      <c r="H1025">
        <v>12.01</v>
      </c>
      <c r="J1025" s="79">
        <f t="shared" si="364"/>
        <v>3.8139581151867885E-2</v>
      </c>
      <c r="K1025">
        <f t="shared" si="365"/>
        <v>3.8139581151867885</v>
      </c>
      <c r="O1025" s="71">
        <f t="shared" si="366"/>
        <v>3.8139581151867885</v>
      </c>
      <c r="P1025" s="71">
        <f t="shared" si="367"/>
        <v>0.31756520526118137</v>
      </c>
      <c r="Q1025" s="71">
        <f t="shared" si="368"/>
        <v>12.01</v>
      </c>
    </row>
    <row r="1026" spans="2:17" x14ac:dyDescent="0.25">
      <c r="B1026">
        <v>1983</v>
      </c>
      <c r="C1026">
        <v>4</v>
      </c>
      <c r="D1026" t="s">
        <v>284</v>
      </c>
      <c r="E1026">
        <v>4</v>
      </c>
      <c r="F1026">
        <v>16</v>
      </c>
      <c r="G1026">
        <v>0.79700000000000004</v>
      </c>
      <c r="H1026">
        <v>9.39</v>
      </c>
      <c r="J1026" s="79">
        <f t="shared" si="364"/>
        <v>3.7311648458888236E-2</v>
      </c>
      <c r="K1026">
        <f t="shared" si="365"/>
        <v>3.7311648458888236</v>
      </c>
      <c r="O1026" s="71">
        <f t="shared" si="366"/>
        <v>3.7311648458888236</v>
      </c>
      <c r="P1026" s="71">
        <f t="shared" si="367"/>
        <v>0.3973551486569567</v>
      </c>
      <c r="Q1026" s="71">
        <f t="shared" si="368"/>
        <v>9.39</v>
      </c>
    </row>
    <row r="1027" spans="2:17" x14ac:dyDescent="0.25">
      <c r="B1027">
        <v>1999</v>
      </c>
      <c r="C1027">
        <v>4</v>
      </c>
      <c r="D1027" t="s">
        <v>171</v>
      </c>
      <c r="E1027">
        <v>5</v>
      </c>
      <c r="F1027">
        <v>5</v>
      </c>
      <c r="G1027">
        <v>0.221</v>
      </c>
      <c r="H1027">
        <v>3.36</v>
      </c>
      <c r="J1027" s="79">
        <f t="shared" si="364"/>
        <v>4.0742123563830779E-2</v>
      </c>
      <c r="K1027">
        <f t="shared" si="365"/>
        <v>4.0742123563830779</v>
      </c>
      <c r="O1027" s="71">
        <f t="shared" si="366"/>
        <v>4.0742123563830779</v>
      </c>
      <c r="P1027" s="71">
        <f t="shared" si="367"/>
        <v>1.2125632013044876</v>
      </c>
      <c r="Q1027" s="71">
        <f t="shared" si="368"/>
        <v>3.36</v>
      </c>
    </row>
    <row r="1028" spans="2:17" x14ac:dyDescent="0.25">
      <c r="B1028">
        <v>1999</v>
      </c>
      <c r="C1028">
        <v>4</v>
      </c>
      <c r="D1028" t="s">
        <v>168</v>
      </c>
      <c r="E1028">
        <v>7</v>
      </c>
      <c r="F1028">
        <v>12</v>
      </c>
      <c r="G1028">
        <v>0.57399999999999995</v>
      </c>
      <c r="H1028">
        <v>9.61</v>
      </c>
      <c r="J1028" s="79">
        <f t="shared" si="364"/>
        <v>3.8525251260267623E-2</v>
      </c>
      <c r="K1028">
        <f t="shared" si="365"/>
        <v>3.8525251260267623</v>
      </c>
      <c r="O1028" s="71">
        <f t="shared" si="366"/>
        <v>3.8525251260267623</v>
      </c>
      <c r="P1028" s="71">
        <f t="shared" si="367"/>
        <v>0.40088710988832077</v>
      </c>
      <c r="Q1028" s="71">
        <f t="shared" si="368"/>
        <v>9.61</v>
      </c>
    </row>
    <row r="1029" spans="2:17" x14ac:dyDescent="0.25">
      <c r="B1029">
        <v>1999</v>
      </c>
      <c r="C1029">
        <v>4</v>
      </c>
      <c r="D1029" t="s">
        <v>284</v>
      </c>
      <c r="E1029">
        <v>4</v>
      </c>
      <c r="F1029">
        <v>16</v>
      </c>
      <c r="G1029">
        <v>1.0369999999999999</v>
      </c>
      <c r="H1029">
        <v>16.190000000000001</v>
      </c>
      <c r="J1029" s="79">
        <f t="shared" si="364"/>
        <v>4.5470876634828628E-2</v>
      </c>
      <c r="K1029">
        <f t="shared" si="365"/>
        <v>4.5470876634828628</v>
      </c>
      <c r="O1029" s="71">
        <f t="shared" si="366"/>
        <v>4.5470876634828628</v>
      </c>
      <c r="P1029" s="71">
        <f t="shared" si="367"/>
        <v>0.28085779267960853</v>
      </c>
      <c r="Q1029" s="71">
        <f t="shared" si="368"/>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69">F1034/100</f>
        <v>0.31</v>
      </c>
      <c r="I1034">
        <v>35.5</v>
      </c>
      <c r="J1034">
        <v>29.2</v>
      </c>
      <c r="K1034">
        <f t="shared" ref="K1034:K1036" si="370">J1034/100</f>
        <v>0.29199999999999998</v>
      </c>
      <c r="L1034">
        <v>32.200000000000003</v>
      </c>
      <c r="M1034">
        <f t="shared" ref="M1034:M1036" si="371">L1034/100</f>
        <v>0.32200000000000001</v>
      </c>
    </row>
    <row r="1035" spans="2:17" x14ac:dyDescent="0.25">
      <c r="C1035">
        <v>25.5</v>
      </c>
      <c r="D1035">
        <v>25</v>
      </c>
      <c r="E1035">
        <f>D1035/100</f>
        <v>0.25</v>
      </c>
      <c r="F1035">
        <v>28.6</v>
      </c>
      <c r="G1035">
        <f t="shared" si="369"/>
        <v>0.28600000000000003</v>
      </c>
      <c r="I1035">
        <v>45.5</v>
      </c>
      <c r="J1035">
        <v>20.6</v>
      </c>
      <c r="K1035">
        <f t="shared" si="370"/>
        <v>0.20600000000000002</v>
      </c>
      <c r="L1035">
        <v>21.7</v>
      </c>
      <c r="M1035">
        <f t="shared" si="371"/>
        <v>0.217</v>
      </c>
    </row>
    <row r="1036" spans="2:17" x14ac:dyDescent="0.25">
      <c r="C1036">
        <v>35.5</v>
      </c>
      <c r="D1036">
        <v>18.100000000000001</v>
      </c>
      <c r="E1036">
        <f>D1036/100</f>
        <v>0.18100000000000002</v>
      </c>
      <c r="F1036">
        <v>18.600000000000001</v>
      </c>
      <c r="G1036">
        <f t="shared" si="369"/>
        <v>0.18600000000000003</v>
      </c>
      <c r="I1036">
        <v>63</v>
      </c>
      <c r="J1036">
        <v>12.3</v>
      </c>
      <c r="K1036">
        <f t="shared" si="370"/>
        <v>0.12300000000000001</v>
      </c>
      <c r="L1036">
        <v>12.5</v>
      </c>
      <c r="M1036">
        <f t="shared" si="371"/>
        <v>0.125</v>
      </c>
    </row>
    <row r="1037" spans="2:17" x14ac:dyDescent="0.25">
      <c r="C1037">
        <v>50.5</v>
      </c>
      <c r="D1037">
        <v>13.6</v>
      </c>
      <c r="E1037">
        <f>D1037/100</f>
        <v>0.13600000000000001</v>
      </c>
      <c r="F1037">
        <v>9.6999999999999993</v>
      </c>
      <c r="G1037">
        <f t="shared" si="369"/>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2">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3">J1057/F1057</f>
        <v>0.10699999999999998</v>
      </c>
      <c r="L1057">
        <f t="shared" ref="L1057:L1065" si="374">K1057*100</f>
        <v>10.7</v>
      </c>
      <c r="M1057">
        <f t="shared" si="372"/>
        <v>10.96</v>
      </c>
      <c r="P1057" s="71">
        <f t="shared" ref="P1057:P1060" si="375">L1057</f>
        <v>10.7</v>
      </c>
      <c r="Q1057" s="71">
        <f t="shared" ref="Q1057:Q1060" si="376">P1057/R1057</f>
        <v>0.97627737226277356</v>
      </c>
      <c r="R1057" s="71">
        <f t="shared" ref="R1057:R1060" si="377">M1057</f>
        <v>10.96</v>
      </c>
    </row>
    <row r="1058" spans="1:18" x14ac:dyDescent="0.25">
      <c r="B1058">
        <v>3</v>
      </c>
      <c r="C1058" t="s">
        <v>4306</v>
      </c>
      <c r="D1058" t="s">
        <v>4309</v>
      </c>
      <c r="E1058">
        <v>1</v>
      </c>
      <c r="F1058">
        <v>1</v>
      </c>
      <c r="G1058">
        <v>0.27500000000000002</v>
      </c>
      <c r="H1058">
        <v>2.7E-2</v>
      </c>
      <c r="J1058" s="79">
        <f>(1+G1058-G1049)^(1/E1058)-1</f>
        <v>0.11699999999999999</v>
      </c>
      <c r="K1058">
        <f t="shared" si="373"/>
        <v>0.11699999999999999</v>
      </c>
      <c r="L1058">
        <f t="shared" si="374"/>
        <v>11.7</v>
      </c>
      <c r="M1058">
        <f t="shared" si="372"/>
        <v>10.185185185185187</v>
      </c>
      <c r="P1058" s="71">
        <f t="shared" si="375"/>
        <v>11.7</v>
      </c>
      <c r="Q1058" s="71">
        <f t="shared" si="376"/>
        <v>1.1487272727272724</v>
      </c>
      <c r="R1058" s="71">
        <f t="shared" si="377"/>
        <v>10.185185185185187</v>
      </c>
    </row>
    <row r="1059" spans="1:18" x14ac:dyDescent="0.25">
      <c r="B1059">
        <v>4</v>
      </c>
      <c r="C1059" t="s">
        <v>4306</v>
      </c>
      <c r="D1059" t="s">
        <v>4309</v>
      </c>
      <c r="E1059">
        <v>1</v>
      </c>
      <c r="F1059">
        <v>1</v>
      </c>
      <c r="G1059">
        <v>0.21</v>
      </c>
      <c r="H1059">
        <v>2.7E-2</v>
      </c>
      <c r="J1059" s="79">
        <f>(1+G1059-G1050)^(1/E1059)-1</f>
        <v>9.6999999999999975E-2</v>
      </c>
      <c r="K1059">
        <f t="shared" si="373"/>
        <v>9.6999999999999975E-2</v>
      </c>
      <c r="L1059">
        <f t="shared" si="374"/>
        <v>9.6999999999999975</v>
      </c>
      <c r="M1059">
        <f t="shared" si="372"/>
        <v>7.7777777777777777</v>
      </c>
      <c r="P1059" s="71">
        <f t="shared" si="375"/>
        <v>9.6999999999999975</v>
      </c>
      <c r="Q1059" s="71">
        <f t="shared" si="376"/>
        <v>1.2471428571428569</v>
      </c>
      <c r="R1059" s="71">
        <f t="shared" si="377"/>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3"/>
        <v>8.4999999999999964E-2</v>
      </c>
      <c r="L1060">
        <f t="shared" si="374"/>
        <v>8.4999999999999964</v>
      </c>
      <c r="M1060">
        <f t="shared" si="372"/>
        <v>5.5806451612903221</v>
      </c>
      <c r="P1060" s="71">
        <f t="shared" si="375"/>
        <v>8.4999999999999964</v>
      </c>
      <c r="Q1060" s="71">
        <f t="shared" si="376"/>
        <v>1.5231213872832365</v>
      </c>
      <c r="R1060" s="71">
        <f t="shared" si="377"/>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3"/>
        <v>0.14599999999999991</v>
      </c>
      <c r="L1061">
        <f t="shared" si="374"/>
        <v>14.599999999999991</v>
      </c>
      <c r="M1061">
        <f t="shared" si="372"/>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3"/>
        <v>0.12549999999999994</v>
      </c>
      <c r="L1062">
        <f t="shared" si="374"/>
        <v>12.549999999999994</v>
      </c>
      <c r="M1062">
        <f t="shared" si="372"/>
        <v>25.684210526315791</v>
      </c>
      <c r="P1062" s="71">
        <f t="shared" ref="P1062:P1065" si="378">L1062</f>
        <v>12.549999999999994</v>
      </c>
      <c r="Q1062" s="71">
        <f t="shared" ref="Q1062:Q1065" si="379">P1062/R1062</f>
        <v>0.48862704918032757</v>
      </c>
      <c r="R1062" s="71">
        <f t="shared" ref="R1062:R1065" si="380">M1062</f>
        <v>25.684210526315791</v>
      </c>
    </row>
    <row r="1063" spans="1:18" x14ac:dyDescent="0.25">
      <c r="B1063">
        <v>3</v>
      </c>
      <c r="C1063" t="s">
        <v>4307</v>
      </c>
      <c r="D1063" t="s">
        <v>4310</v>
      </c>
      <c r="E1063">
        <v>1</v>
      </c>
      <c r="F1063">
        <v>2</v>
      </c>
      <c r="G1063">
        <v>0.47799999999999998</v>
      </c>
      <c r="H1063">
        <v>0.02</v>
      </c>
      <c r="J1063" s="79">
        <f>(1+G1063-G1053)^(1/E1063)-1</f>
        <v>0.252</v>
      </c>
      <c r="K1063">
        <f t="shared" si="373"/>
        <v>0.126</v>
      </c>
      <c r="L1063">
        <f t="shared" si="374"/>
        <v>12.6</v>
      </c>
      <c r="M1063">
        <f t="shared" si="372"/>
        <v>23.9</v>
      </c>
      <c r="P1063" s="71">
        <f t="shared" si="378"/>
        <v>12.6</v>
      </c>
      <c r="Q1063" s="71">
        <f t="shared" si="379"/>
        <v>0.52719665271966532</v>
      </c>
      <c r="R1063" s="71">
        <f t="shared" si="380"/>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3"/>
        <v>9.5500000000000029E-2</v>
      </c>
      <c r="L1064">
        <f t="shared" si="374"/>
        <v>9.5500000000000025</v>
      </c>
      <c r="M1064">
        <f t="shared" si="372"/>
        <v>17.047619047619047</v>
      </c>
      <c r="P1064" s="71">
        <f t="shared" si="378"/>
        <v>9.5500000000000025</v>
      </c>
      <c r="Q1064" s="71">
        <f t="shared" si="379"/>
        <v>0.56019553072625716</v>
      </c>
      <c r="R1064" s="71">
        <f t="shared" si="380"/>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3"/>
        <v>6.6000000000000059E-2</v>
      </c>
      <c r="L1065">
        <f t="shared" si="374"/>
        <v>6.6000000000000059</v>
      </c>
      <c r="M1065">
        <f t="shared" si="372"/>
        <v>5.6428571428571423</v>
      </c>
      <c r="P1065" s="71">
        <f t="shared" si="378"/>
        <v>6.6000000000000059</v>
      </c>
      <c r="Q1065" s="71">
        <f t="shared" si="379"/>
        <v>1.1696202531645581</v>
      </c>
      <c r="R1065" s="71">
        <f t="shared" si="380"/>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1">(1+G1071)^(1/E1071)-1</f>
        <v>7.2380529476360866E-2</v>
      </c>
      <c r="K1071">
        <f t="shared" ref="K1071:K1082" si="382">J1071*100</f>
        <v>7.2380529476360866</v>
      </c>
      <c r="L1071">
        <f t="shared" ref="L1071:L1082" si="383">G1071/H1071</f>
        <v>75</v>
      </c>
      <c r="O1071" s="71">
        <f t="shared" ref="O1071:O1082" si="384">K1071</f>
        <v>7.2380529476360866</v>
      </c>
      <c r="P1071" s="71">
        <f t="shared" ref="P1071:P1082" si="385">O1071/Q1071</f>
        <v>9.6507372635147817E-2</v>
      </c>
      <c r="Q1071" s="71">
        <f t="shared" ref="Q1071:Q1082" si="386">L1071</f>
        <v>75</v>
      </c>
    </row>
    <row r="1072" spans="1:18" x14ac:dyDescent="0.25">
      <c r="C1072">
        <v>1</v>
      </c>
      <c r="D1072" t="s">
        <v>4205</v>
      </c>
      <c r="E1072">
        <v>4</v>
      </c>
      <c r="F1072">
        <v>13</v>
      </c>
      <c r="G1072">
        <v>0.24</v>
      </c>
      <c r="H1072">
        <v>2E-3</v>
      </c>
      <c r="J1072" s="79">
        <f t="shared" si="381"/>
        <v>5.5250146915888587E-2</v>
      </c>
      <c r="K1072">
        <f t="shared" si="382"/>
        <v>5.5250146915888587</v>
      </c>
      <c r="L1072">
        <f t="shared" si="383"/>
        <v>120</v>
      </c>
      <c r="O1072" s="71">
        <f t="shared" si="384"/>
        <v>5.5250146915888587</v>
      </c>
      <c r="P1072" s="71">
        <f t="shared" si="385"/>
        <v>4.6041789096573825E-2</v>
      </c>
      <c r="Q1072" s="71">
        <f t="shared" si="386"/>
        <v>120</v>
      </c>
    </row>
    <row r="1073" spans="3:17" x14ac:dyDescent="0.25">
      <c r="C1073">
        <v>1</v>
      </c>
      <c r="D1073" t="s">
        <v>4213</v>
      </c>
      <c r="E1073">
        <v>6</v>
      </c>
      <c r="F1073">
        <v>15</v>
      </c>
      <c r="G1073">
        <v>0.48</v>
      </c>
      <c r="H1073">
        <v>2E-3</v>
      </c>
      <c r="J1073" s="79">
        <f t="shared" si="381"/>
        <v>6.7522291599108941E-2</v>
      </c>
      <c r="K1073">
        <f t="shared" si="382"/>
        <v>6.7522291599108941</v>
      </c>
      <c r="L1073">
        <f t="shared" si="383"/>
        <v>240</v>
      </c>
      <c r="O1073" s="71">
        <f t="shared" si="384"/>
        <v>6.7522291599108941</v>
      </c>
      <c r="P1073" s="71">
        <f t="shared" si="385"/>
        <v>2.8134288166295391E-2</v>
      </c>
      <c r="Q1073" s="71">
        <f t="shared" si="386"/>
        <v>240</v>
      </c>
    </row>
    <row r="1074" spans="3:17" x14ac:dyDescent="0.25">
      <c r="C1074">
        <v>1</v>
      </c>
      <c r="D1074" t="s">
        <v>170</v>
      </c>
      <c r="E1074">
        <v>8</v>
      </c>
      <c r="F1074">
        <v>17</v>
      </c>
      <c r="G1074">
        <v>0.64</v>
      </c>
      <c r="H1074">
        <v>3.0000000000000001E-3</v>
      </c>
      <c r="J1074" s="79">
        <f t="shared" si="381"/>
        <v>6.3788965157105082E-2</v>
      </c>
      <c r="K1074">
        <f t="shared" si="382"/>
        <v>6.3788965157105082</v>
      </c>
      <c r="L1074">
        <f t="shared" si="383"/>
        <v>213.33333333333334</v>
      </c>
      <c r="O1074" s="71">
        <f t="shared" si="384"/>
        <v>6.3788965157105082</v>
      </c>
      <c r="P1074" s="71">
        <f t="shared" si="385"/>
        <v>2.9901077417393007E-2</v>
      </c>
      <c r="Q1074" s="71">
        <f t="shared" si="386"/>
        <v>213.33333333333334</v>
      </c>
    </row>
    <row r="1075" spans="3:17" x14ac:dyDescent="0.25">
      <c r="C1075">
        <v>2</v>
      </c>
      <c r="D1075" t="s">
        <v>4351</v>
      </c>
      <c r="E1075">
        <v>2</v>
      </c>
      <c r="F1075">
        <v>11</v>
      </c>
      <c r="G1075">
        <v>0.11</v>
      </c>
      <c r="H1075">
        <v>5.0000000000000001E-3</v>
      </c>
      <c r="J1075" s="79">
        <f t="shared" si="381"/>
        <v>5.3565375285273831E-2</v>
      </c>
      <c r="K1075">
        <f t="shared" si="382"/>
        <v>5.3565375285273831</v>
      </c>
      <c r="L1075">
        <f t="shared" si="383"/>
        <v>22</v>
      </c>
      <c r="O1075" s="71">
        <f t="shared" si="384"/>
        <v>5.3565375285273831</v>
      </c>
      <c r="P1075" s="71">
        <f t="shared" si="385"/>
        <v>0.24347897856942649</v>
      </c>
      <c r="Q1075" s="71">
        <f t="shared" si="386"/>
        <v>22</v>
      </c>
    </row>
    <row r="1076" spans="3:17" x14ac:dyDescent="0.25">
      <c r="C1076">
        <v>2</v>
      </c>
      <c r="D1076" t="s">
        <v>4205</v>
      </c>
      <c r="E1076">
        <v>4</v>
      </c>
      <c r="F1076">
        <v>13</v>
      </c>
      <c r="G1076">
        <v>0.19</v>
      </c>
      <c r="H1076">
        <v>6.0000000000000001E-3</v>
      </c>
      <c r="J1076" s="79">
        <f t="shared" si="381"/>
        <v>4.4447802172789874E-2</v>
      </c>
      <c r="K1076">
        <f t="shared" si="382"/>
        <v>4.4447802172789874</v>
      </c>
      <c r="L1076">
        <f t="shared" si="383"/>
        <v>31.666666666666668</v>
      </c>
      <c r="O1076" s="71">
        <f t="shared" si="384"/>
        <v>4.4447802172789874</v>
      </c>
      <c r="P1076" s="71">
        <f t="shared" si="385"/>
        <v>0.14036148054565223</v>
      </c>
      <c r="Q1076" s="71">
        <f t="shared" si="386"/>
        <v>31.666666666666668</v>
      </c>
    </row>
    <row r="1077" spans="3:17" x14ac:dyDescent="0.25">
      <c r="C1077">
        <v>2</v>
      </c>
      <c r="D1077" t="s">
        <v>4213</v>
      </c>
      <c r="E1077">
        <v>6</v>
      </c>
      <c r="F1077">
        <v>15</v>
      </c>
      <c r="G1077">
        <v>0.39</v>
      </c>
      <c r="H1077">
        <v>8.9999999999999993E-3</v>
      </c>
      <c r="J1077" s="79">
        <f t="shared" si="381"/>
        <v>5.6418018551802618E-2</v>
      </c>
      <c r="K1077">
        <f t="shared" si="382"/>
        <v>5.6418018551802618</v>
      </c>
      <c r="L1077">
        <f t="shared" si="383"/>
        <v>43.333333333333336</v>
      </c>
      <c r="O1077" s="71">
        <f t="shared" si="384"/>
        <v>5.6418018551802618</v>
      </c>
      <c r="P1077" s="71">
        <f t="shared" si="385"/>
        <v>0.1301954274272368</v>
      </c>
      <c r="Q1077" s="71">
        <f t="shared" si="386"/>
        <v>43.333333333333336</v>
      </c>
    </row>
    <row r="1078" spans="3:17" x14ac:dyDescent="0.25">
      <c r="C1078">
        <v>2</v>
      </c>
      <c r="D1078" t="s">
        <v>170</v>
      </c>
      <c r="E1078">
        <v>8</v>
      </c>
      <c r="F1078">
        <v>17</v>
      </c>
      <c r="G1078">
        <v>0.55000000000000004</v>
      </c>
      <c r="H1078">
        <v>1.2E-2</v>
      </c>
      <c r="J1078" s="79">
        <f t="shared" si="381"/>
        <v>5.6310172766642408E-2</v>
      </c>
      <c r="K1078">
        <f t="shared" si="382"/>
        <v>5.6310172766642408</v>
      </c>
      <c r="L1078">
        <f t="shared" si="383"/>
        <v>45.833333333333336</v>
      </c>
      <c r="O1078" s="71">
        <f t="shared" si="384"/>
        <v>5.6310172766642408</v>
      </c>
      <c r="P1078" s="71">
        <f t="shared" si="385"/>
        <v>0.12285855876358343</v>
      </c>
      <c r="Q1078" s="71">
        <f t="shared" si="386"/>
        <v>45.833333333333336</v>
      </c>
    </row>
    <row r="1079" spans="3:17" x14ac:dyDescent="0.25">
      <c r="C1079">
        <v>4</v>
      </c>
      <c r="D1079" t="s">
        <v>4351</v>
      </c>
      <c r="E1079">
        <v>2</v>
      </c>
      <c r="F1079">
        <v>11</v>
      </c>
      <c r="G1079">
        <v>0.09</v>
      </c>
      <c r="H1079">
        <v>5.0000000000000001E-3</v>
      </c>
      <c r="J1079" s="79">
        <f t="shared" si="381"/>
        <v>4.4030650891055068E-2</v>
      </c>
      <c r="K1079">
        <f t="shared" si="382"/>
        <v>4.4030650891055068</v>
      </c>
      <c r="L1079">
        <f t="shared" si="383"/>
        <v>18</v>
      </c>
      <c r="O1079" s="71">
        <f t="shared" si="384"/>
        <v>4.4030650891055068</v>
      </c>
      <c r="P1079" s="71">
        <f t="shared" si="385"/>
        <v>0.24461472717252816</v>
      </c>
      <c r="Q1079" s="71">
        <f t="shared" si="386"/>
        <v>18</v>
      </c>
    </row>
    <row r="1080" spans="3:17" x14ac:dyDescent="0.25">
      <c r="C1080">
        <v>4</v>
      </c>
      <c r="D1080" t="s">
        <v>4205</v>
      </c>
      <c r="E1080">
        <v>4</v>
      </c>
      <c r="F1080">
        <v>13</v>
      </c>
      <c r="G1080">
        <v>0.16</v>
      </c>
      <c r="H1080">
        <v>6.0000000000000001E-3</v>
      </c>
      <c r="J1080" s="79">
        <f t="shared" si="381"/>
        <v>3.7801985653766579E-2</v>
      </c>
      <c r="K1080">
        <f t="shared" si="382"/>
        <v>3.7801985653766579</v>
      </c>
      <c r="L1080">
        <f t="shared" si="383"/>
        <v>26.666666666666668</v>
      </c>
      <c r="O1080" s="71">
        <f t="shared" si="384"/>
        <v>3.7801985653766579</v>
      </c>
      <c r="P1080" s="71">
        <f t="shared" si="385"/>
        <v>0.14175744620162467</v>
      </c>
      <c r="Q1080" s="71">
        <f t="shared" si="386"/>
        <v>26.666666666666668</v>
      </c>
    </row>
    <row r="1081" spans="3:17" x14ac:dyDescent="0.25">
      <c r="C1081">
        <v>4</v>
      </c>
      <c r="D1081" t="s">
        <v>4213</v>
      </c>
      <c r="E1081">
        <v>6</v>
      </c>
      <c r="F1081">
        <v>15</v>
      </c>
      <c r="G1081">
        <v>0.35</v>
      </c>
      <c r="H1081">
        <v>8.0000000000000002E-3</v>
      </c>
      <c r="J1081" s="79">
        <f t="shared" si="381"/>
        <v>5.1289422372410298E-2</v>
      </c>
      <c r="K1081">
        <f t="shared" si="382"/>
        <v>5.1289422372410298</v>
      </c>
      <c r="L1081">
        <f t="shared" si="383"/>
        <v>43.749999999999993</v>
      </c>
      <c r="O1081" s="71">
        <f t="shared" si="384"/>
        <v>5.1289422372410298</v>
      </c>
      <c r="P1081" s="71">
        <f t="shared" si="385"/>
        <v>0.11723296542265213</v>
      </c>
      <c r="Q1081" s="71">
        <f t="shared" si="386"/>
        <v>43.749999999999993</v>
      </c>
    </row>
    <row r="1082" spans="3:17" x14ac:dyDescent="0.25">
      <c r="C1082">
        <v>4</v>
      </c>
      <c r="D1082" t="s">
        <v>170</v>
      </c>
      <c r="E1082">
        <v>8</v>
      </c>
      <c r="F1082">
        <v>17</v>
      </c>
      <c r="G1082">
        <v>0.48</v>
      </c>
      <c r="H1082">
        <v>1.2E-2</v>
      </c>
      <c r="J1082" s="79">
        <f t="shared" si="381"/>
        <v>5.0225875934424291E-2</v>
      </c>
      <c r="K1082">
        <f t="shared" si="382"/>
        <v>5.0225875934424291</v>
      </c>
      <c r="L1082">
        <f t="shared" si="383"/>
        <v>40</v>
      </c>
      <c r="O1082" s="71">
        <f t="shared" si="384"/>
        <v>5.0225875934424291</v>
      </c>
      <c r="P1082" s="71">
        <f t="shared" si="385"/>
        <v>0.12556468983606073</v>
      </c>
      <c r="Q1082" s="71">
        <f t="shared" si="386"/>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2023-05-01T13:43:43Z</dcterms:modified>
</cp:coreProperties>
</file>